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TORAGE\Dokumenty\2021\Plzeňský kraj\SOUE\Kuchyně\"/>
    </mc:Choice>
  </mc:AlternateContent>
  <bookViews>
    <workbookView xWindow="0" yWindow="0" windowWidth="20490" windowHeight="7755"/>
  </bookViews>
  <sheets>
    <sheet name="Rekapitulace stavby" sheetId="1" r:id="rId1"/>
    <sheet name="Střecha S1" sheetId="2" r:id="rId2"/>
    <sheet name="Střecha S2 , S5" sheetId="3" r:id="rId3"/>
    <sheet name="Střecha S3 , S4" sheetId="4" r:id="rId4"/>
    <sheet name="Střecha  S6 , S 7" sheetId="5" r:id="rId5"/>
    <sheet name="Střecha S 9" sheetId="6" r:id="rId6"/>
    <sheet name="Střecha S8 , S9a" sheetId="7" r:id="rId7"/>
    <sheet name="Střecha S10 , S11" sheetId="8" r:id="rId8"/>
    <sheet name="Bourání komína " sheetId="9" r:id="rId9"/>
    <sheet name="VRN" sheetId="10" r:id="rId10"/>
    <sheet name="Pokyny pro vyplnění" sheetId="11" r:id="rId11"/>
  </sheets>
  <definedNames>
    <definedName name="_xlnm._FilterDatabase" localSheetId="8" hidden="1">'Bourání komína '!$C$86:$K$152</definedName>
    <definedName name="_xlnm._FilterDatabase" localSheetId="4" hidden="1">'Střecha  S6 , S 7'!$C$87:$K$247</definedName>
    <definedName name="_xlnm._FilterDatabase" localSheetId="5" hidden="1">'Střecha S 9'!$C$85:$K$150</definedName>
    <definedName name="_xlnm._FilterDatabase" localSheetId="1" hidden="1">'Střecha S1'!$C$87:$K$236</definedName>
    <definedName name="_xlnm._FilterDatabase" localSheetId="7" hidden="1">'Střecha S10 , S11'!$C$85:$K$232</definedName>
    <definedName name="_xlnm._FilterDatabase" localSheetId="2" hidden="1">'Střecha S2 , S5'!$C$88:$K$288</definedName>
    <definedName name="_xlnm._FilterDatabase" localSheetId="3" hidden="1">'Střecha S3 , S4'!$C$88:$K$267</definedName>
    <definedName name="_xlnm._FilterDatabase" localSheetId="6" hidden="1">'Střecha S8 , S9a'!$C$87:$K$218</definedName>
    <definedName name="_xlnm._FilterDatabase" localSheetId="9" hidden="1">VRN!$C$83:$K$99</definedName>
    <definedName name="_xlnm.Print_Titles" localSheetId="8">'Bourání komína '!$86:$86</definedName>
    <definedName name="_xlnm.Print_Titles" localSheetId="0">'Rekapitulace stavby'!$52:$52</definedName>
    <definedName name="_xlnm.Print_Titles" localSheetId="4">'Střecha  S6 , S 7'!$87:$87</definedName>
    <definedName name="_xlnm.Print_Titles" localSheetId="5">'Střecha S 9'!$85:$85</definedName>
    <definedName name="_xlnm.Print_Titles" localSheetId="1">'Střecha S1'!$87:$87</definedName>
    <definedName name="_xlnm.Print_Titles" localSheetId="7">'Střecha S10 , S11'!$85:$85</definedName>
    <definedName name="_xlnm.Print_Titles" localSheetId="2">'Střecha S2 , S5'!$88:$88</definedName>
    <definedName name="_xlnm.Print_Titles" localSheetId="3">'Střecha S3 , S4'!$88:$88</definedName>
    <definedName name="_xlnm.Print_Titles" localSheetId="6">'Střecha S8 , S9a'!$87:$87</definedName>
    <definedName name="_xlnm.Print_Titles" localSheetId="9">VRN!$83:$83</definedName>
    <definedName name="_xlnm.Print_Area" localSheetId="8">'Bourání komína '!$C$4:$J$39,'Bourání komína '!$C$45:$J$68,'Bourání komína '!$C$74:$K$152</definedName>
    <definedName name="_xlnm.Print_Area" localSheetId="10">'Pokyny pro vyplnění'!$B$2:$K$71,'Pokyny pro vyplnění'!$B$74:$K$118,'Pokyny pro vyplnění'!$B$121:$K$161,'Pokyny pro vyplnění'!$B$164:$K$218</definedName>
    <definedName name="_xlnm.Print_Area" localSheetId="0">'Rekapitulace stavby'!$D$4:$AO$36,'Rekapitulace stavby'!$C$42:$AQ$64</definedName>
    <definedName name="_xlnm.Print_Area" localSheetId="4">'Střecha  S6 , S 7'!$C$4:$J$39,'Střecha  S6 , S 7'!$C$45:$J$69,'Střecha  S6 , S 7'!$C$75:$K$247</definedName>
    <definedName name="_xlnm.Print_Area" localSheetId="5">'Střecha S 9'!$C$4:$J$39,'Střecha S 9'!$C$45:$J$67,'Střecha S 9'!$C$73:$K$150</definedName>
    <definedName name="_xlnm.Print_Area" localSheetId="1">'Střecha S1'!$C$4:$J$39,'Střecha S1'!$C$45:$J$69,'Střecha S1'!$C$75:$K$236</definedName>
    <definedName name="_xlnm.Print_Area" localSheetId="7">'Střecha S10 , S11'!$C$4:$J$39,'Střecha S10 , S11'!$C$45:$J$67,'Střecha S10 , S11'!$C$73:$K$232</definedName>
    <definedName name="_xlnm.Print_Area" localSheetId="2">'Střecha S2 , S5'!$C$4:$J$39,'Střecha S2 , S5'!$C$45:$J$70,'Střecha S2 , S5'!$C$76:$K$288</definedName>
    <definedName name="_xlnm.Print_Area" localSheetId="3">'Střecha S3 , S4'!$C$4:$J$39,'Střecha S3 , S4'!$C$45:$J$70,'Střecha S3 , S4'!$C$76:$K$267</definedName>
    <definedName name="_xlnm.Print_Area" localSheetId="6">'Střecha S8 , S9a'!$C$4:$J$39,'Střecha S8 , S9a'!$C$45:$J$69,'Střecha S8 , S9a'!$C$75:$K$218</definedName>
    <definedName name="_xlnm.Print_Area" localSheetId="9">VRN!$C$4:$J$39,VRN!$C$45:$J$65,VRN!$C$71:$K$99</definedName>
  </definedNames>
  <calcPr calcId="152511"/>
</workbook>
</file>

<file path=xl/calcChain.xml><?xml version="1.0" encoding="utf-8"?>
<calcChain xmlns="http://schemas.openxmlformats.org/spreadsheetml/2006/main">
  <c r="J37" i="10" l="1"/>
  <c r="J36" i="10"/>
  <c r="AY63" i="1"/>
  <c r="J35" i="10"/>
  <c r="AX63" i="1" s="1"/>
  <c r="BI98" i="10"/>
  <c r="BH98" i="10"/>
  <c r="BG98" i="10"/>
  <c r="BF98" i="10"/>
  <c r="T98" i="10"/>
  <c r="T97" i="10"/>
  <c r="R98" i="10"/>
  <c r="R97" i="10" s="1"/>
  <c r="P98" i="10"/>
  <c r="P97" i="10"/>
  <c r="BI95" i="10"/>
  <c r="BH95" i="10"/>
  <c r="BG95" i="10"/>
  <c r="BF95" i="10"/>
  <c r="T95" i="10"/>
  <c r="R95" i="10"/>
  <c r="P95" i="10"/>
  <c r="BI93" i="10"/>
  <c r="BH93" i="10"/>
  <c r="BG93" i="10"/>
  <c r="BF93" i="10"/>
  <c r="T93" i="10"/>
  <c r="R93" i="10"/>
  <c r="P93" i="10"/>
  <c r="BI90" i="10"/>
  <c r="BH90" i="10"/>
  <c r="BG90" i="10"/>
  <c r="BF90" i="10"/>
  <c r="T90" i="10"/>
  <c r="T89" i="10"/>
  <c r="R90" i="10"/>
  <c r="R89" i="10" s="1"/>
  <c r="P90" i="10"/>
  <c r="P89" i="10"/>
  <c r="BI87" i="10"/>
  <c r="BH87" i="10"/>
  <c r="BG87" i="10"/>
  <c r="BF87" i="10"/>
  <c r="T87" i="10"/>
  <c r="T86" i="10" s="1"/>
  <c r="R87" i="10"/>
  <c r="R86" i="10"/>
  <c r="P87" i="10"/>
  <c r="P86" i="10" s="1"/>
  <c r="J81" i="10"/>
  <c r="J80" i="10"/>
  <c r="F80" i="10"/>
  <c r="F78" i="10"/>
  <c r="E76" i="10"/>
  <c r="J55" i="10"/>
  <c r="J54" i="10"/>
  <c r="F54" i="10"/>
  <c r="F52" i="10"/>
  <c r="E50" i="10"/>
  <c r="J18" i="10"/>
  <c r="E18" i="10"/>
  <c r="F81" i="10" s="1"/>
  <c r="J17" i="10"/>
  <c r="J12" i="10"/>
  <c r="J78" i="10" s="1"/>
  <c r="E7" i="10"/>
  <c r="E74" i="10" s="1"/>
  <c r="J37" i="9"/>
  <c r="J36" i="9"/>
  <c r="AY62" i="1" s="1"/>
  <c r="J35" i="9"/>
  <c r="AX62" i="1" s="1"/>
  <c r="BI151" i="9"/>
  <c r="BH151" i="9"/>
  <c r="BG151" i="9"/>
  <c r="BF151" i="9"/>
  <c r="T151" i="9"/>
  <c r="R151" i="9"/>
  <c r="P151" i="9"/>
  <c r="BI150" i="9"/>
  <c r="BH150" i="9"/>
  <c r="BG150" i="9"/>
  <c r="BF150" i="9"/>
  <c r="T150" i="9"/>
  <c r="R150" i="9"/>
  <c r="P150" i="9"/>
  <c r="BI148" i="9"/>
  <c r="BH148" i="9"/>
  <c r="BG148" i="9"/>
  <c r="BF148" i="9"/>
  <c r="T148" i="9"/>
  <c r="R148" i="9"/>
  <c r="P148" i="9"/>
  <c r="BI146" i="9"/>
  <c r="BH146" i="9"/>
  <c r="BG146" i="9"/>
  <c r="BF146" i="9"/>
  <c r="T146" i="9"/>
  <c r="R146" i="9"/>
  <c r="P146" i="9"/>
  <c r="BI142" i="9"/>
  <c r="BH142" i="9"/>
  <c r="BG142" i="9"/>
  <c r="BF142" i="9"/>
  <c r="T142" i="9"/>
  <c r="R142" i="9"/>
  <c r="P142" i="9"/>
  <c r="BI139" i="9"/>
  <c r="BH139" i="9"/>
  <c r="BG139" i="9"/>
  <c r="BF139" i="9"/>
  <c r="T139" i="9"/>
  <c r="R139" i="9"/>
  <c r="P139" i="9"/>
  <c r="BI137" i="9"/>
  <c r="BH137" i="9"/>
  <c r="BG137" i="9"/>
  <c r="BF137" i="9"/>
  <c r="T137" i="9"/>
  <c r="R137" i="9"/>
  <c r="P137" i="9"/>
  <c r="BI135" i="9"/>
  <c r="BH135" i="9"/>
  <c r="BG135" i="9"/>
  <c r="BF135" i="9"/>
  <c r="T135" i="9"/>
  <c r="R135" i="9"/>
  <c r="P135" i="9"/>
  <c r="BI133" i="9"/>
  <c r="BH133" i="9"/>
  <c r="BG133" i="9"/>
  <c r="BF133" i="9"/>
  <c r="T133" i="9"/>
  <c r="R133" i="9"/>
  <c r="P133" i="9"/>
  <c r="BI129" i="9"/>
  <c r="BH129" i="9"/>
  <c r="BG129" i="9"/>
  <c r="BF129" i="9"/>
  <c r="T129" i="9"/>
  <c r="R129" i="9"/>
  <c r="P129" i="9"/>
  <c r="BI125" i="9"/>
  <c r="BH125" i="9"/>
  <c r="BG125" i="9"/>
  <c r="BF125" i="9"/>
  <c r="T125" i="9"/>
  <c r="T124" i="9" s="1"/>
  <c r="R125" i="9"/>
  <c r="R124" i="9" s="1"/>
  <c r="P125" i="9"/>
  <c r="P124" i="9" s="1"/>
  <c r="BI122" i="9"/>
  <c r="BH122" i="9"/>
  <c r="BG122" i="9"/>
  <c r="BF122" i="9"/>
  <c r="T122" i="9"/>
  <c r="R122" i="9"/>
  <c r="P122" i="9"/>
  <c r="BI118" i="9"/>
  <c r="BH118" i="9"/>
  <c r="BG118" i="9"/>
  <c r="BF118" i="9"/>
  <c r="T118" i="9"/>
  <c r="R118" i="9"/>
  <c r="P118" i="9"/>
  <c r="BI116" i="9"/>
  <c r="BH116" i="9"/>
  <c r="BG116" i="9"/>
  <c r="BF116" i="9"/>
  <c r="T116" i="9"/>
  <c r="R116" i="9"/>
  <c r="P116" i="9"/>
  <c r="BI114" i="9"/>
  <c r="BH114" i="9"/>
  <c r="BG114" i="9"/>
  <c r="BF114" i="9"/>
  <c r="T114" i="9"/>
  <c r="R114" i="9"/>
  <c r="P114" i="9"/>
  <c r="BI109" i="9"/>
  <c r="BH109" i="9"/>
  <c r="BG109" i="9"/>
  <c r="BF109" i="9"/>
  <c r="T109" i="9"/>
  <c r="R109" i="9"/>
  <c r="P109" i="9"/>
  <c r="BI105" i="9"/>
  <c r="BH105" i="9"/>
  <c r="BG105" i="9"/>
  <c r="BF105" i="9"/>
  <c r="T105" i="9"/>
  <c r="R105" i="9"/>
  <c r="P105" i="9"/>
  <c r="BI100" i="9"/>
  <c r="BH100" i="9"/>
  <c r="BG100" i="9"/>
  <c r="BF100" i="9"/>
  <c r="T100" i="9"/>
  <c r="R100" i="9"/>
  <c r="P100" i="9"/>
  <c r="BI95" i="9"/>
  <c r="BH95" i="9"/>
  <c r="BG95" i="9"/>
  <c r="BF95" i="9"/>
  <c r="T95" i="9"/>
  <c r="R95" i="9"/>
  <c r="P95" i="9"/>
  <c r="BI90" i="9"/>
  <c r="BH90" i="9"/>
  <c r="BG90" i="9"/>
  <c r="BF90" i="9"/>
  <c r="T90" i="9"/>
  <c r="R90" i="9"/>
  <c r="P90" i="9"/>
  <c r="J84" i="9"/>
  <c r="J83" i="9"/>
  <c r="F83" i="9"/>
  <c r="F81" i="9"/>
  <c r="E79" i="9"/>
  <c r="J55" i="9"/>
  <c r="J54" i="9"/>
  <c r="F54" i="9"/>
  <c r="F52" i="9"/>
  <c r="E50" i="9"/>
  <c r="J18" i="9"/>
  <c r="E18" i="9"/>
  <c r="F84" i="9" s="1"/>
  <c r="J17" i="9"/>
  <c r="J12" i="9"/>
  <c r="J81" i="9" s="1"/>
  <c r="E7" i="9"/>
  <c r="E77" i="9" s="1"/>
  <c r="J37" i="8"/>
  <c r="J36" i="8"/>
  <c r="AY61" i="1" s="1"/>
  <c r="J35" i="8"/>
  <c r="AX61" i="1" s="1"/>
  <c r="BI231" i="8"/>
  <c r="BH231" i="8"/>
  <c r="BG231" i="8"/>
  <c r="BF231" i="8"/>
  <c r="T231" i="8"/>
  <c r="R231" i="8"/>
  <c r="P231" i="8"/>
  <c r="BI229" i="8"/>
  <c r="BH229" i="8"/>
  <c r="BG229" i="8"/>
  <c r="BF229" i="8"/>
  <c r="T229" i="8"/>
  <c r="R229" i="8"/>
  <c r="P229" i="8"/>
  <c r="BI223" i="8"/>
  <c r="BH223" i="8"/>
  <c r="BG223" i="8"/>
  <c r="BF223" i="8"/>
  <c r="T223" i="8"/>
  <c r="R223" i="8"/>
  <c r="P223" i="8"/>
  <c r="BI217" i="8"/>
  <c r="BH217" i="8"/>
  <c r="BG217" i="8"/>
  <c r="BF217" i="8"/>
  <c r="T217" i="8"/>
  <c r="R217" i="8"/>
  <c r="P217" i="8"/>
  <c r="BI209" i="8"/>
  <c r="BH209" i="8"/>
  <c r="BG209" i="8"/>
  <c r="BF209" i="8"/>
  <c r="T209" i="8"/>
  <c r="R209" i="8"/>
  <c r="P209" i="8"/>
  <c r="BI202" i="8"/>
  <c r="BH202" i="8"/>
  <c r="BG202" i="8"/>
  <c r="BF202" i="8"/>
  <c r="T202" i="8"/>
  <c r="R202" i="8"/>
  <c r="P202" i="8"/>
  <c r="BI194" i="8"/>
  <c r="BH194" i="8"/>
  <c r="BG194" i="8"/>
  <c r="BF194" i="8"/>
  <c r="T194" i="8"/>
  <c r="R194" i="8"/>
  <c r="P194" i="8"/>
  <c r="BI191" i="8"/>
  <c r="BH191" i="8"/>
  <c r="BG191" i="8"/>
  <c r="BF191" i="8"/>
  <c r="T191" i="8"/>
  <c r="R191" i="8"/>
  <c r="P191" i="8"/>
  <c r="BI188" i="8"/>
  <c r="BH188" i="8"/>
  <c r="BG188" i="8"/>
  <c r="BF188" i="8"/>
  <c r="T188" i="8"/>
  <c r="R188" i="8"/>
  <c r="P188" i="8"/>
  <c r="BI185" i="8"/>
  <c r="BH185" i="8"/>
  <c r="BG185" i="8"/>
  <c r="BF185" i="8"/>
  <c r="T185" i="8"/>
  <c r="R185" i="8"/>
  <c r="P185" i="8"/>
  <c r="BI182" i="8"/>
  <c r="BH182" i="8"/>
  <c r="BG182" i="8"/>
  <c r="BF182" i="8"/>
  <c r="T182" i="8"/>
  <c r="R182" i="8"/>
  <c r="P182" i="8"/>
  <c r="BI180" i="8"/>
  <c r="BH180" i="8"/>
  <c r="BG180" i="8"/>
  <c r="BF180" i="8"/>
  <c r="T180" i="8"/>
  <c r="R180" i="8"/>
  <c r="P180" i="8"/>
  <c r="BI178" i="8"/>
  <c r="BH178" i="8"/>
  <c r="BG178" i="8"/>
  <c r="BF178" i="8"/>
  <c r="T178" i="8"/>
  <c r="R178" i="8"/>
  <c r="P178" i="8"/>
  <c r="BI171" i="8"/>
  <c r="BH171" i="8"/>
  <c r="BG171" i="8"/>
  <c r="BF171" i="8"/>
  <c r="T171" i="8"/>
  <c r="R171" i="8"/>
  <c r="P171" i="8"/>
  <c r="BI169" i="8"/>
  <c r="BH169" i="8"/>
  <c r="BG169" i="8"/>
  <c r="BF169" i="8"/>
  <c r="T169" i="8"/>
  <c r="R169" i="8"/>
  <c r="P169" i="8"/>
  <c r="BI162" i="8"/>
  <c r="BH162" i="8"/>
  <c r="BG162" i="8"/>
  <c r="BF162" i="8"/>
  <c r="T162" i="8"/>
  <c r="R162" i="8"/>
  <c r="P162" i="8"/>
  <c r="BI160" i="8"/>
  <c r="BH160" i="8"/>
  <c r="BG160" i="8"/>
  <c r="BF160" i="8"/>
  <c r="T160" i="8"/>
  <c r="R160" i="8"/>
  <c r="P160" i="8"/>
  <c r="BI153" i="8"/>
  <c r="BH153" i="8"/>
  <c r="BG153" i="8"/>
  <c r="BF153" i="8"/>
  <c r="T153" i="8"/>
  <c r="R153" i="8"/>
  <c r="P153" i="8"/>
  <c r="BI151" i="8"/>
  <c r="BH151" i="8"/>
  <c r="BG151" i="8"/>
  <c r="BF151" i="8"/>
  <c r="T151" i="8"/>
  <c r="R151" i="8"/>
  <c r="P151" i="8"/>
  <c r="BI147" i="8"/>
  <c r="BH147" i="8"/>
  <c r="BG147" i="8"/>
  <c r="BF147" i="8"/>
  <c r="T147" i="8"/>
  <c r="R147" i="8"/>
  <c r="P147" i="8"/>
  <c r="BI143" i="8"/>
  <c r="BH143" i="8"/>
  <c r="BG143" i="8"/>
  <c r="BF143" i="8"/>
  <c r="T143" i="8"/>
  <c r="R143" i="8"/>
  <c r="P143" i="8"/>
  <c r="BI139" i="8"/>
  <c r="BH139" i="8"/>
  <c r="BG139" i="8"/>
  <c r="BF139" i="8"/>
  <c r="T139" i="8"/>
  <c r="R139" i="8"/>
  <c r="P139" i="8"/>
  <c r="BI135" i="8"/>
  <c r="BH135" i="8"/>
  <c r="BG135" i="8"/>
  <c r="BF135" i="8"/>
  <c r="T135" i="8"/>
  <c r="R135" i="8"/>
  <c r="P135" i="8"/>
  <c r="BI131" i="8"/>
  <c r="BH131" i="8"/>
  <c r="BG131" i="8"/>
  <c r="BF131" i="8"/>
  <c r="T131" i="8"/>
  <c r="R131" i="8"/>
  <c r="P131" i="8"/>
  <c r="BI127" i="8"/>
  <c r="BH127" i="8"/>
  <c r="BG127" i="8"/>
  <c r="BF127" i="8"/>
  <c r="T127" i="8"/>
  <c r="T126" i="8" s="1"/>
  <c r="R127" i="8"/>
  <c r="R126" i="8"/>
  <c r="P127" i="8"/>
  <c r="P126" i="8" s="1"/>
  <c r="BI121" i="8"/>
  <c r="BH121" i="8"/>
  <c r="BG121" i="8"/>
  <c r="BF121" i="8"/>
  <c r="T121" i="8"/>
  <c r="R121" i="8"/>
  <c r="P121" i="8"/>
  <c r="BI114" i="8"/>
  <c r="BH114" i="8"/>
  <c r="BG114" i="8"/>
  <c r="BF114" i="8"/>
  <c r="T114" i="8"/>
  <c r="R114" i="8"/>
  <c r="P114" i="8"/>
  <c r="BI110" i="8"/>
  <c r="BH110" i="8"/>
  <c r="BG110" i="8"/>
  <c r="BF110" i="8"/>
  <c r="T110" i="8"/>
  <c r="R110" i="8"/>
  <c r="P110" i="8"/>
  <c r="BI108" i="8"/>
  <c r="BH108" i="8"/>
  <c r="BG108" i="8"/>
  <c r="BF108" i="8"/>
  <c r="T108" i="8"/>
  <c r="R108" i="8"/>
  <c r="P108" i="8"/>
  <c r="BI106" i="8"/>
  <c r="BH106" i="8"/>
  <c r="BG106" i="8"/>
  <c r="BF106" i="8"/>
  <c r="T106" i="8"/>
  <c r="R106" i="8"/>
  <c r="P106" i="8"/>
  <c r="BI101" i="8"/>
  <c r="BH101" i="8"/>
  <c r="BG101" i="8"/>
  <c r="BF101" i="8"/>
  <c r="T101" i="8"/>
  <c r="R101" i="8"/>
  <c r="P101" i="8"/>
  <c r="BI97" i="8"/>
  <c r="BH97" i="8"/>
  <c r="BG97" i="8"/>
  <c r="BF97" i="8"/>
  <c r="T97" i="8"/>
  <c r="R97" i="8"/>
  <c r="P97" i="8"/>
  <c r="BI93" i="8"/>
  <c r="BH93" i="8"/>
  <c r="BG93" i="8"/>
  <c r="BF93" i="8"/>
  <c r="T93" i="8"/>
  <c r="R93" i="8"/>
  <c r="P93" i="8"/>
  <c r="BI89" i="8"/>
  <c r="BH89" i="8"/>
  <c r="BG89" i="8"/>
  <c r="BF89" i="8"/>
  <c r="T89" i="8"/>
  <c r="R89" i="8"/>
  <c r="P89" i="8"/>
  <c r="J83" i="8"/>
  <c r="J82" i="8"/>
  <c r="F82" i="8"/>
  <c r="F80" i="8"/>
  <c r="E78" i="8"/>
  <c r="J55" i="8"/>
  <c r="J54" i="8"/>
  <c r="F54" i="8"/>
  <c r="F52" i="8"/>
  <c r="E50" i="8"/>
  <c r="J18" i="8"/>
  <c r="E18" i="8"/>
  <c r="F83" i="8" s="1"/>
  <c r="J17" i="8"/>
  <c r="J12" i="8"/>
  <c r="J80" i="8" s="1"/>
  <c r="E7" i="8"/>
  <c r="E76" i="8" s="1"/>
  <c r="J37" i="7"/>
  <c r="J36" i="7"/>
  <c r="AY60" i="1" s="1"/>
  <c r="J35" i="7"/>
  <c r="AX60" i="1"/>
  <c r="BI215" i="7"/>
  <c r="BH215" i="7"/>
  <c r="BG215" i="7"/>
  <c r="BF215" i="7"/>
  <c r="T215" i="7"/>
  <c r="R215" i="7"/>
  <c r="P215" i="7"/>
  <c r="BI211" i="7"/>
  <c r="BH211" i="7"/>
  <c r="BG211" i="7"/>
  <c r="BF211" i="7"/>
  <c r="T211" i="7"/>
  <c r="R211" i="7"/>
  <c r="P211" i="7"/>
  <c r="BI210" i="7"/>
  <c r="BH210" i="7"/>
  <c r="BG210" i="7"/>
  <c r="BF210" i="7"/>
  <c r="T210" i="7"/>
  <c r="R210" i="7"/>
  <c r="P210" i="7"/>
  <c r="BI209" i="7"/>
  <c r="BH209" i="7"/>
  <c r="BG209" i="7"/>
  <c r="BF209" i="7"/>
  <c r="T209" i="7"/>
  <c r="R209" i="7"/>
  <c r="P209" i="7"/>
  <c r="BI206" i="7"/>
  <c r="BH206" i="7"/>
  <c r="BG206" i="7"/>
  <c r="BF206" i="7"/>
  <c r="T206" i="7"/>
  <c r="R206" i="7"/>
  <c r="P206" i="7"/>
  <c r="BI203" i="7"/>
  <c r="BH203" i="7"/>
  <c r="BG203" i="7"/>
  <c r="BF203" i="7"/>
  <c r="T203" i="7"/>
  <c r="R203" i="7"/>
  <c r="P203" i="7"/>
  <c r="BI200" i="7"/>
  <c r="BH200" i="7"/>
  <c r="BG200" i="7"/>
  <c r="BF200" i="7"/>
  <c r="T200" i="7"/>
  <c r="R200" i="7"/>
  <c r="P200" i="7"/>
  <c r="BI198" i="7"/>
  <c r="BH198" i="7"/>
  <c r="BG198" i="7"/>
  <c r="BF198" i="7"/>
  <c r="T198" i="7"/>
  <c r="R198" i="7"/>
  <c r="P198" i="7"/>
  <c r="BI197" i="7"/>
  <c r="BH197" i="7"/>
  <c r="BG197" i="7"/>
  <c r="BF197" i="7"/>
  <c r="T197" i="7"/>
  <c r="R197" i="7"/>
  <c r="P197" i="7"/>
  <c r="BI192" i="7"/>
  <c r="BH192" i="7"/>
  <c r="BG192" i="7"/>
  <c r="BF192" i="7"/>
  <c r="T192" i="7"/>
  <c r="R192" i="7"/>
  <c r="P192" i="7"/>
  <c r="BI189" i="7"/>
  <c r="BH189" i="7"/>
  <c r="BG189" i="7"/>
  <c r="BF189" i="7"/>
  <c r="T189" i="7"/>
  <c r="R189" i="7"/>
  <c r="P189" i="7"/>
  <c r="BI187" i="7"/>
  <c r="BH187" i="7"/>
  <c r="BG187" i="7"/>
  <c r="BF187" i="7"/>
  <c r="T187" i="7"/>
  <c r="R187" i="7"/>
  <c r="P187" i="7"/>
  <c r="BI185" i="7"/>
  <c r="BH185" i="7"/>
  <c r="BG185" i="7"/>
  <c r="BF185" i="7"/>
  <c r="T185" i="7"/>
  <c r="R185" i="7"/>
  <c r="P185" i="7"/>
  <c r="BI178" i="7"/>
  <c r="BH178" i="7"/>
  <c r="BG178" i="7"/>
  <c r="BF178" i="7"/>
  <c r="T178" i="7"/>
  <c r="R178" i="7"/>
  <c r="P178" i="7"/>
  <c r="BI176" i="7"/>
  <c r="BH176" i="7"/>
  <c r="BG176" i="7"/>
  <c r="BF176" i="7"/>
  <c r="T176" i="7"/>
  <c r="R176" i="7"/>
  <c r="P176" i="7"/>
  <c r="BI172" i="7"/>
  <c r="BH172" i="7"/>
  <c r="BG172" i="7"/>
  <c r="BF172" i="7"/>
  <c r="T172" i="7"/>
  <c r="R172" i="7"/>
  <c r="P172" i="7"/>
  <c r="BI169" i="7"/>
  <c r="BH169" i="7"/>
  <c r="BG169" i="7"/>
  <c r="BF169" i="7"/>
  <c r="T169" i="7"/>
  <c r="R169" i="7"/>
  <c r="P169" i="7"/>
  <c r="BI167" i="7"/>
  <c r="BH167" i="7"/>
  <c r="BG167" i="7"/>
  <c r="BF167" i="7"/>
  <c r="T167" i="7"/>
  <c r="R167" i="7"/>
  <c r="P167" i="7"/>
  <c r="BI165" i="7"/>
  <c r="BH165" i="7"/>
  <c r="BG165" i="7"/>
  <c r="BF165" i="7"/>
  <c r="T165" i="7"/>
  <c r="R165" i="7"/>
  <c r="P165" i="7"/>
  <c r="BI158" i="7"/>
  <c r="BH158" i="7"/>
  <c r="BG158" i="7"/>
  <c r="BF158" i="7"/>
  <c r="T158" i="7"/>
  <c r="R158" i="7"/>
  <c r="P158" i="7"/>
  <c r="BI156" i="7"/>
  <c r="BH156" i="7"/>
  <c r="BG156" i="7"/>
  <c r="BF156" i="7"/>
  <c r="T156" i="7"/>
  <c r="R156" i="7"/>
  <c r="P156" i="7"/>
  <c r="BI149" i="7"/>
  <c r="BH149" i="7"/>
  <c r="BG149" i="7"/>
  <c r="BF149" i="7"/>
  <c r="T149" i="7"/>
  <c r="R149" i="7"/>
  <c r="P149" i="7"/>
  <c r="BI147" i="7"/>
  <c r="BH147" i="7"/>
  <c r="BG147" i="7"/>
  <c r="BF147" i="7"/>
  <c r="T147" i="7"/>
  <c r="R147" i="7"/>
  <c r="P147" i="7"/>
  <c r="BI140" i="7"/>
  <c r="BH140" i="7"/>
  <c r="BG140" i="7"/>
  <c r="BF140" i="7"/>
  <c r="T140" i="7"/>
  <c r="R140" i="7"/>
  <c r="P140" i="7"/>
  <c r="BI138" i="7"/>
  <c r="BH138" i="7"/>
  <c r="BG138" i="7"/>
  <c r="BF138" i="7"/>
  <c r="T138" i="7"/>
  <c r="R138" i="7"/>
  <c r="P138" i="7"/>
  <c r="BI134" i="7"/>
  <c r="BH134" i="7"/>
  <c r="BG134" i="7"/>
  <c r="BF134" i="7"/>
  <c r="T134" i="7"/>
  <c r="R134" i="7"/>
  <c r="P134" i="7"/>
  <c r="BI130" i="7"/>
  <c r="BH130" i="7"/>
  <c r="BG130" i="7"/>
  <c r="BF130" i="7"/>
  <c r="T130" i="7"/>
  <c r="R130" i="7"/>
  <c r="P130" i="7"/>
  <c r="BI126" i="7"/>
  <c r="BH126" i="7"/>
  <c r="BG126" i="7"/>
  <c r="BF126" i="7"/>
  <c r="T126" i="7"/>
  <c r="R126" i="7"/>
  <c r="P126" i="7"/>
  <c r="BI120" i="7"/>
  <c r="BH120" i="7"/>
  <c r="BG120" i="7"/>
  <c r="BF120" i="7"/>
  <c r="T120" i="7"/>
  <c r="R120" i="7"/>
  <c r="P120" i="7"/>
  <c r="BI116" i="7"/>
  <c r="BH116" i="7"/>
  <c r="BG116" i="7"/>
  <c r="BF116" i="7"/>
  <c r="T116" i="7"/>
  <c r="T115" i="7"/>
  <c r="R116" i="7"/>
  <c r="R115" i="7" s="1"/>
  <c r="P116" i="7"/>
  <c r="P115" i="7"/>
  <c r="BI110" i="7"/>
  <c r="BH110" i="7"/>
  <c r="BG110" i="7"/>
  <c r="BF110" i="7"/>
  <c r="T110" i="7"/>
  <c r="R110" i="7"/>
  <c r="P110" i="7"/>
  <c r="BI104" i="7"/>
  <c r="BH104" i="7"/>
  <c r="BG104" i="7"/>
  <c r="BF104" i="7"/>
  <c r="T104" i="7"/>
  <c r="R104" i="7"/>
  <c r="P104" i="7"/>
  <c r="BI100" i="7"/>
  <c r="BH100" i="7"/>
  <c r="BG100" i="7"/>
  <c r="BF100" i="7"/>
  <c r="T100" i="7"/>
  <c r="R100" i="7"/>
  <c r="P100" i="7"/>
  <c r="BI98" i="7"/>
  <c r="BH98" i="7"/>
  <c r="BG98" i="7"/>
  <c r="BF98" i="7"/>
  <c r="T98" i="7"/>
  <c r="R98" i="7"/>
  <c r="P98" i="7"/>
  <c r="BI96" i="7"/>
  <c r="BH96" i="7"/>
  <c r="BG96" i="7"/>
  <c r="BF96" i="7"/>
  <c r="T96" i="7"/>
  <c r="R96" i="7"/>
  <c r="P96" i="7"/>
  <c r="BI91" i="7"/>
  <c r="BH91" i="7"/>
  <c r="BG91" i="7"/>
  <c r="BF91" i="7"/>
  <c r="T91" i="7"/>
  <c r="T90" i="7" s="1"/>
  <c r="R91" i="7"/>
  <c r="R90" i="7"/>
  <c r="P91" i="7"/>
  <c r="P90" i="7" s="1"/>
  <c r="J85" i="7"/>
  <c r="J84" i="7"/>
  <c r="F84" i="7"/>
  <c r="F82" i="7"/>
  <c r="E80" i="7"/>
  <c r="J55" i="7"/>
  <c r="J54" i="7"/>
  <c r="F54" i="7"/>
  <c r="F52" i="7"/>
  <c r="E50" i="7"/>
  <c r="J18" i="7"/>
  <c r="E18" i="7"/>
  <c r="F85" i="7" s="1"/>
  <c r="J17" i="7"/>
  <c r="J12" i="7"/>
  <c r="J82" i="7" s="1"/>
  <c r="E7" i="7"/>
  <c r="E78" i="7" s="1"/>
  <c r="J37" i="6"/>
  <c r="J36" i="6"/>
  <c r="AY59" i="1" s="1"/>
  <c r="J35" i="6"/>
  <c r="AX59" i="1"/>
  <c r="BI149" i="6"/>
  <c r="BH149" i="6"/>
  <c r="BG149" i="6"/>
  <c r="BF149" i="6"/>
  <c r="T149" i="6"/>
  <c r="R149" i="6"/>
  <c r="P149" i="6"/>
  <c r="BI147" i="6"/>
  <c r="BH147" i="6"/>
  <c r="BG147" i="6"/>
  <c r="BF147" i="6"/>
  <c r="T147" i="6"/>
  <c r="R147" i="6"/>
  <c r="P147" i="6"/>
  <c r="BI145" i="6"/>
  <c r="BH145" i="6"/>
  <c r="BG145" i="6"/>
  <c r="BF145" i="6"/>
  <c r="T145" i="6"/>
  <c r="R145" i="6"/>
  <c r="P145" i="6"/>
  <c r="BI141" i="6"/>
  <c r="BH141" i="6"/>
  <c r="BG141" i="6"/>
  <c r="BF141" i="6"/>
  <c r="T141" i="6"/>
  <c r="R141" i="6"/>
  <c r="P141" i="6"/>
  <c r="BI137" i="6"/>
  <c r="BH137" i="6"/>
  <c r="BG137" i="6"/>
  <c r="BF137" i="6"/>
  <c r="T137" i="6"/>
  <c r="R137" i="6"/>
  <c r="P137" i="6"/>
  <c r="BI134" i="6"/>
  <c r="BH134" i="6"/>
  <c r="BG134" i="6"/>
  <c r="BF134" i="6"/>
  <c r="T134" i="6"/>
  <c r="R134" i="6"/>
  <c r="P134" i="6"/>
  <c r="BI132" i="6"/>
  <c r="BH132" i="6"/>
  <c r="BG132" i="6"/>
  <c r="BF132" i="6"/>
  <c r="T132" i="6"/>
  <c r="R132" i="6"/>
  <c r="P132" i="6"/>
  <c r="BI129" i="6"/>
  <c r="BH129" i="6"/>
  <c r="BG129" i="6"/>
  <c r="BF129" i="6"/>
  <c r="T129" i="6"/>
  <c r="R129" i="6"/>
  <c r="P129" i="6"/>
  <c r="BI126" i="6"/>
  <c r="BH126" i="6"/>
  <c r="BG126" i="6"/>
  <c r="BF126" i="6"/>
  <c r="T126" i="6"/>
  <c r="R126" i="6"/>
  <c r="P126" i="6"/>
  <c r="BI123" i="6"/>
  <c r="BH123" i="6"/>
  <c r="BG123" i="6"/>
  <c r="BF123" i="6"/>
  <c r="T123" i="6"/>
  <c r="R123" i="6"/>
  <c r="P123" i="6"/>
  <c r="BI120" i="6"/>
  <c r="BH120" i="6"/>
  <c r="BG120" i="6"/>
  <c r="BF120" i="6"/>
  <c r="T120" i="6"/>
  <c r="R120" i="6"/>
  <c r="P120" i="6"/>
  <c r="BI117" i="6"/>
  <c r="BH117" i="6"/>
  <c r="BG117" i="6"/>
  <c r="BF117" i="6"/>
  <c r="T117" i="6"/>
  <c r="R117" i="6"/>
  <c r="P117" i="6"/>
  <c r="BI114" i="6"/>
  <c r="BH114" i="6"/>
  <c r="BG114" i="6"/>
  <c r="BF114" i="6"/>
  <c r="T114" i="6"/>
  <c r="R114" i="6"/>
  <c r="P114" i="6"/>
  <c r="BI111" i="6"/>
  <c r="BH111" i="6"/>
  <c r="BG111" i="6"/>
  <c r="BF111" i="6"/>
  <c r="T111" i="6"/>
  <c r="R111" i="6"/>
  <c r="P111" i="6"/>
  <c r="BI107" i="6"/>
  <c r="BH107" i="6"/>
  <c r="BG107" i="6"/>
  <c r="BF107" i="6"/>
  <c r="T107" i="6"/>
  <c r="T106" i="6"/>
  <c r="R107" i="6"/>
  <c r="R106" i="6" s="1"/>
  <c r="P107" i="6"/>
  <c r="P106" i="6"/>
  <c r="BI102" i="6"/>
  <c r="BH102" i="6"/>
  <c r="BG102" i="6"/>
  <c r="BF102" i="6"/>
  <c r="T102" i="6"/>
  <c r="R102" i="6"/>
  <c r="P102" i="6"/>
  <c r="BI98" i="6"/>
  <c r="BH98" i="6"/>
  <c r="BG98" i="6"/>
  <c r="BF98" i="6"/>
  <c r="T98" i="6"/>
  <c r="R98" i="6"/>
  <c r="P98" i="6"/>
  <c r="BI96" i="6"/>
  <c r="BH96" i="6"/>
  <c r="BG96" i="6"/>
  <c r="BF96" i="6"/>
  <c r="T96" i="6"/>
  <c r="R96" i="6"/>
  <c r="P96" i="6"/>
  <c r="BI94" i="6"/>
  <c r="BH94" i="6"/>
  <c r="BG94" i="6"/>
  <c r="BF94" i="6"/>
  <c r="T94" i="6"/>
  <c r="R94" i="6"/>
  <c r="P94" i="6"/>
  <c r="BI89" i="6"/>
  <c r="BH89" i="6"/>
  <c r="BG89" i="6"/>
  <c r="BF89" i="6"/>
  <c r="T89" i="6"/>
  <c r="T88" i="6" s="1"/>
  <c r="R89" i="6"/>
  <c r="R88" i="6"/>
  <c r="P89" i="6"/>
  <c r="P88" i="6" s="1"/>
  <c r="J83" i="6"/>
  <c r="J82" i="6"/>
  <c r="F82" i="6"/>
  <c r="F80" i="6"/>
  <c r="E78" i="6"/>
  <c r="J55" i="6"/>
  <c r="J54" i="6"/>
  <c r="F54" i="6"/>
  <c r="F52" i="6"/>
  <c r="E50" i="6"/>
  <c r="J18" i="6"/>
  <c r="E18" i="6"/>
  <c r="F83" i="6"/>
  <c r="J17" i="6"/>
  <c r="J12" i="6"/>
  <c r="J80" i="6" s="1"/>
  <c r="E7" i="6"/>
  <c r="E76" i="6" s="1"/>
  <c r="J37" i="5"/>
  <c r="J36" i="5"/>
  <c r="AY58" i="1"/>
  <c r="J35" i="5"/>
  <c r="AX58" i="1" s="1"/>
  <c r="BI246" i="5"/>
  <c r="BH246" i="5"/>
  <c r="BG246" i="5"/>
  <c r="BF246" i="5"/>
  <c r="T246" i="5"/>
  <c r="R246" i="5"/>
  <c r="P246" i="5"/>
  <c r="BI244" i="5"/>
  <c r="BH244" i="5"/>
  <c r="BG244" i="5"/>
  <c r="BF244" i="5"/>
  <c r="T244" i="5"/>
  <c r="R244" i="5"/>
  <c r="P244" i="5"/>
  <c r="BI240" i="5"/>
  <c r="BH240" i="5"/>
  <c r="BG240" i="5"/>
  <c r="BF240" i="5"/>
  <c r="T240" i="5"/>
  <c r="R240" i="5"/>
  <c r="P240" i="5"/>
  <c r="BI236" i="5"/>
  <c r="BH236" i="5"/>
  <c r="BG236" i="5"/>
  <c r="BF236" i="5"/>
  <c r="T236" i="5"/>
  <c r="R236" i="5"/>
  <c r="P236" i="5"/>
  <c r="BI232" i="5"/>
  <c r="BH232" i="5"/>
  <c r="BG232" i="5"/>
  <c r="BF232" i="5"/>
  <c r="T232" i="5"/>
  <c r="R232" i="5"/>
  <c r="P232" i="5"/>
  <c r="BI228" i="5"/>
  <c r="BH228" i="5"/>
  <c r="BG228" i="5"/>
  <c r="BF228" i="5"/>
  <c r="T228" i="5"/>
  <c r="R228" i="5"/>
  <c r="P228" i="5"/>
  <c r="BI223" i="5"/>
  <c r="BH223" i="5"/>
  <c r="BG223" i="5"/>
  <c r="BF223" i="5"/>
  <c r="T223" i="5"/>
  <c r="R223" i="5"/>
  <c r="P223" i="5"/>
  <c r="BI217" i="5"/>
  <c r="BH217" i="5"/>
  <c r="BG217" i="5"/>
  <c r="BF217" i="5"/>
  <c r="T217" i="5"/>
  <c r="R217" i="5"/>
  <c r="P217" i="5"/>
  <c r="BI214" i="5"/>
  <c r="BH214" i="5"/>
  <c r="BG214" i="5"/>
  <c r="BF214" i="5"/>
  <c r="T214" i="5"/>
  <c r="R214" i="5"/>
  <c r="P214" i="5"/>
  <c r="BI211" i="5"/>
  <c r="BH211" i="5"/>
  <c r="BG211" i="5"/>
  <c r="BF211" i="5"/>
  <c r="T211" i="5"/>
  <c r="R211" i="5"/>
  <c r="P211" i="5"/>
  <c r="BI208" i="5"/>
  <c r="BH208" i="5"/>
  <c r="BG208" i="5"/>
  <c r="BF208" i="5"/>
  <c r="T208" i="5"/>
  <c r="R208" i="5"/>
  <c r="P208" i="5"/>
  <c r="BI205" i="5"/>
  <c r="BH205" i="5"/>
  <c r="BG205" i="5"/>
  <c r="BF205" i="5"/>
  <c r="T205" i="5"/>
  <c r="R205" i="5"/>
  <c r="P205" i="5"/>
  <c r="BI202" i="5"/>
  <c r="BH202" i="5"/>
  <c r="BG202" i="5"/>
  <c r="BF202" i="5"/>
  <c r="T202" i="5"/>
  <c r="R202" i="5"/>
  <c r="P202" i="5"/>
  <c r="BI200" i="5"/>
  <c r="BH200" i="5"/>
  <c r="BG200" i="5"/>
  <c r="BF200" i="5"/>
  <c r="T200" i="5"/>
  <c r="R200" i="5"/>
  <c r="P200" i="5"/>
  <c r="BI196" i="5"/>
  <c r="BH196" i="5"/>
  <c r="BG196" i="5"/>
  <c r="BF196" i="5"/>
  <c r="T196" i="5"/>
  <c r="R196" i="5"/>
  <c r="P196" i="5"/>
  <c r="BI193" i="5"/>
  <c r="BH193" i="5"/>
  <c r="BG193" i="5"/>
  <c r="BF193" i="5"/>
  <c r="T193" i="5"/>
  <c r="R193" i="5"/>
  <c r="P193" i="5"/>
  <c r="BI191" i="5"/>
  <c r="BH191" i="5"/>
  <c r="BG191" i="5"/>
  <c r="BF191" i="5"/>
  <c r="T191" i="5"/>
  <c r="R191" i="5"/>
  <c r="P191" i="5"/>
  <c r="BI187" i="5"/>
  <c r="BH187" i="5"/>
  <c r="BG187" i="5"/>
  <c r="BF187" i="5"/>
  <c r="T187" i="5"/>
  <c r="R187" i="5"/>
  <c r="P187" i="5"/>
  <c r="BI184" i="5"/>
  <c r="BH184" i="5"/>
  <c r="BG184" i="5"/>
  <c r="BF184" i="5"/>
  <c r="T184" i="5"/>
  <c r="R184" i="5"/>
  <c r="P184" i="5"/>
  <c r="BI182" i="5"/>
  <c r="BH182" i="5"/>
  <c r="BG182" i="5"/>
  <c r="BF182" i="5"/>
  <c r="T182" i="5"/>
  <c r="R182" i="5"/>
  <c r="P182" i="5"/>
  <c r="BI180" i="5"/>
  <c r="BH180" i="5"/>
  <c r="BG180" i="5"/>
  <c r="BF180" i="5"/>
  <c r="T180" i="5"/>
  <c r="R180" i="5"/>
  <c r="P180" i="5"/>
  <c r="BI175" i="5"/>
  <c r="BH175" i="5"/>
  <c r="BG175" i="5"/>
  <c r="BF175" i="5"/>
  <c r="T175" i="5"/>
  <c r="R175" i="5"/>
  <c r="P175" i="5"/>
  <c r="BI173" i="5"/>
  <c r="BH173" i="5"/>
  <c r="BG173" i="5"/>
  <c r="BF173" i="5"/>
  <c r="T173" i="5"/>
  <c r="R173" i="5"/>
  <c r="P173" i="5"/>
  <c r="BI169" i="5"/>
  <c r="BH169" i="5"/>
  <c r="BG169" i="5"/>
  <c r="BF169" i="5"/>
  <c r="T169" i="5"/>
  <c r="R169" i="5"/>
  <c r="P169" i="5"/>
  <c r="BI166" i="5"/>
  <c r="BH166" i="5"/>
  <c r="BG166" i="5"/>
  <c r="BF166" i="5"/>
  <c r="T166" i="5"/>
  <c r="R166" i="5"/>
  <c r="P166" i="5"/>
  <c r="BI164" i="5"/>
  <c r="BH164" i="5"/>
  <c r="BG164" i="5"/>
  <c r="BF164" i="5"/>
  <c r="T164" i="5"/>
  <c r="R164" i="5"/>
  <c r="P164" i="5"/>
  <c r="BI162" i="5"/>
  <c r="BH162" i="5"/>
  <c r="BG162" i="5"/>
  <c r="BF162" i="5"/>
  <c r="T162" i="5"/>
  <c r="R162" i="5"/>
  <c r="P162" i="5"/>
  <c r="BI157" i="5"/>
  <c r="BH157" i="5"/>
  <c r="BG157" i="5"/>
  <c r="BF157" i="5"/>
  <c r="T157" i="5"/>
  <c r="R157" i="5"/>
  <c r="P157" i="5"/>
  <c r="BI155" i="5"/>
  <c r="BH155" i="5"/>
  <c r="BG155" i="5"/>
  <c r="BF155" i="5"/>
  <c r="T155" i="5"/>
  <c r="R155" i="5"/>
  <c r="P155" i="5"/>
  <c r="BI150" i="5"/>
  <c r="BH150" i="5"/>
  <c r="BG150" i="5"/>
  <c r="BF150" i="5"/>
  <c r="T150" i="5"/>
  <c r="R150" i="5"/>
  <c r="P150" i="5"/>
  <c r="BI148" i="5"/>
  <c r="BH148" i="5"/>
  <c r="BG148" i="5"/>
  <c r="BF148" i="5"/>
  <c r="T148" i="5"/>
  <c r="R148" i="5"/>
  <c r="P148" i="5"/>
  <c r="BI143" i="5"/>
  <c r="BH143" i="5"/>
  <c r="BG143" i="5"/>
  <c r="BF143" i="5"/>
  <c r="T143" i="5"/>
  <c r="R143" i="5"/>
  <c r="P143" i="5"/>
  <c r="BI141" i="5"/>
  <c r="BH141" i="5"/>
  <c r="BG141" i="5"/>
  <c r="BF141" i="5"/>
  <c r="T141" i="5"/>
  <c r="R141" i="5"/>
  <c r="P141" i="5"/>
  <c r="BI137" i="5"/>
  <c r="BH137" i="5"/>
  <c r="BG137" i="5"/>
  <c r="BF137" i="5"/>
  <c r="T137" i="5"/>
  <c r="R137" i="5"/>
  <c r="P137" i="5"/>
  <c r="BI133" i="5"/>
  <c r="BH133" i="5"/>
  <c r="BG133" i="5"/>
  <c r="BF133" i="5"/>
  <c r="T133" i="5"/>
  <c r="R133" i="5"/>
  <c r="P133" i="5"/>
  <c r="BI129" i="5"/>
  <c r="BH129" i="5"/>
  <c r="BG129" i="5"/>
  <c r="BF129" i="5"/>
  <c r="T129" i="5"/>
  <c r="R129" i="5"/>
  <c r="P129" i="5"/>
  <c r="BI125" i="5"/>
  <c r="BH125" i="5"/>
  <c r="BG125" i="5"/>
  <c r="BF125" i="5"/>
  <c r="T125" i="5"/>
  <c r="R125" i="5"/>
  <c r="P125" i="5"/>
  <c r="BI121" i="5"/>
  <c r="BH121" i="5"/>
  <c r="BG121" i="5"/>
  <c r="BF121" i="5"/>
  <c r="T121" i="5"/>
  <c r="R121" i="5"/>
  <c r="P121" i="5"/>
  <c r="BI117" i="5"/>
  <c r="BH117" i="5"/>
  <c r="BG117" i="5"/>
  <c r="BF117" i="5"/>
  <c r="T117" i="5"/>
  <c r="T116" i="5" s="1"/>
  <c r="R117" i="5"/>
  <c r="R116" i="5"/>
  <c r="P117" i="5"/>
  <c r="P116" i="5" s="1"/>
  <c r="BI111" i="5"/>
  <c r="BH111" i="5"/>
  <c r="BG111" i="5"/>
  <c r="BF111" i="5"/>
  <c r="T111" i="5"/>
  <c r="R111" i="5"/>
  <c r="P111" i="5"/>
  <c r="BI104" i="5"/>
  <c r="BH104" i="5"/>
  <c r="BG104" i="5"/>
  <c r="BF104" i="5"/>
  <c r="T104" i="5"/>
  <c r="R104" i="5"/>
  <c r="P104" i="5"/>
  <c r="BI100" i="5"/>
  <c r="BH100" i="5"/>
  <c r="BG100" i="5"/>
  <c r="BF100" i="5"/>
  <c r="T100" i="5"/>
  <c r="R100" i="5"/>
  <c r="P100" i="5"/>
  <c r="BI98" i="5"/>
  <c r="BH98" i="5"/>
  <c r="BG98" i="5"/>
  <c r="BF98" i="5"/>
  <c r="T98" i="5"/>
  <c r="R98" i="5"/>
  <c r="P98" i="5"/>
  <c r="BI96" i="5"/>
  <c r="BH96" i="5"/>
  <c r="BG96" i="5"/>
  <c r="BF96" i="5"/>
  <c r="T96" i="5"/>
  <c r="R96" i="5"/>
  <c r="P96" i="5"/>
  <c r="BI91" i="5"/>
  <c r="BH91" i="5"/>
  <c r="BG91" i="5"/>
  <c r="BF91" i="5"/>
  <c r="T91" i="5"/>
  <c r="T90" i="5" s="1"/>
  <c r="R91" i="5"/>
  <c r="R90" i="5"/>
  <c r="P91" i="5"/>
  <c r="P90" i="5" s="1"/>
  <c r="J85" i="5"/>
  <c r="J84" i="5"/>
  <c r="F84" i="5"/>
  <c r="F82" i="5"/>
  <c r="E80" i="5"/>
  <c r="J55" i="5"/>
  <c r="J54" i="5"/>
  <c r="F54" i="5"/>
  <c r="F52" i="5"/>
  <c r="E50" i="5"/>
  <c r="J18" i="5"/>
  <c r="E18" i="5"/>
  <c r="F85" i="5"/>
  <c r="J17" i="5"/>
  <c r="J12" i="5"/>
  <c r="J82" i="5" s="1"/>
  <c r="E7" i="5"/>
  <c r="E78" i="5" s="1"/>
  <c r="J37" i="4"/>
  <c r="J36" i="4"/>
  <c r="AY57" i="1"/>
  <c r="J35" i="4"/>
  <c r="AX57" i="1" s="1"/>
  <c r="BI266" i="4"/>
  <c r="BH266" i="4"/>
  <c r="BG266" i="4"/>
  <c r="BF266" i="4"/>
  <c r="T266" i="4"/>
  <c r="R266" i="4"/>
  <c r="P266" i="4"/>
  <c r="BI262" i="4"/>
  <c r="BH262" i="4"/>
  <c r="BG262" i="4"/>
  <c r="BF262" i="4"/>
  <c r="T262" i="4"/>
  <c r="R262" i="4"/>
  <c r="P262" i="4"/>
  <c r="BI259" i="4"/>
  <c r="BH259" i="4"/>
  <c r="BG259" i="4"/>
  <c r="BF259" i="4"/>
  <c r="T259" i="4"/>
  <c r="R259" i="4"/>
  <c r="P259" i="4"/>
  <c r="BI257" i="4"/>
  <c r="BH257" i="4"/>
  <c r="BG257" i="4"/>
  <c r="BF257" i="4"/>
  <c r="T257" i="4"/>
  <c r="R257" i="4"/>
  <c r="P257" i="4"/>
  <c r="BI253" i="4"/>
  <c r="BH253" i="4"/>
  <c r="BG253" i="4"/>
  <c r="BF253" i="4"/>
  <c r="T253" i="4"/>
  <c r="R253" i="4"/>
  <c r="P253" i="4"/>
  <c r="BI249" i="4"/>
  <c r="BH249" i="4"/>
  <c r="BG249" i="4"/>
  <c r="BF249" i="4"/>
  <c r="T249" i="4"/>
  <c r="R249" i="4"/>
  <c r="P249" i="4"/>
  <c r="BI245" i="4"/>
  <c r="BH245" i="4"/>
  <c r="BG245" i="4"/>
  <c r="BF245" i="4"/>
  <c r="T245" i="4"/>
  <c r="R245" i="4"/>
  <c r="P245" i="4"/>
  <c r="BI241" i="4"/>
  <c r="BH241" i="4"/>
  <c r="BG241" i="4"/>
  <c r="BF241" i="4"/>
  <c r="T241" i="4"/>
  <c r="R241" i="4"/>
  <c r="P241" i="4"/>
  <c r="BI237" i="4"/>
  <c r="BH237" i="4"/>
  <c r="BG237" i="4"/>
  <c r="BF237" i="4"/>
  <c r="T237" i="4"/>
  <c r="R237" i="4"/>
  <c r="P237" i="4"/>
  <c r="BI232" i="4"/>
  <c r="BH232" i="4"/>
  <c r="BG232" i="4"/>
  <c r="BF232" i="4"/>
  <c r="T232" i="4"/>
  <c r="R232" i="4"/>
  <c r="P232" i="4"/>
  <c r="BI226" i="4"/>
  <c r="BH226" i="4"/>
  <c r="BG226" i="4"/>
  <c r="BF226" i="4"/>
  <c r="T226" i="4"/>
  <c r="R226" i="4"/>
  <c r="P226" i="4"/>
  <c r="BI223" i="4"/>
  <c r="BH223" i="4"/>
  <c r="BG223" i="4"/>
  <c r="BF223" i="4"/>
  <c r="T223" i="4"/>
  <c r="R223" i="4"/>
  <c r="P223" i="4"/>
  <c r="BI220" i="4"/>
  <c r="BH220" i="4"/>
  <c r="BG220" i="4"/>
  <c r="BF220" i="4"/>
  <c r="T220" i="4"/>
  <c r="R220" i="4"/>
  <c r="P220" i="4"/>
  <c r="BI217" i="4"/>
  <c r="BH217" i="4"/>
  <c r="BG217" i="4"/>
  <c r="BF217" i="4"/>
  <c r="T217" i="4"/>
  <c r="R217" i="4"/>
  <c r="P217" i="4"/>
  <c r="BI214" i="4"/>
  <c r="BH214" i="4"/>
  <c r="BG214" i="4"/>
  <c r="BF214" i="4"/>
  <c r="T214" i="4"/>
  <c r="R214" i="4"/>
  <c r="P214" i="4"/>
  <c r="BI211" i="4"/>
  <c r="BH211" i="4"/>
  <c r="BG211" i="4"/>
  <c r="BF211" i="4"/>
  <c r="T211" i="4"/>
  <c r="R211" i="4"/>
  <c r="P211" i="4"/>
  <c r="BI209" i="4"/>
  <c r="BH209" i="4"/>
  <c r="BG209" i="4"/>
  <c r="BF209" i="4"/>
  <c r="T209" i="4"/>
  <c r="R209" i="4"/>
  <c r="P209" i="4"/>
  <c r="BI205" i="4"/>
  <c r="BH205" i="4"/>
  <c r="BG205" i="4"/>
  <c r="BF205" i="4"/>
  <c r="T205" i="4"/>
  <c r="R205" i="4"/>
  <c r="P205" i="4"/>
  <c r="BI202" i="4"/>
  <c r="BH202" i="4"/>
  <c r="BG202" i="4"/>
  <c r="BF202" i="4"/>
  <c r="T202" i="4"/>
  <c r="R202" i="4"/>
  <c r="P202" i="4"/>
  <c r="BI200" i="4"/>
  <c r="BH200" i="4"/>
  <c r="BG200" i="4"/>
  <c r="BF200" i="4"/>
  <c r="T200" i="4"/>
  <c r="R200" i="4"/>
  <c r="P200" i="4"/>
  <c r="BI196" i="4"/>
  <c r="BH196" i="4"/>
  <c r="BG196" i="4"/>
  <c r="BF196" i="4"/>
  <c r="T196" i="4"/>
  <c r="R196" i="4"/>
  <c r="P196" i="4"/>
  <c r="BI193" i="4"/>
  <c r="BH193" i="4"/>
  <c r="BG193" i="4"/>
  <c r="BF193" i="4"/>
  <c r="T193" i="4"/>
  <c r="R193" i="4"/>
  <c r="P193" i="4"/>
  <c r="BI191" i="4"/>
  <c r="BH191" i="4"/>
  <c r="BG191" i="4"/>
  <c r="BF191" i="4"/>
  <c r="T191" i="4"/>
  <c r="R191" i="4"/>
  <c r="P191" i="4"/>
  <c r="BI189" i="4"/>
  <c r="BH189" i="4"/>
  <c r="BG189" i="4"/>
  <c r="BF189" i="4"/>
  <c r="T189" i="4"/>
  <c r="R189" i="4"/>
  <c r="P189" i="4"/>
  <c r="BI184" i="4"/>
  <c r="BH184" i="4"/>
  <c r="BG184" i="4"/>
  <c r="BF184" i="4"/>
  <c r="T184" i="4"/>
  <c r="R184" i="4"/>
  <c r="P184" i="4"/>
  <c r="BI182" i="4"/>
  <c r="BH182" i="4"/>
  <c r="BG182" i="4"/>
  <c r="BF182" i="4"/>
  <c r="T182" i="4"/>
  <c r="R182" i="4"/>
  <c r="P182" i="4"/>
  <c r="BI178" i="4"/>
  <c r="BH178" i="4"/>
  <c r="BG178" i="4"/>
  <c r="BF178" i="4"/>
  <c r="T178" i="4"/>
  <c r="R178" i="4"/>
  <c r="P178" i="4"/>
  <c r="BI175" i="4"/>
  <c r="BH175" i="4"/>
  <c r="BG175" i="4"/>
  <c r="BF175" i="4"/>
  <c r="T175" i="4"/>
  <c r="R175" i="4"/>
  <c r="P175" i="4"/>
  <c r="BI173" i="4"/>
  <c r="BH173" i="4"/>
  <c r="BG173" i="4"/>
  <c r="BF173" i="4"/>
  <c r="T173" i="4"/>
  <c r="R173" i="4"/>
  <c r="P173" i="4"/>
  <c r="BI171" i="4"/>
  <c r="BH171" i="4"/>
  <c r="BG171" i="4"/>
  <c r="BF171" i="4"/>
  <c r="T171" i="4"/>
  <c r="R171" i="4"/>
  <c r="P171" i="4"/>
  <c r="BI166" i="4"/>
  <c r="BH166" i="4"/>
  <c r="BG166" i="4"/>
  <c r="BF166" i="4"/>
  <c r="T166" i="4"/>
  <c r="R166" i="4"/>
  <c r="P166" i="4"/>
  <c r="BI164" i="4"/>
  <c r="BH164" i="4"/>
  <c r="BG164" i="4"/>
  <c r="BF164" i="4"/>
  <c r="T164" i="4"/>
  <c r="R164" i="4"/>
  <c r="P164" i="4"/>
  <c r="BI159" i="4"/>
  <c r="BH159" i="4"/>
  <c r="BG159" i="4"/>
  <c r="BF159" i="4"/>
  <c r="T159" i="4"/>
  <c r="R159" i="4"/>
  <c r="P159" i="4"/>
  <c r="BI157" i="4"/>
  <c r="BH157" i="4"/>
  <c r="BG157" i="4"/>
  <c r="BF157" i="4"/>
  <c r="T157" i="4"/>
  <c r="R157" i="4"/>
  <c r="P157" i="4"/>
  <c r="BI152" i="4"/>
  <c r="BH152" i="4"/>
  <c r="BG152" i="4"/>
  <c r="BF152" i="4"/>
  <c r="T152" i="4"/>
  <c r="R152" i="4"/>
  <c r="P152" i="4"/>
  <c r="BI150" i="4"/>
  <c r="BH150" i="4"/>
  <c r="BG150" i="4"/>
  <c r="BF150" i="4"/>
  <c r="T150" i="4"/>
  <c r="R150" i="4"/>
  <c r="P150" i="4"/>
  <c r="BI146" i="4"/>
  <c r="BH146" i="4"/>
  <c r="BG146" i="4"/>
  <c r="BF146" i="4"/>
  <c r="T146" i="4"/>
  <c r="R146" i="4"/>
  <c r="P146" i="4"/>
  <c r="BI142" i="4"/>
  <c r="BH142" i="4"/>
  <c r="BG142" i="4"/>
  <c r="BF142" i="4"/>
  <c r="T142" i="4"/>
  <c r="R142" i="4"/>
  <c r="P142" i="4"/>
  <c r="BI138" i="4"/>
  <c r="BH138" i="4"/>
  <c r="BG138" i="4"/>
  <c r="BF138" i="4"/>
  <c r="T138" i="4"/>
  <c r="R138" i="4"/>
  <c r="P138" i="4"/>
  <c r="BI134" i="4"/>
  <c r="BH134" i="4"/>
  <c r="BG134" i="4"/>
  <c r="BF134" i="4"/>
  <c r="T134" i="4"/>
  <c r="R134" i="4"/>
  <c r="P134" i="4"/>
  <c r="BI130" i="4"/>
  <c r="BH130" i="4"/>
  <c r="BG130" i="4"/>
  <c r="BF130" i="4"/>
  <c r="T130" i="4"/>
  <c r="R130" i="4"/>
  <c r="P130" i="4"/>
  <c r="BI126" i="4"/>
  <c r="BH126" i="4"/>
  <c r="BG126" i="4"/>
  <c r="BF126" i="4"/>
  <c r="T126" i="4"/>
  <c r="T125" i="4" s="1"/>
  <c r="R126" i="4"/>
  <c r="R125" i="4"/>
  <c r="P126" i="4"/>
  <c r="P125" i="4" s="1"/>
  <c r="BI120" i="4"/>
  <c r="BH120" i="4"/>
  <c r="BG120" i="4"/>
  <c r="BF120" i="4"/>
  <c r="T120" i="4"/>
  <c r="R120" i="4"/>
  <c r="P120" i="4"/>
  <c r="BI113" i="4"/>
  <c r="BH113" i="4"/>
  <c r="BG113" i="4"/>
  <c r="BF113" i="4"/>
  <c r="T113" i="4"/>
  <c r="R113" i="4"/>
  <c r="P113" i="4"/>
  <c r="BI109" i="4"/>
  <c r="BH109" i="4"/>
  <c r="BG109" i="4"/>
  <c r="BF109" i="4"/>
  <c r="T109" i="4"/>
  <c r="R109" i="4"/>
  <c r="P109" i="4"/>
  <c r="BI107" i="4"/>
  <c r="BH107" i="4"/>
  <c r="BG107" i="4"/>
  <c r="BF107" i="4"/>
  <c r="T107" i="4"/>
  <c r="R107" i="4"/>
  <c r="P107" i="4"/>
  <c r="BI105" i="4"/>
  <c r="BH105" i="4"/>
  <c r="BG105" i="4"/>
  <c r="BF105" i="4"/>
  <c r="T105" i="4"/>
  <c r="R105" i="4"/>
  <c r="P105" i="4"/>
  <c r="BI100" i="4"/>
  <c r="BH100" i="4"/>
  <c r="BG100" i="4"/>
  <c r="BF100" i="4"/>
  <c r="T100" i="4"/>
  <c r="R100" i="4"/>
  <c r="P100" i="4"/>
  <c r="BI96" i="4"/>
  <c r="BH96" i="4"/>
  <c r="BG96" i="4"/>
  <c r="BF96" i="4"/>
  <c r="T96" i="4"/>
  <c r="R96" i="4"/>
  <c r="P96" i="4"/>
  <c r="BI92" i="4"/>
  <c r="BH92" i="4"/>
  <c r="BG92" i="4"/>
  <c r="BF92" i="4"/>
  <c r="T92" i="4"/>
  <c r="R92" i="4"/>
  <c r="P92" i="4"/>
  <c r="J86" i="4"/>
  <c r="J85" i="4"/>
  <c r="F85" i="4"/>
  <c r="F83" i="4"/>
  <c r="E81" i="4"/>
  <c r="J55" i="4"/>
  <c r="J54" i="4"/>
  <c r="F54" i="4"/>
  <c r="F52" i="4"/>
  <c r="E50" i="4"/>
  <c r="J18" i="4"/>
  <c r="E18" i="4"/>
  <c r="F86" i="4"/>
  <c r="J17" i="4"/>
  <c r="J12" i="4"/>
  <c r="J83" i="4" s="1"/>
  <c r="E7" i="4"/>
  <c r="E48" i="4" s="1"/>
  <c r="J37" i="3"/>
  <c r="J36" i="3"/>
  <c r="AY56" i="1"/>
  <c r="J35" i="3"/>
  <c r="AX56" i="1" s="1"/>
  <c r="BI287" i="3"/>
  <c r="BH287" i="3"/>
  <c r="BG287" i="3"/>
  <c r="BF287" i="3"/>
  <c r="T287" i="3"/>
  <c r="R287" i="3"/>
  <c r="P287" i="3"/>
  <c r="BI283" i="3"/>
  <c r="BH283" i="3"/>
  <c r="BG283" i="3"/>
  <c r="BF283" i="3"/>
  <c r="T283" i="3"/>
  <c r="R283" i="3"/>
  <c r="P283" i="3"/>
  <c r="BI280" i="3"/>
  <c r="BH280" i="3"/>
  <c r="BG280" i="3"/>
  <c r="BF280" i="3"/>
  <c r="T280" i="3"/>
  <c r="R280" i="3"/>
  <c r="P280" i="3"/>
  <c r="BI278" i="3"/>
  <c r="BH278" i="3"/>
  <c r="BG278" i="3"/>
  <c r="BF278" i="3"/>
  <c r="T278" i="3"/>
  <c r="R278" i="3"/>
  <c r="P278" i="3"/>
  <c r="BI272" i="3"/>
  <c r="BH272" i="3"/>
  <c r="BG272" i="3"/>
  <c r="BF272" i="3"/>
  <c r="T272" i="3"/>
  <c r="R272" i="3"/>
  <c r="P272" i="3"/>
  <c r="BI266" i="3"/>
  <c r="BH266" i="3"/>
  <c r="BG266" i="3"/>
  <c r="BF266" i="3"/>
  <c r="T266" i="3"/>
  <c r="R266" i="3"/>
  <c r="P266" i="3"/>
  <c r="BI258" i="3"/>
  <c r="BH258" i="3"/>
  <c r="BG258" i="3"/>
  <c r="BF258" i="3"/>
  <c r="T258" i="3"/>
  <c r="R258" i="3"/>
  <c r="P258" i="3"/>
  <c r="BI254" i="3"/>
  <c r="BH254" i="3"/>
  <c r="BG254" i="3"/>
  <c r="BF254" i="3"/>
  <c r="T254" i="3"/>
  <c r="R254" i="3"/>
  <c r="P254" i="3"/>
  <c r="BI250" i="3"/>
  <c r="BH250" i="3"/>
  <c r="BG250" i="3"/>
  <c r="BF250" i="3"/>
  <c r="T250" i="3"/>
  <c r="R250" i="3"/>
  <c r="P250" i="3"/>
  <c r="BI243" i="3"/>
  <c r="BH243" i="3"/>
  <c r="BG243" i="3"/>
  <c r="BF243" i="3"/>
  <c r="T243" i="3"/>
  <c r="R243" i="3"/>
  <c r="P243" i="3"/>
  <c r="BI235" i="3"/>
  <c r="BH235" i="3"/>
  <c r="BG235" i="3"/>
  <c r="BF235" i="3"/>
  <c r="T235" i="3"/>
  <c r="R235" i="3"/>
  <c r="P235" i="3"/>
  <c r="BI232" i="3"/>
  <c r="BH232" i="3"/>
  <c r="BG232" i="3"/>
  <c r="BF232" i="3"/>
  <c r="T232" i="3"/>
  <c r="R232" i="3"/>
  <c r="P232" i="3"/>
  <c r="BI229" i="3"/>
  <c r="BH229" i="3"/>
  <c r="BG229" i="3"/>
  <c r="BF229" i="3"/>
  <c r="T229" i="3"/>
  <c r="R229" i="3"/>
  <c r="P229" i="3"/>
  <c r="BI228" i="3"/>
  <c r="BH228" i="3"/>
  <c r="BG228" i="3"/>
  <c r="BF228" i="3"/>
  <c r="T228" i="3"/>
  <c r="R228" i="3"/>
  <c r="P228" i="3"/>
  <c r="BI225" i="3"/>
  <c r="BH225" i="3"/>
  <c r="BG225" i="3"/>
  <c r="BF225" i="3"/>
  <c r="T225" i="3"/>
  <c r="R225" i="3"/>
  <c r="P225" i="3"/>
  <c r="BI222" i="3"/>
  <c r="BH222" i="3"/>
  <c r="BG222" i="3"/>
  <c r="BF222" i="3"/>
  <c r="T222" i="3"/>
  <c r="R222" i="3"/>
  <c r="P222" i="3"/>
  <c r="BI220" i="3"/>
  <c r="BH220" i="3"/>
  <c r="BG220" i="3"/>
  <c r="BF220" i="3"/>
  <c r="T220" i="3"/>
  <c r="R220" i="3"/>
  <c r="P220" i="3"/>
  <c r="BI216" i="3"/>
  <c r="BH216" i="3"/>
  <c r="BG216" i="3"/>
  <c r="BF216" i="3"/>
  <c r="T216" i="3"/>
  <c r="R216" i="3"/>
  <c r="P216" i="3"/>
  <c r="BI213" i="3"/>
  <c r="BH213" i="3"/>
  <c r="BG213" i="3"/>
  <c r="BF213" i="3"/>
  <c r="T213" i="3"/>
  <c r="R213" i="3"/>
  <c r="P213" i="3"/>
  <c r="BI206" i="3"/>
  <c r="BH206" i="3"/>
  <c r="BG206" i="3"/>
  <c r="BF206" i="3"/>
  <c r="T206" i="3"/>
  <c r="R206" i="3"/>
  <c r="P206" i="3"/>
  <c r="BI202" i="3"/>
  <c r="BH202" i="3"/>
  <c r="BG202" i="3"/>
  <c r="BF202" i="3"/>
  <c r="T202" i="3"/>
  <c r="R202" i="3"/>
  <c r="P202" i="3"/>
  <c r="BI199" i="3"/>
  <c r="BH199" i="3"/>
  <c r="BG199" i="3"/>
  <c r="BF199" i="3"/>
  <c r="T199" i="3"/>
  <c r="R199" i="3"/>
  <c r="P199" i="3"/>
  <c r="BI197" i="3"/>
  <c r="BH197" i="3"/>
  <c r="BG197" i="3"/>
  <c r="BF197" i="3"/>
  <c r="T197" i="3"/>
  <c r="R197" i="3"/>
  <c r="P197" i="3"/>
  <c r="BI195" i="3"/>
  <c r="BH195" i="3"/>
  <c r="BG195" i="3"/>
  <c r="BF195" i="3"/>
  <c r="T195" i="3"/>
  <c r="R195" i="3"/>
  <c r="P195" i="3"/>
  <c r="BI188" i="3"/>
  <c r="BH188" i="3"/>
  <c r="BG188" i="3"/>
  <c r="BF188" i="3"/>
  <c r="T188" i="3"/>
  <c r="R188" i="3"/>
  <c r="P188" i="3"/>
  <c r="BI186" i="3"/>
  <c r="BH186" i="3"/>
  <c r="BG186" i="3"/>
  <c r="BF186" i="3"/>
  <c r="T186" i="3"/>
  <c r="R186" i="3"/>
  <c r="P186" i="3"/>
  <c r="BI184" i="3"/>
  <c r="BH184" i="3"/>
  <c r="BG184" i="3"/>
  <c r="BF184" i="3"/>
  <c r="T184" i="3"/>
  <c r="R184" i="3"/>
  <c r="P184" i="3"/>
  <c r="BI181" i="3"/>
  <c r="BH181" i="3"/>
  <c r="BG181" i="3"/>
  <c r="BF181" i="3"/>
  <c r="T181" i="3"/>
  <c r="R181" i="3"/>
  <c r="P181" i="3"/>
  <c r="BI179" i="3"/>
  <c r="BH179" i="3"/>
  <c r="BG179" i="3"/>
  <c r="BF179" i="3"/>
  <c r="T179" i="3"/>
  <c r="R179" i="3"/>
  <c r="P179" i="3"/>
  <c r="BI177" i="3"/>
  <c r="BH177" i="3"/>
  <c r="BG177" i="3"/>
  <c r="BF177" i="3"/>
  <c r="T177" i="3"/>
  <c r="R177" i="3"/>
  <c r="P177" i="3"/>
  <c r="BI170" i="3"/>
  <c r="BH170" i="3"/>
  <c r="BG170" i="3"/>
  <c r="BF170" i="3"/>
  <c r="T170" i="3"/>
  <c r="R170" i="3"/>
  <c r="P170" i="3"/>
  <c r="BI168" i="3"/>
  <c r="BH168" i="3"/>
  <c r="BG168" i="3"/>
  <c r="BF168" i="3"/>
  <c r="T168" i="3"/>
  <c r="R168" i="3"/>
  <c r="P168" i="3"/>
  <c r="BI161" i="3"/>
  <c r="BH161" i="3"/>
  <c r="BG161" i="3"/>
  <c r="BF161" i="3"/>
  <c r="T161" i="3"/>
  <c r="R161" i="3"/>
  <c r="P161" i="3"/>
  <c r="BI159" i="3"/>
  <c r="BH159" i="3"/>
  <c r="BG159" i="3"/>
  <c r="BF159" i="3"/>
  <c r="T159" i="3"/>
  <c r="R159" i="3"/>
  <c r="P159" i="3"/>
  <c r="BI152" i="3"/>
  <c r="BH152" i="3"/>
  <c r="BG152" i="3"/>
  <c r="BF152" i="3"/>
  <c r="T152" i="3"/>
  <c r="R152" i="3"/>
  <c r="P152" i="3"/>
  <c r="BI150" i="3"/>
  <c r="BH150" i="3"/>
  <c r="BG150" i="3"/>
  <c r="BF150" i="3"/>
  <c r="T150" i="3"/>
  <c r="R150" i="3"/>
  <c r="P150" i="3"/>
  <c r="BI148" i="3"/>
  <c r="BH148" i="3"/>
  <c r="BG148" i="3"/>
  <c r="BF148" i="3"/>
  <c r="T148" i="3"/>
  <c r="R148" i="3"/>
  <c r="P148" i="3"/>
  <c r="BI144" i="3"/>
  <c r="BH144" i="3"/>
  <c r="BG144" i="3"/>
  <c r="BF144" i="3"/>
  <c r="T144" i="3"/>
  <c r="R144" i="3"/>
  <c r="P144" i="3"/>
  <c r="BI140" i="3"/>
  <c r="BH140" i="3"/>
  <c r="BG140" i="3"/>
  <c r="BF140" i="3"/>
  <c r="T140" i="3"/>
  <c r="R140" i="3"/>
  <c r="P140" i="3"/>
  <c r="BI136" i="3"/>
  <c r="BH136" i="3"/>
  <c r="BG136" i="3"/>
  <c r="BF136" i="3"/>
  <c r="T136" i="3"/>
  <c r="R136" i="3"/>
  <c r="P136" i="3"/>
  <c r="BI132" i="3"/>
  <c r="BH132" i="3"/>
  <c r="BG132" i="3"/>
  <c r="BF132" i="3"/>
  <c r="T132" i="3"/>
  <c r="R132" i="3"/>
  <c r="P132" i="3"/>
  <c r="BI128" i="3"/>
  <c r="BH128" i="3"/>
  <c r="BG128" i="3"/>
  <c r="BF128" i="3"/>
  <c r="T128" i="3"/>
  <c r="T127" i="3" s="1"/>
  <c r="R128" i="3"/>
  <c r="R127" i="3"/>
  <c r="P128" i="3"/>
  <c r="P127" i="3" s="1"/>
  <c r="BI122" i="3"/>
  <c r="BH122" i="3"/>
  <c r="BG122" i="3"/>
  <c r="BF122" i="3"/>
  <c r="T122" i="3"/>
  <c r="R122" i="3"/>
  <c r="P122" i="3"/>
  <c r="BI115" i="3"/>
  <c r="BH115" i="3"/>
  <c r="BG115" i="3"/>
  <c r="BF115" i="3"/>
  <c r="T115" i="3"/>
  <c r="R115" i="3"/>
  <c r="P115" i="3"/>
  <c r="BI111" i="3"/>
  <c r="BH111" i="3"/>
  <c r="BG111" i="3"/>
  <c r="BF111" i="3"/>
  <c r="T111" i="3"/>
  <c r="R111" i="3"/>
  <c r="P111" i="3"/>
  <c r="BI109" i="3"/>
  <c r="BH109" i="3"/>
  <c r="BG109" i="3"/>
  <c r="BF109" i="3"/>
  <c r="T109" i="3"/>
  <c r="R109" i="3"/>
  <c r="P109" i="3"/>
  <c r="BI107" i="3"/>
  <c r="BH107" i="3"/>
  <c r="BG107" i="3"/>
  <c r="BF107" i="3"/>
  <c r="T107" i="3"/>
  <c r="R107" i="3"/>
  <c r="P107" i="3"/>
  <c r="BI102" i="3"/>
  <c r="BH102" i="3"/>
  <c r="BG102" i="3"/>
  <c r="BF102" i="3"/>
  <c r="T102" i="3"/>
  <c r="R102" i="3"/>
  <c r="P102" i="3"/>
  <c r="BI100" i="3"/>
  <c r="BH100" i="3"/>
  <c r="BG100" i="3"/>
  <c r="BF100" i="3"/>
  <c r="T100" i="3"/>
  <c r="R100" i="3"/>
  <c r="P100" i="3"/>
  <c r="BI96" i="3"/>
  <c r="BH96" i="3"/>
  <c r="BG96" i="3"/>
  <c r="BF96" i="3"/>
  <c r="T96" i="3"/>
  <c r="R96" i="3"/>
  <c r="P96" i="3"/>
  <c r="BI92" i="3"/>
  <c r="BH92" i="3"/>
  <c r="BG92" i="3"/>
  <c r="BF92" i="3"/>
  <c r="T92" i="3"/>
  <c r="R92" i="3"/>
  <c r="P92" i="3"/>
  <c r="J86" i="3"/>
  <c r="J85" i="3"/>
  <c r="F85" i="3"/>
  <c r="F83" i="3"/>
  <c r="E81" i="3"/>
  <c r="J55" i="3"/>
  <c r="J54" i="3"/>
  <c r="F54" i="3"/>
  <c r="F52" i="3"/>
  <c r="E50" i="3"/>
  <c r="J18" i="3"/>
  <c r="E18" i="3"/>
  <c r="F55" i="3" s="1"/>
  <c r="J17" i="3"/>
  <c r="J12" i="3"/>
  <c r="J83" i="3" s="1"/>
  <c r="E7" i="3"/>
  <c r="E79" i="3" s="1"/>
  <c r="J37" i="2"/>
  <c r="J36" i="2"/>
  <c r="AY55" i="1" s="1"/>
  <c r="J35" i="2"/>
  <c r="AX55" i="1"/>
  <c r="BI235" i="2"/>
  <c r="BH235" i="2"/>
  <c r="BG235" i="2"/>
  <c r="BF235" i="2"/>
  <c r="T235" i="2"/>
  <c r="R235" i="2"/>
  <c r="P235" i="2"/>
  <c r="BI233" i="2"/>
  <c r="BH233" i="2"/>
  <c r="BG233" i="2"/>
  <c r="BF233" i="2"/>
  <c r="T233" i="2"/>
  <c r="R233" i="2"/>
  <c r="P233" i="2"/>
  <c r="BI231" i="2"/>
  <c r="BH231" i="2"/>
  <c r="BG231" i="2"/>
  <c r="BF231" i="2"/>
  <c r="T231" i="2"/>
  <c r="R231" i="2"/>
  <c r="P231" i="2"/>
  <c r="BI227" i="2"/>
  <c r="BH227" i="2"/>
  <c r="BG227" i="2"/>
  <c r="BF227" i="2"/>
  <c r="T227" i="2"/>
  <c r="R227" i="2"/>
  <c r="P227" i="2"/>
  <c r="BI223" i="2"/>
  <c r="BH223" i="2"/>
  <c r="BG223" i="2"/>
  <c r="BF223" i="2"/>
  <c r="T223" i="2"/>
  <c r="R223" i="2"/>
  <c r="P223" i="2"/>
  <c r="BI219" i="2"/>
  <c r="BH219" i="2"/>
  <c r="BG219" i="2"/>
  <c r="BF219" i="2"/>
  <c r="T219" i="2"/>
  <c r="R219" i="2"/>
  <c r="P219" i="2"/>
  <c r="BI216" i="2"/>
  <c r="BH216" i="2"/>
  <c r="BG216" i="2"/>
  <c r="BF216" i="2"/>
  <c r="T216" i="2"/>
  <c r="R216" i="2"/>
  <c r="P216" i="2"/>
  <c r="BI214" i="2"/>
  <c r="BH214" i="2"/>
  <c r="BG214" i="2"/>
  <c r="BF214" i="2"/>
  <c r="T214" i="2"/>
  <c r="R214" i="2"/>
  <c r="P214" i="2"/>
  <c r="BI211" i="2"/>
  <c r="BH211" i="2"/>
  <c r="BG211" i="2"/>
  <c r="BF211" i="2"/>
  <c r="T211" i="2"/>
  <c r="R211" i="2"/>
  <c r="P211" i="2"/>
  <c r="BI208" i="2"/>
  <c r="BH208" i="2"/>
  <c r="BG208" i="2"/>
  <c r="BF208" i="2"/>
  <c r="T208" i="2"/>
  <c r="R208" i="2"/>
  <c r="P208" i="2"/>
  <c r="BI205" i="2"/>
  <c r="BH205" i="2"/>
  <c r="BG205" i="2"/>
  <c r="BF205" i="2"/>
  <c r="T205" i="2"/>
  <c r="R205" i="2"/>
  <c r="P205" i="2"/>
  <c r="BI201" i="2"/>
  <c r="BH201" i="2"/>
  <c r="BG201" i="2"/>
  <c r="BF201" i="2"/>
  <c r="T201" i="2"/>
  <c r="R201" i="2"/>
  <c r="P201" i="2"/>
  <c r="BI197" i="2"/>
  <c r="BH197" i="2"/>
  <c r="BG197" i="2"/>
  <c r="BF197" i="2"/>
  <c r="T197" i="2"/>
  <c r="R197" i="2"/>
  <c r="P197" i="2"/>
  <c r="BI193" i="2"/>
  <c r="BH193" i="2"/>
  <c r="BG193" i="2"/>
  <c r="BF193" i="2"/>
  <c r="T193" i="2"/>
  <c r="R193" i="2"/>
  <c r="P193" i="2"/>
  <c r="BI190" i="2"/>
  <c r="BH190" i="2"/>
  <c r="BG190" i="2"/>
  <c r="BF190" i="2"/>
  <c r="T190" i="2"/>
  <c r="R190" i="2"/>
  <c r="P190" i="2"/>
  <c r="BI187" i="2"/>
  <c r="BH187" i="2"/>
  <c r="BG187" i="2"/>
  <c r="BF187" i="2"/>
  <c r="T187" i="2"/>
  <c r="R187" i="2"/>
  <c r="P187" i="2"/>
  <c r="BI186" i="2"/>
  <c r="BH186" i="2"/>
  <c r="BG186" i="2"/>
  <c r="BF186" i="2"/>
  <c r="T186" i="2"/>
  <c r="R186" i="2"/>
  <c r="P186" i="2"/>
  <c r="BI182" i="2"/>
  <c r="BH182" i="2"/>
  <c r="BG182" i="2"/>
  <c r="BF182" i="2"/>
  <c r="T182" i="2"/>
  <c r="R182" i="2"/>
  <c r="P182" i="2"/>
  <c r="BI179" i="2"/>
  <c r="BH179" i="2"/>
  <c r="BG179" i="2"/>
  <c r="BF179" i="2"/>
  <c r="T179" i="2"/>
  <c r="R179" i="2"/>
  <c r="P179" i="2"/>
  <c r="BI177" i="2"/>
  <c r="BH177" i="2"/>
  <c r="BG177" i="2"/>
  <c r="BF177" i="2"/>
  <c r="T177" i="2"/>
  <c r="R177" i="2"/>
  <c r="P177" i="2"/>
  <c r="BI173" i="2"/>
  <c r="BH173" i="2"/>
  <c r="BG173" i="2"/>
  <c r="BF173" i="2"/>
  <c r="T173" i="2"/>
  <c r="R173" i="2"/>
  <c r="P173" i="2"/>
  <c r="BI168" i="2"/>
  <c r="BH168" i="2"/>
  <c r="BG168" i="2"/>
  <c r="BF168" i="2"/>
  <c r="T168" i="2"/>
  <c r="R168" i="2"/>
  <c r="P168" i="2"/>
  <c r="BI165" i="2"/>
  <c r="BH165" i="2"/>
  <c r="BG165" i="2"/>
  <c r="BF165" i="2"/>
  <c r="T165" i="2"/>
  <c r="R165" i="2"/>
  <c r="P165" i="2"/>
  <c r="BI161" i="2"/>
  <c r="BH161" i="2"/>
  <c r="BG161" i="2"/>
  <c r="BF161" i="2"/>
  <c r="T161" i="2"/>
  <c r="R161" i="2"/>
  <c r="P161" i="2"/>
  <c r="BI158" i="2"/>
  <c r="BH158" i="2"/>
  <c r="BG158" i="2"/>
  <c r="BF158" i="2"/>
  <c r="T158" i="2"/>
  <c r="R158" i="2"/>
  <c r="P158" i="2"/>
  <c r="BI156" i="2"/>
  <c r="BH156" i="2"/>
  <c r="BG156" i="2"/>
  <c r="BF156" i="2"/>
  <c r="T156" i="2"/>
  <c r="R156" i="2"/>
  <c r="P156" i="2"/>
  <c r="BI152" i="2"/>
  <c r="BH152" i="2"/>
  <c r="BG152" i="2"/>
  <c r="BF152" i="2"/>
  <c r="T152" i="2"/>
  <c r="R152" i="2"/>
  <c r="P152" i="2"/>
  <c r="BI149" i="2"/>
  <c r="BH149" i="2"/>
  <c r="BG149" i="2"/>
  <c r="BF149" i="2"/>
  <c r="T149" i="2"/>
  <c r="R149" i="2"/>
  <c r="P149" i="2"/>
  <c r="BI147" i="2"/>
  <c r="BH147" i="2"/>
  <c r="BG147" i="2"/>
  <c r="BF147" i="2"/>
  <c r="T147" i="2"/>
  <c r="R147" i="2"/>
  <c r="P147" i="2"/>
  <c r="BI145" i="2"/>
  <c r="BH145" i="2"/>
  <c r="BG145" i="2"/>
  <c r="BF145" i="2"/>
  <c r="T145" i="2"/>
  <c r="R145" i="2"/>
  <c r="P145" i="2"/>
  <c r="BI144" i="2"/>
  <c r="BH144" i="2"/>
  <c r="BG144" i="2"/>
  <c r="BF144" i="2"/>
  <c r="T144" i="2"/>
  <c r="R144" i="2"/>
  <c r="P144" i="2"/>
  <c r="BI139" i="2"/>
  <c r="BH139" i="2"/>
  <c r="BG139" i="2"/>
  <c r="BF139" i="2"/>
  <c r="T139" i="2"/>
  <c r="R139" i="2"/>
  <c r="P139" i="2"/>
  <c r="BI137" i="2"/>
  <c r="BH137" i="2"/>
  <c r="BG137" i="2"/>
  <c r="BF137" i="2"/>
  <c r="T137" i="2"/>
  <c r="R137" i="2"/>
  <c r="P137" i="2"/>
  <c r="BI133" i="2"/>
  <c r="BH133" i="2"/>
  <c r="BG133" i="2"/>
  <c r="BF133" i="2"/>
  <c r="T133" i="2"/>
  <c r="R133" i="2"/>
  <c r="P133" i="2"/>
  <c r="BI129" i="2"/>
  <c r="BH129" i="2"/>
  <c r="BG129" i="2"/>
  <c r="BF129" i="2"/>
  <c r="T129" i="2"/>
  <c r="T128" i="2"/>
  <c r="R129" i="2"/>
  <c r="R128" i="2" s="1"/>
  <c r="P129" i="2"/>
  <c r="P128" i="2"/>
  <c r="BI123" i="2"/>
  <c r="BH123" i="2"/>
  <c r="BG123" i="2"/>
  <c r="BF123" i="2"/>
  <c r="T123" i="2"/>
  <c r="R123" i="2"/>
  <c r="P123" i="2"/>
  <c r="BI118" i="2"/>
  <c r="BH118" i="2"/>
  <c r="BG118" i="2"/>
  <c r="BF118" i="2"/>
  <c r="T118" i="2"/>
  <c r="R118" i="2"/>
  <c r="P118" i="2"/>
  <c r="BI114" i="2"/>
  <c r="BH114" i="2"/>
  <c r="BG114" i="2"/>
  <c r="BF114" i="2"/>
  <c r="T114" i="2"/>
  <c r="R114" i="2"/>
  <c r="P114" i="2"/>
  <c r="BI110" i="2"/>
  <c r="BH110" i="2"/>
  <c r="BG110" i="2"/>
  <c r="BF110" i="2"/>
  <c r="T110" i="2"/>
  <c r="R110" i="2"/>
  <c r="P110" i="2"/>
  <c r="BI108" i="2"/>
  <c r="BH108" i="2"/>
  <c r="BG108" i="2"/>
  <c r="BF108" i="2"/>
  <c r="T108" i="2"/>
  <c r="R108" i="2"/>
  <c r="P108" i="2"/>
  <c r="BI106" i="2"/>
  <c r="BH106" i="2"/>
  <c r="BG106" i="2"/>
  <c r="BF106" i="2"/>
  <c r="T106" i="2"/>
  <c r="R106" i="2"/>
  <c r="P106" i="2"/>
  <c r="BI101" i="2"/>
  <c r="BH101" i="2"/>
  <c r="BG101" i="2"/>
  <c r="BF101" i="2"/>
  <c r="T101" i="2"/>
  <c r="R101" i="2"/>
  <c r="P101" i="2"/>
  <c r="BI95" i="2"/>
  <c r="BH95" i="2"/>
  <c r="BG95" i="2"/>
  <c r="BF95" i="2"/>
  <c r="T95" i="2"/>
  <c r="R95" i="2"/>
  <c r="P95" i="2"/>
  <c r="BI91" i="2"/>
  <c r="BH91" i="2"/>
  <c r="BG91" i="2"/>
  <c r="BF91" i="2"/>
  <c r="T91" i="2"/>
  <c r="R91" i="2"/>
  <c r="P91" i="2"/>
  <c r="J85" i="2"/>
  <c r="J84" i="2"/>
  <c r="F84" i="2"/>
  <c r="F82" i="2"/>
  <c r="E80" i="2"/>
  <c r="J55" i="2"/>
  <c r="J54" i="2"/>
  <c r="F54" i="2"/>
  <c r="F52" i="2"/>
  <c r="E50" i="2"/>
  <c r="J18" i="2"/>
  <c r="E18" i="2"/>
  <c r="F85" i="2"/>
  <c r="J17" i="2"/>
  <c r="J12" i="2"/>
  <c r="J52" i="2"/>
  <c r="E7" i="2"/>
  <c r="E78" i="2" s="1"/>
  <c r="L50" i="1"/>
  <c r="AM50" i="1"/>
  <c r="AM49" i="1"/>
  <c r="L49" i="1"/>
  <c r="AM47" i="1"/>
  <c r="L47" i="1"/>
  <c r="L45" i="1"/>
  <c r="L44" i="1"/>
  <c r="J98" i="10"/>
  <c r="BK95" i="10"/>
  <c r="BK93" i="10"/>
  <c r="J90" i="10"/>
  <c r="J87" i="10"/>
  <c r="J151" i="9"/>
  <c r="J150" i="9"/>
  <c r="J148" i="9"/>
  <c r="J146" i="9"/>
  <c r="J142" i="9"/>
  <c r="J139" i="9"/>
  <c r="J137" i="9"/>
  <c r="J135" i="9"/>
  <c r="J133" i="9"/>
  <c r="BK129" i="9"/>
  <c r="J125" i="9"/>
  <c r="J122" i="9"/>
  <c r="J118" i="9"/>
  <c r="BK116" i="9"/>
  <c r="BK114" i="9"/>
  <c r="BK109" i="9"/>
  <c r="BK105" i="9"/>
  <c r="J100" i="9"/>
  <c r="J95" i="9"/>
  <c r="BK90" i="9"/>
  <c r="BK231" i="8"/>
  <c r="BK229" i="8"/>
  <c r="J223" i="8"/>
  <c r="J217" i="8"/>
  <c r="J209" i="8"/>
  <c r="J202" i="8"/>
  <c r="J194" i="8"/>
  <c r="J191" i="8"/>
  <c r="J188" i="8"/>
  <c r="J185" i="8"/>
  <c r="J182" i="8"/>
  <c r="J180" i="8"/>
  <c r="J178" i="8"/>
  <c r="J171" i="8"/>
  <c r="J169" i="8"/>
  <c r="J162" i="8"/>
  <c r="J160" i="8"/>
  <c r="J153" i="8"/>
  <c r="J151" i="8"/>
  <c r="J147" i="8"/>
  <c r="J143" i="8"/>
  <c r="J139" i="8"/>
  <c r="J135" i="8"/>
  <c r="J131" i="8"/>
  <c r="J127" i="8"/>
  <c r="J121" i="8"/>
  <c r="BK114" i="8"/>
  <c r="J110" i="8"/>
  <c r="J108" i="8"/>
  <c r="J106" i="8"/>
  <c r="BK101" i="8"/>
  <c r="BK97" i="8"/>
  <c r="BK93" i="8"/>
  <c r="BK89" i="8"/>
  <c r="BK211" i="7"/>
  <c r="J209" i="7"/>
  <c r="J206" i="7"/>
  <c r="BK200" i="7"/>
  <c r="J197" i="7"/>
  <c r="BK189" i="7"/>
  <c r="J185" i="7"/>
  <c r="BK176" i="7"/>
  <c r="BK169" i="7"/>
  <c r="J167" i="7"/>
  <c r="BK158" i="7"/>
  <c r="BK149" i="7"/>
  <c r="J140" i="7"/>
  <c r="BK134" i="7"/>
  <c r="J126" i="7"/>
  <c r="J116" i="7"/>
  <c r="BK104" i="7"/>
  <c r="J98" i="7"/>
  <c r="BK91" i="7"/>
  <c r="J147" i="6"/>
  <c r="BK141" i="6"/>
  <c r="J134" i="6"/>
  <c r="J129" i="6"/>
  <c r="J123" i="6"/>
  <c r="J117" i="6"/>
  <c r="J111" i="6"/>
  <c r="BK102" i="6"/>
  <c r="J96" i="6"/>
  <c r="J89" i="6"/>
  <c r="J240" i="5"/>
  <c r="BK232" i="5"/>
  <c r="BK223" i="5"/>
  <c r="BK214" i="5"/>
  <c r="BK208" i="5"/>
  <c r="J202" i="5"/>
  <c r="BK196" i="5"/>
  <c r="BK191" i="5"/>
  <c r="J184" i="5"/>
  <c r="J180" i="5"/>
  <c r="BK173" i="5"/>
  <c r="BK166" i="5"/>
  <c r="BK162" i="5"/>
  <c r="BK155" i="5"/>
  <c r="BK148" i="5"/>
  <c r="J141" i="5"/>
  <c r="BK133" i="5"/>
  <c r="J125" i="5"/>
  <c r="BK117" i="5"/>
  <c r="BK104" i="5"/>
  <c r="BK98" i="5"/>
  <c r="BK91" i="5"/>
  <c r="J266" i="4"/>
  <c r="BK259" i="4"/>
  <c r="BK253" i="4"/>
  <c r="BK245" i="4"/>
  <c r="J237" i="4"/>
  <c r="BK226" i="4"/>
  <c r="J220" i="4"/>
  <c r="J214" i="4"/>
  <c r="J209" i="4"/>
  <c r="J202" i="4"/>
  <c r="BK196" i="4"/>
  <c r="BK191" i="4"/>
  <c r="J184" i="4"/>
  <c r="BK178" i="4"/>
  <c r="BK173" i="4"/>
  <c r="BK166" i="4"/>
  <c r="BK159" i="4"/>
  <c r="BK152" i="4"/>
  <c r="BK146" i="4"/>
  <c r="J138" i="4"/>
  <c r="J130" i="4"/>
  <c r="BK120" i="4"/>
  <c r="BK109" i="4"/>
  <c r="J105" i="4"/>
  <c r="BK92" i="4"/>
  <c r="J280" i="3"/>
  <c r="BK272" i="3"/>
  <c r="BK266" i="3"/>
  <c r="BK254" i="3"/>
  <c r="BK243" i="3"/>
  <c r="J232" i="3"/>
  <c r="BK228" i="3"/>
  <c r="J222" i="3"/>
  <c r="J216" i="3"/>
  <c r="BK206" i="3"/>
  <c r="BK199" i="3"/>
  <c r="BK195" i="3"/>
  <c r="BK184" i="3"/>
  <c r="J179" i="3"/>
  <c r="J170" i="3"/>
  <c r="BK161" i="3"/>
  <c r="BK152" i="3"/>
  <c r="BK148" i="3"/>
  <c r="J140" i="3"/>
  <c r="BK128" i="3"/>
  <c r="BK115" i="3"/>
  <c r="J109" i="3"/>
  <c r="J102" i="3"/>
  <c r="BK96" i="3"/>
  <c r="BK235" i="2"/>
  <c r="BK233" i="2"/>
  <c r="BK227" i="2"/>
  <c r="J219" i="2"/>
  <c r="BK214" i="2"/>
  <c r="J208" i="2"/>
  <c r="J201" i="2"/>
  <c r="BK193" i="2"/>
  <c r="J187" i="2"/>
  <c r="BK182" i="2"/>
  <c r="J177" i="2"/>
  <c r="BK168" i="2"/>
  <c r="J161" i="2"/>
  <c r="J156" i="2"/>
  <c r="BK149" i="2"/>
  <c r="J145" i="2"/>
  <c r="BK139" i="2"/>
  <c r="J133" i="2"/>
  <c r="BK123" i="2"/>
  <c r="BK114" i="2"/>
  <c r="J108" i="2"/>
  <c r="J101" i="2"/>
  <c r="BK91" i="2"/>
  <c r="J215" i="7"/>
  <c r="J211" i="7"/>
  <c r="BK210" i="7"/>
  <c r="BK209" i="7"/>
  <c r="J203" i="7"/>
  <c r="J198" i="7"/>
  <c r="J192" i="7"/>
  <c r="J187" i="7"/>
  <c r="J178" i="7"/>
  <c r="J172" i="7"/>
  <c r="BK165" i="7"/>
  <c r="BK156" i="7"/>
  <c r="J147" i="7"/>
  <c r="J138" i="7"/>
  <c r="BK130" i="7"/>
  <c r="BK120" i="7"/>
  <c r="J104" i="7"/>
  <c r="BK98" i="7"/>
  <c r="J96" i="7"/>
  <c r="BK149" i="6"/>
  <c r="BK145" i="6"/>
  <c r="BK137" i="6"/>
  <c r="BK132" i="6"/>
  <c r="J126" i="6"/>
  <c r="J120" i="6"/>
  <c r="J114" i="6"/>
  <c r="J107" i="6"/>
  <c r="J98" i="6"/>
  <c r="J94" i="6"/>
  <c r="BK246" i="5"/>
  <c r="BK244" i="5"/>
  <c r="J236" i="5"/>
  <c r="BK228" i="5"/>
  <c r="BK217" i="5"/>
  <c r="BK211" i="5"/>
  <c r="BK205" i="5"/>
  <c r="BK200" i="5"/>
  <c r="J191" i="5"/>
  <c r="BK184" i="5"/>
  <c r="J182" i="5"/>
  <c r="BK175" i="5"/>
  <c r="J166" i="5"/>
  <c r="J162" i="5"/>
  <c r="J155" i="5"/>
  <c r="J148" i="5"/>
  <c r="BK141" i="5"/>
  <c r="J133" i="5"/>
  <c r="BK125" i="5"/>
  <c r="J117" i="5"/>
  <c r="J104" i="5"/>
  <c r="J98" i="5"/>
  <c r="J91" i="5"/>
  <c r="J259" i="4"/>
  <c r="J253" i="4"/>
  <c r="J245" i="4"/>
  <c r="BK237" i="4"/>
  <c r="J226" i="4"/>
  <c r="BK220" i="4"/>
  <c r="BK214" i="4"/>
  <c r="BK209" i="4"/>
  <c r="BK202" i="4"/>
  <c r="J196" i="4"/>
  <c r="J191" i="4"/>
  <c r="BK184" i="4"/>
  <c r="J175" i="4"/>
  <c r="J173" i="4"/>
  <c r="BK164" i="4"/>
  <c r="BK157" i="4"/>
  <c r="J150" i="4"/>
  <c r="BK142" i="4"/>
  <c r="BK134" i="4"/>
  <c r="BK126" i="4"/>
  <c r="J113" i="4"/>
  <c r="BK107" i="4"/>
  <c r="J100" i="4"/>
  <c r="J92" i="4"/>
  <c r="J287" i="3"/>
  <c r="BK280" i="3"/>
  <c r="J272" i="3"/>
  <c r="J258" i="3"/>
  <c r="BK250" i="3"/>
  <c r="BK235" i="3"/>
  <c r="BK229" i="3"/>
  <c r="BK225" i="3"/>
  <c r="J220" i="3"/>
  <c r="J213" i="3"/>
  <c r="J202" i="3"/>
  <c r="BK197" i="3"/>
  <c r="BK188" i="3"/>
  <c r="BK186" i="3"/>
  <c r="J181" i="3"/>
  <c r="J177" i="3"/>
  <c r="BK168" i="3"/>
  <c r="J159" i="3"/>
  <c r="J150" i="3"/>
  <c r="J144" i="3"/>
  <c r="BK136" i="3"/>
  <c r="J132" i="3"/>
  <c r="BK122" i="3"/>
  <c r="BK111" i="3"/>
  <c r="BK107" i="3"/>
  <c r="BK100" i="3"/>
  <c r="J92" i="3"/>
  <c r="J231" i="2"/>
  <c r="J223" i="2"/>
  <c r="J216" i="2"/>
  <c r="BK211" i="2"/>
  <c r="BK205" i="2"/>
  <c r="J197" i="2"/>
  <c r="J190" i="2"/>
  <c r="BK186" i="2"/>
  <c r="BK179" i="2"/>
  <c r="BK173" i="2"/>
  <c r="J165" i="2"/>
  <c r="J158" i="2"/>
  <c r="BK152" i="2"/>
  <c r="J147" i="2"/>
  <c r="J144" i="2"/>
  <c r="J137" i="2"/>
  <c r="BK129" i="2"/>
  <c r="J118" i="2"/>
  <c r="J110" i="2"/>
  <c r="BK106" i="2"/>
  <c r="J95" i="2"/>
  <c r="J91" i="2"/>
  <c r="BK98" i="10"/>
  <c r="J95" i="10"/>
  <c r="J93" i="10"/>
  <c r="BK90" i="10"/>
  <c r="BK87" i="10"/>
  <c r="BK151" i="9"/>
  <c r="BK150" i="9"/>
  <c r="BK148" i="9"/>
  <c r="BK146" i="9"/>
  <c r="BK142" i="9"/>
  <c r="BK139" i="9"/>
  <c r="BK137" i="9"/>
  <c r="BK135" i="9"/>
  <c r="BK133" i="9"/>
  <c r="J129" i="9"/>
  <c r="BK125" i="9"/>
  <c r="BK122" i="9"/>
  <c r="BK118" i="9"/>
  <c r="J116" i="9"/>
  <c r="J114" i="9"/>
  <c r="J109" i="9"/>
  <c r="J105" i="9"/>
  <c r="BK100" i="9"/>
  <c r="BK95" i="9"/>
  <c r="J90" i="9"/>
  <c r="J231" i="8"/>
  <c r="J229" i="8"/>
  <c r="BK223" i="8"/>
  <c r="BK217" i="8"/>
  <c r="BK209" i="8"/>
  <c r="BK202" i="8"/>
  <c r="BK194" i="8"/>
  <c r="BK191" i="8"/>
  <c r="BK188" i="8"/>
  <c r="BK185" i="8"/>
  <c r="BK182" i="8"/>
  <c r="BK180" i="8"/>
  <c r="BK178" i="8"/>
  <c r="BK171" i="8"/>
  <c r="BK169" i="8"/>
  <c r="BK162" i="8"/>
  <c r="BK160" i="8"/>
  <c r="BK153" i="8"/>
  <c r="BK151" i="8"/>
  <c r="BK147" i="8"/>
  <c r="BK143" i="8"/>
  <c r="BK139" i="8"/>
  <c r="BK135" i="8"/>
  <c r="BK131" i="8"/>
  <c r="BK127" i="8"/>
  <c r="BK121" i="8"/>
  <c r="J114" i="8"/>
  <c r="BK110" i="8"/>
  <c r="BK108" i="8"/>
  <c r="BK106" i="8"/>
  <c r="J101" i="8"/>
  <c r="J97" i="8"/>
  <c r="J93" i="8"/>
  <c r="J89" i="8"/>
  <c r="BK215" i="7"/>
  <c r="J210" i="7"/>
  <c r="BK206" i="7"/>
  <c r="BK203" i="7"/>
  <c r="BK198" i="7"/>
  <c r="BK192" i="7"/>
  <c r="BK187" i="7"/>
  <c r="BK178" i="7"/>
  <c r="BK172" i="7"/>
  <c r="BK167" i="7"/>
  <c r="J165" i="7"/>
  <c r="J156" i="7"/>
  <c r="BK147" i="7"/>
  <c r="BK138" i="7"/>
  <c r="J130" i="7"/>
  <c r="J120" i="7"/>
  <c r="J110" i="7"/>
  <c r="BK100" i="7"/>
  <c r="BK96" i="7"/>
  <c r="J149" i="6"/>
  <c r="J145" i="6"/>
  <c r="J137" i="6"/>
  <c r="J132" i="6"/>
  <c r="BK126" i="6"/>
  <c r="BK120" i="6"/>
  <c r="BK114" i="6"/>
  <c r="BK107" i="6"/>
  <c r="BK98" i="6"/>
  <c r="BK94" i="6"/>
  <c r="J244" i="5"/>
  <c r="BK236" i="5"/>
  <c r="J228" i="5"/>
  <c r="J217" i="5"/>
  <c r="J211" i="5"/>
  <c r="J205" i="5"/>
  <c r="J200" i="5"/>
  <c r="BK193" i="5"/>
  <c r="J187" i="5"/>
  <c r="BK182" i="5"/>
  <c r="J175" i="5"/>
  <c r="BK169" i="5"/>
  <c r="BK164" i="5"/>
  <c r="BK157" i="5"/>
  <c r="J150" i="5"/>
  <c r="J143" i="5"/>
  <c r="BK137" i="5"/>
  <c r="BK129" i="5"/>
  <c r="J121" i="5"/>
  <c r="BK111" i="5"/>
  <c r="J100" i="5"/>
  <c r="J96" i="5"/>
  <c r="BK266" i="4"/>
  <c r="BK262" i="4"/>
  <c r="J257" i="4"/>
  <c r="J249" i="4"/>
  <c r="BK241" i="4"/>
  <c r="J232" i="4"/>
  <c r="BK223" i="4"/>
  <c r="BK217" i="4"/>
  <c r="J211" i="4"/>
  <c r="J205" i="4"/>
  <c r="J200" i="4"/>
  <c r="J193" i="4"/>
  <c r="BK189" i="4"/>
  <c r="BK182" i="4"/>
  <c r="BK175" i="4"/>
  <c r="BK171" i="4"/>
  <c r="J164" i="4"/>
  <c r="J157" i="4"/>
  <c r="BK150" i="4"/>
  <c r="J142" i="4"/>
  <c r="J134" i="4"/>
  <c r="J126" i="4"/>
  <c r="BK113" i="4"/>
  <c r="J107" i="4"/>
  <c r="BK100" i="4"/>
  <c r="J96" i="4"/>
  <c r="BK283" i="3"/>
  <c r="BK278" i="3"/>
  <c r="BK258" i="3"/>
  <c r="J250" i="3"/>
  <c r="J235" i="3"/>
  <c r="J229" i="3"/>
  <c r="J225" i="3"/>
  <c r="BK220" i="3"/>
  <c r="BK213" i="3"/>
  <c r="BK202" i="3"/>
  <c r="J197" i="3"/>
  <c r="J186" i="3"/>
  <c r="BK181" i="3"/>
  <c r="BK177" i="3"/>
  <c r="J168" i="3"/>
  <c r="BK159" i="3"/>
  <c r="BK150" i="3"/>
  <c r="BK144" i="3"/>
  <c r="J136" i="3"/>
  <c r="BK132" i="3"/>
  <c r="J122" i="3"/>
  <c r="J111" i="3"/>
  <c r="J107" i="3"/>
  <c r="J100" i="3"/>
  <c r="BK92" i="3"/>
  <c r="J235" i="2"/>
  <c r="BK231" i="2"/>
  <c r="BK223" i="2"/>
  <c r="BK216" i="2"/>
  <c r="J211" i="2"/>
  <c r="J205" i="2"/>
  <c r="BK197" i="2"/>
  <c r="BK190" i="2"/>
  <c r="J186" i="2"/>
  <c r="J179" i="2"/>
  <c r="J173" i="2"/>
  <c r="BK165" i="2"/>
  <c r="BK158" i="2"/>
  <c r="J152" i="2"/>
  <c r="BK147" i="2"/>
  <c r="BK144" i="2"/>
  <c r="BK137" i="2"/>
  <c r="J129" i="2"/>
  <c r="BK118" i="2"/>
  <c r="BK110" i="2"/>
  <c r="J106" i="2"/>
  <c r="BK95" i="2"/>
  <c r="AS54" i="1"/>
  <c r="J200" i="7"/>
  <c r="BK197" i="7"/>
  <c r="J189" i="7"/>
  <c r="BK185" i="7"/>
  <c r="J176" i="7"/>
  <c r="J169" i="7"/>
  <c r="J158" i="7"/>
  <c r="J149" i="7"/>
  <c r="BK140" i="7"/>
  <c r="J134" i="7"/>
  <c r="BK126" i="7"/>
  <c r="BK116" i="7"/>
  <c r="BK110" i="7"/>
  <c r="J100" i="7"/>
  <c r="J91" i="7"/>
  <c r="BK147" i="6"/>
  <c r="J141" i="6"/>
  <c r="BK134" i="6"/>
  <c r="BK129" i="6"/>
  <c r="BK123" i="6"/>
  <c r="BK117" i="6"/>
  <c r="BK111" i="6"/>
  <c r="J102" i="6"/>
  <c r="BK96" i="6"/>
  <c r="BK89" i="6"/>
  <c r="J246" i="5"/>
  <c r="BK240" i="5"/>
  <c r="J232" i="5"/>
  <c r="J223" i="5"/>
  <c r="J214" i="5"/>
  <c r="J208" i="5"/>
  <c r="BK202" i="5"/>
  <c r="J196" i="5"/>
  <c r="J193" i="5"/>
  <c r="BK187" i="5"/>
  <c r="BK180" i="5"/>
  <c r="J173" i="5"/>
  <c r="J169" i="5"/>
  <c r="J164" i="5"/>
  <c r="J157" i="5"/>
  <c r="BK150" i="5"/>
  <c r="BK143" i="5"/>
  <c r="J137" i="5"/>
  <c r="J129" i="5"/>
  <c r="BK121" i="5"/>
  <c r="J111" i="5"/>
  <c r="BK100" i="5"/>
  <c r="BK96" i="5"/>
  <c r="J262" i="4"/>
  <c r="BK257" i="4"/>
  <c r="BK249" i="4"/>
  <c r="J241" i="4"/>
  <c r="BK232" i="4"/>
  <c r="J223" i="4"/>
  <c r="J217" i="4"/>
  <c r="BK211" i="4"/>
  <c r="BK205" i="4"/>
  <c r="BK200" i="4"/>
  <c r="BK193" i="4"/>
  <c r="J189" i="4"/>
  <c r="J182" i="4"/>
  <c r="J178" i="4"/>
  <c r="J171" i="4"/>
  <c r="J166" i="4"/>
  <c r="J159" i="4"/>
  <c r="J152" i="4"/>
  <c r="J146" i="4"/>
  <c r="BK138" i="4"/>
  <c r="BK130" i="4"/>
  <c r="J120" i="4"/>
  <c r="J109" i="4"/>
  <c r="BK105" i="4"/>
  <c r="BK96" i="4"/>
  <c r="BK287" i="3"/>
  <c r="J283" i="3"/>
  <c r="J278" i="3"/>
  <c r="J266" i="3"/>
  <c r="J254" i="3"/>
  <c r="J243" i="3"/>
  <c r="BK232" i="3"/>
  <c r="J228" i="3"/>
  <c r="BK222" i="3"/>
  <c r="BK216" i="3"/>
  <c r="J206" i="3"/>
  <c r="J199" i="3"/>
  <c r="J195" i="3"/>
  <c r="J188" i="3"/>
  <c r="J184" i="3"/>
  <c r="BK179" i="3"/>
  <c r="BK170" i="3"/>
  <c r="J161" i="3"/>
  <c r="J152" i="3"/>
  <c r="J148" i="3"/>
  <c r="BK140" i="3"/>
  <c r="J128" i="3"/>
  <c r="J115" i="3"/>
  <c r="BK109" i="3"/>
  <c r="BK102" i="3"/>
  <c r="J96" i="3"/>
  <c r="J233" i="2"/>
  <c r="J227" i="2"/>
  <c r="BK219" i="2"/>
  <c r="J214" i="2"/>
  <c r="BK208" i="2"/>
  <c r="BK201" i="2"/>
  <c r="J193" i="2"/>
  <c r="BK187" i="2"/>
  <c r="J182" i="2"/>
  <c r="BK177" i="2"/>
  <c r="J168" i="2"/>
  <c r="BK161" i="2"/>
  <c r="BK156" i="2"/>
  <c r="J149" i="2"/>
  <c r="BK145" i="2"/>
  <c r="J139" i="2"/>
  <c r="BK133" i="2"/>
  <c r="J123" i="2"/>
  <c r="J114" i="2"/>
  <c r="BK108" i="2"/>
  <c r="BK101" i="2"/>
  <c r="BK90" i="2" l="1"/>
  <c r="J90" i="2" s="1"/>
  <c r="J61" i="2" s="1"/>
  <c r="P90" i="2"/>
  <c r="T90" i="2"/>
  <c r="P100" i="2"/>
  <c r="T100" i="2"/>
  <c r="P132" i="2"/>
  <c r="T132" i="2"/>
  <c r="P151" i="2"/>
  <c r="T151" i="2"/>
  <c r="P181" i="2"/>
  <c r="T181" i="2"/>
  <c r="P218" i="2"/>
  <c r="R218" i="2"/>
  <c r="BK91" i="3"/>
  <c r="J91" i="3" s="1"/>
  <c r="J61" i="3" s="1"/>
  <c r="R91" i="3"/>
  <c r="BK106" i="3"/>
  <c r="J106" i="3" s="1"/>
  <c r="J62" i="3" s="1"/>
  <c r="R106" i="3"/>
  <c r="P131" i="3"/>
  <c r="T131" i="3"/>
  <c r="P183" i="3"/>
  <c r="T183" i="3"/>
  <c r="P201" i="3"/>
  <c r="T201" i="3"/>
  <c r="P224" i="3"/>
  <c r="R224" i="3"/>
  <c r="BK282" i="3"/>
  <c r="J282" i="3" s="1"/>
  <c r="J69" i="3" s="1"/>
  <c r="T282" i="3"/>
  <c r="BK91" i="4"/>
  <c r="J91" i="4" s="1"/>
  <c r="J61" i="4" s="1"/>
  <c r="R91" i="4"/>
  <c r="BK104" i="4"/>
  <c r="J104" i="4" s="1"/>
  <c r="J62" i="4" s="1"/>
  <c r="R104" i="4"/>
  <c r="BK129" i="4"/>
  <c r="J129" i="4" s="1"/>
  <c r="J65" i="4" s="1"/>
  <c r="R129" i="4"/>
  <c r="BK177" i="4"/>
  <c r="J177" i="4" s="1"/>
  <c r="J66" i="4" s="1"/>
  <c r="P177" i="4"/>
  <c r="T177" i="4"/>
  <c r="P195" i="4"/>
  <c r="T195" i="4"/>
  <c r="P213" i="4"/>
  <c r="T213" i="4"/>
  <c r="P261" i="4"/>
  <c r="T261" i="4"/>
  <c r="P95" i="5"/>
  <c r="P89" i="5"/>
  <c r="R95" i="5"/>
  <c r="R89" i="5"/>
  <c r="P120" i="5"/>
  <c r="T120" i="5"/>
  <c r="P168" i="5"/>
  <c r="T168" i="5"/>
  <c r="P186" i="5"/>
  <c r="T186" i="5"/>
  <c r="P204" i="5"/>
  <c r="R204" i="5"/>
  <c r="BK93" i="6"/>
  <c r="J93" i="6"/>
  <c r="J62" i="6" s="1"/>
  <c r="R93" i="6"/>
  <c r="R87" i="6"/>
  <c r="P110" i="6"/>
  <c r="R110" i="6"/>
  <c r="BK136" i="6"/>
  <c r="J136" i="6" s="1"/>
  <c r="J66" i="6" s="1"/>
  <c r="R136" i="6"/>
  <c r="P95" i="7"/>
  <c r="P89" i="7"/>
  <c r="T95" i="7"/>
  <c r="T89" i="7" s="1"/>
  <c r="BK119" i="7"/>
  <c r="R119" i="7"/>
  <c r="BK171" i="7"/>
  <c r="J171" i="7" s="1"/>
  <c r="J66" i="7" s="1"/>
  <c r="R90" i="2"/>
  <c r="BK100" i="2"/>
  <c r="J100" i="2" s="1"/>
  <c r="J62" i="2" s="1"/>
  <c r="R100" i="2"/>
  <c r="BK132" i="2"/>
  <c r="J132" i="2" s="1"/>
  <c r="J65" i="2" s="1"/>
  <c r="R132" i="2"/>
  <c r="BK151" i="2"/>
  <c r="J151" i="2" s="1"/>
  <c r="J66" i="2" s="1"/>
  <c r="R151" i="2"/>
  <c r="BK181" i="2"/>
  <c r="J181" i="2" s="1"/>
  <c r="J67" i="2" s="1"/>
  <c r="R181" i="2"/>
  <c r="BK218" i="2"/>
  <c r="J218" i="2" s="1"/>
  <c r="J68" i="2" s="1"/>
  <c r="T218" i="2"/>
  <c r="P91" i="3"/>
  <c r="T91" i="3"/>
  <c r="P106" i="3"/>
  <c r="T106" i="3"/>
  <c r="BK131" i="3"/>
  <c r="J131" i="3" s="1"/>
  <c r="J65" i="3" s="1"/>
  <c r="R131" i="3"/>
  <c r="BK183" i="3"/>
  <c r="J183" i="3" s="1"/>
  <c r="J66" i="3" s="1"/>
  <c r="R183" i="3"/>
  <c r="BK201" i="3"/>
  <c r="J201" i="3" s="1"/>
  <c r="J67" i="3" s="1"/>
  <c r="R201" i="3"/>
  <c r="BK224" i="3"/>
  <c r="J224" i="3" s="1"/>
  <c r="J68" i="3" s="1"/>
  <c r="T224" i="3"/>
  <c r="P282" i="3"/>
  <c r="R282" i="3"/>
  <c r="P91" i="4"/>
  <c r="T91" i="4"/>
  <c r="P104" i="4"/>
  <c r="T104" i="4"/>
  <c r="P129" i="4"/>
  <c r="P128" i="4"/>
  <c r="T129" i="4"/>
  <c r="T128" i="4" s="1"/>
  <c r="R177" i="4"/>
  <c r="BK195" i="4"/>
  <c r="J195" i="4" s="1"/>
  <c r="J67" i="4" s="1"/>
  <c r="R195" i="4"/>
  <c r="BK213" i="4"/>
  <c r="J213" i="4" s="1"/>
  <c r="J68" i="4" s="1"/>
  <c r="R213" i="4"/>
  <c r="BK261" i="4"/>
  <c r="J261" i="4" s="1"/>
  <c r="J69" i="4" s="1"/>
  <c r="R261" i="4"/>
  <c r="BK95" i="5"/>
  <c r="J95" i="5" s="1"/>
  <c r="J62" i="5" s="1"/>
  <c r="T95" i="5"/>
  <c r="T89" i="5"/>
  <c r="BK120" i="5"/>
  <c r="J120" i="5" s="1"/>
  <c r="J65" i="5" s="1"/>
  <c r="R120" i="5"/>
  <c r="BK168" i="5"/>
  <c r="J168" i="5" s="1"/>
  <c r="J66" i="5" s="1"/>
  <c r="R168" i="5"/>
  <c r="BK186" i="5"/>
  <c r="J186" i="5" s="1"/>
  <c r="J67" i="5" s="1"/>
  <c r="R186" i="5"/>
  <c r="BK204" i="5"/>
  <c r="J204" i="5" s="1"/>
  <c r="J68" i="5" s="1"/>
  <c r="T204" i="5"/>
  <c r="P93" i="6"/>
  <c r="P87" i="6" s="1"/>
  <c r="T93" i="6"/>
  <c r="T87" i="6"/>
  <c r="BK110" i="6"/>
  <c r="J110" i="6" s="1"/>
  <c r="J65" i="6" s="1"/>
  <c r="T110" i="6"/>
  <c r="P136" i="6"/>
  <c r="T136" i="6"/>
  <c r="BK95" i="7"/>
  <c r="J95" i="7" s="1"/>
  <c r="J62" i="7" s="1"/>
  <c r="R95" i="7"/>
  <c r="R89" i="7"/>
  <c r="P119" i="7"/>
  <c r="T119" i="7"/>
  <c r="P171" i="7"/>
  <c r="R171" i="7"/>
  <c r="T171" i="7"/>
  <c r="BK191" i="7"/>
  <c r="J191" i="7" s="1"/>
  <c r="J67" i="7" s="1"/>
  <c r="P191" i="7"/>
  <c r="R191" i="7"/>
  <c r="T191" i="7"/>
  <c r="BK202" i="7"/>
  <c r="J202" i="7" s="1"/>
  <c r="J68" i="7" s="1"/>
  <c r="P202" i="7"/>
  <c r="R202" i="7"/>
  <c r="T202" i="7"/>
  <c r="BK88" i="8"/>
  <c r="J88" i="8" s="1"/>
  <c r="J61" i="8" s="1"/>
  <c r="P88" i="8"/>
  <c r="R88" i="8"/>
  <c r="T88" i="8"/>
  <c r="BK105" i="8"/>
  <c r="J105" i="8" s="1"/>
  <c r="J62" i="8" s="1"/>
  <c r="P105" i="8"/>
  <c r="R105" i="8"/>
  <c r="T105" i="8"/>
  <c r="BK130" i="8"/>
  <c r="J130" i="8" s="1"/>
  <c r="J65" i="8" s="1"/>
  <c r="P130" i="8"/>
  <c r="R130" i="8"/>
  <c r="T130" i="8"/>
  <c r="BK184" i="8"/>
  <c r="J184" i="8" s="1"/>
  <c r="J66" i="8" s="1"/>
  <c r="P184" i="8"/>
  <c r="R184" i="8"/>
  <c r="T184" i="8"/>
  <c r="BK89" i="9"/>
  <c r="J89" i="9" s="1"/>
  <c r="J61" i="9" s="1"/>
  <c r="P89" i="9"/>
  <c r="R89" i="9"/>
  <c r="T89" i="9"/>
  <c r="BK104" i="9"/>
  <c r="J104" i="9" s="1"/>
  <c r="J62" i="9" s="1"/>
  <c r="P104" i="9"/>
  <c r="R104" i="9"/>
  <c r="T104" i="9"/>
  <c r="BK113" i="9"/>
  <c r="J113" i="9" s="1"/>
  <c r="J63" i="9" s="1"/>
  <c r="P113" i="9"/>
  <c r="R113" i="9"/>
  <c r="T113" i="9"/>
  <c r="BK128" i="9"/>
  <c r="J128" i="9"/>
  <c r="J66" i="9"/>
  <c r="P128" i="9"/>
  <c r="R128" i="9"/>
  <c r="T128" i="9"/>
  <c r="BK141" i="9"/>
  <c r="J141" i="9" s="1"/>
  <c r="J67" i="9" s="1"/>
  <c r="P141" i="9"/>
  <c r="R141" i="9"/>
  <c r="T141" i="9"/>
  <c r="BK92" i="10"/>
  <c r="J92" i="10" s="1"/>
  <c r="J63" i="10" s="1"/>
  <c r="P92" i="10"/>
  <c r="P85" i="10"/>
  <c r="P84" i="10"/>
  <c r="AU63" i="1"/>
  <c r="R92" i="10"/>
  <c r="R85" i="10"/>
  <c r="R84" i="10"/>
  <c r="T92" i="10"/>
  <c r="T85" i="10" s="1"/>
  <c r="T84" i="10" s="1"/>
  <c r="E48" i="2"/>
  <c r="F55" i="2"/>
  <c r="J82" i="2"/>
  <c r="BE101" i="2"/>
  <c r="BE106" i="2"/>
  <c r="BE110" i="2"/>
  <c r="BE129" i="2"/>
  <c r="BE133" i="2"/>
  <c r="BE144" i="2"/>
  <c r="BE152" i="2"/>
  <c r="BE158" i="2"/>
  <c r="BE168" i="2"/>
  <c r="BE177" i="2"/>
  <c r="BE179" i="2"/>
  <c r="BE182" i="2"/>
  <c r="BE186" i="2"/>
  <c r="BE193" i="2"/>
  <c r="BE201" i="2"/>
  <c r="BE205" i="2"/>
  <c r="BE208" i="2"/>
  <c r="BE216" i="2"/>
  <c r="BE223" i="2"/>
  <c r="J52" i="3"/>
  <c r="F86" i="3"/>
  <c r="BE100" i="3"/>
  <c r="BE102" i="3"/>
  <c r="BE107" i="3"/>
  <c r="BE111" i="3"/>
  <c r="BE122" i="3"/>
  <c r="BE132" i="3"/>
  <c r="BE136" i="3"/>
  <c r="BE144" i="3"/>
  <c r="BE148" i="3"/>
  <c r="BE159" i="3"/>
  <c r="BE168" i="3"/>
  <c r="BE177" i="3"/>
  <c r="BE181" i="3"/>
  <c r="BE184" i="3"/>
  <c r="BE195" i="3"/>
  <c r="BE199" i="3"/>
  <c r="BE213" i="3"/>
  <c r="BE220" i="3"/>
  <c r="BE222" i="3"/>
  <c r="BE229" i="3"/>
  <c r="BE232" i="3"/>
  <c r="BE243" i="3"/>
  <c r="BE258" i="3"/>
  <c r="BE272" i="3"/>
  <c r="BE278" i="3"/>
  <c r="BE280" i="3"/>
  <c r="BE283" i="3"/>
  <c r="BE287" i="3"/>
  <c r="BK127" i="3"/>
  <c r="J127" i="3"/>
  <c r="J63" i="3" s="1"/>
  <c r="J52" i="4"/>
  <c r="F55" i="4"/>
  <c r="E79" i="4"/>
  <c r="BE92" i="4"/>
  <c r="BE96" i="4"/>
  <c r="BE105" i="4"/>
  <c r="BE107" i="4"/>
  <c r="BE120" i="4"/>
  <c r="BE126" i="4"/>
  <c r="BE130" i="4"/>
  <c r="BE134" i="4"/>
  <c r="BE138" i="4"/>
  <c r="BE152" i="4"/>
  <c r="BE159" i="4"/>
  <c r="BE175" i="4"/>
  <c r="BE182" i="4"/>
  <c r="BE189" i="4"/>
  <c r="BE193" i="4"/>
  <c r="BE200" i="4"/>
  <c r="BE202" i="4"/>
  <c r="BE205" i="4"/>
  <c r="BE209" i="4"/>
  <c r="BE211" i="4"/>
  <c r="BE217" i="4"/>
  <c r="BE226" i="4"/>
  <c r="BE232" i="4"/>
  <c r="BE245" i="4"/>
  <c r="BE253" i="4"/>
  <c r="BK125" i="4"/>
  <c r="J125" i="4" s="1"/>
  <c r="J63" i="4" s="1"/>
  <c r="E48" i="5"/>
  <c r="J52" i="5"/>
  <c r="F55" i="5"/>
  <c r="BE98" i="5"/>
  <c r="BE111" i="5"/>
  <c r="BE117" i="5"/>
  <c r="BE121" i="5"/>
  <c r="BE125" i="5"/>
  <c r="BE137" i="5"/>
  <c r="BE148" i="5"/>
  <c r="BE166" i="5"/>
  <c r="BE169" i="5"/>
  <c r="BE175" i="5"/>
  <c r="BE180" i="5"/>
  <c r="BE187" i="5"/>
  <c r="BE196" i="5"/>
  <c r="BE202" i="5"/>
  <c r="BE208" i="5"/>
  <c r="BE214" i="5"/>
  <c r="BE223" i="5"/>
  <c r="BE232" i="5"/>
  <c r="BE236" i="5"/>
  <c r="BE240" i="5"/>
  <c r="BE246" i="5"/>
  <c r="BK90" i="5"/>
  <c r="J90" i="5"/>
  <c r="J61" i="5" s="1"/>
  <c r="BK116" i="5"/>
  <c r="J116" i="5" s="1"/>
  <c r="J63" i="5" s="1"/>
  <c r="J52" i="6"/>
  <c r="F55" i="6"/>
  <c r="BE89" i="6"/>
  <c r="BE94" i="6"/>
  <c r="BE102" i="6"/>
  <c r="BE111" i="6"/>
  <c r="BE114" i="6"/>
  <c r="BE120" i="6"/>
  <c r="BE126" i="6"/>
  <c r="BE129" i="6"/>
  <c r="BE132" i="6"/>
  <c r="BE141" i="6"/>
  <c r="BK88" i="6"/>
  <c r="J88" i="6" s="1"/>
  <c r="J61" i="6" s="1"/>
  <c r="BK106" i="6"/>
  <c r="J106" i="6" s="1"/>
  <c r="J63" i="6" s="1"/>
  <c r="E48" i="7"/>
  <c r="J52" i="7"/>
  <c r="F55" i="7"/>
  <c r="BE91" i="7"/>
  <c r="BE96" i="7"/>
  <c r="BE100" i="7"/>
  <c r="BE104" i="7"/>
  <c r="BE116" i="7"/>
  <c r="BE120" i="7"/>
  <c r="BE126" i="7"/>
  <c r="BE138" i="7"/>
  <c r="BE149" i="7"/>
  <c r="BE178" i="7"/>
  <c r="BE189" i="7"/>
  <c r="BE197" i="7"/>
  <c r="BE203" i="7"/>
  <c r="BE206" i="7"/>
  <c r="BE209" i="7"/>
  <c r="BE211" i="7"/>
  <c r="BK90" i="7"/>
  <c r="J90" i="7" s="1"/>
  <c r="J61" i="7" s="1"/>
  <c r="BE91" i="2"/>
  <c r="BE95" i="2"/>
  <c r="BE108" i="2"/>
  <c r="BE114" i="2"/>
  <c r="BE118" i="2"/>
  <c r="BE123" i="2"/>
  <c r="BE137" i="2"/>
  <c r="BE139" i="2"/>
  <c r="BE145" i="2"/>
  <c r="BE147" i="2"/>
  <c r="BE149" i="2"/>
  <c r="BE156" i="2"/>
  <c r="BE161" i="2"/>
  <c r="BE165" i="2"/>
  <c r="BE173" i="2"/>
  <c r="BE187" i="2"/>
  <c r="BE190" i="2"/>
  <c r="BE197" i="2"/>
  <c r="BE211" i="2"/>
  <c r="BE214" i="2"/>
  <c r="BE219" i="2"/>
  <c r="BE227" i="2"/>
  <c r="BE231" i="2"/>
  <c r="BE233" i="2"/>
  <c r="BE235" i="2"/>
  <c r="BK128" i="2"/>
  <c r="J128" i="2" s="1"/>
  <c r="J63" i="2" s="1"/>
  <c r="E48" i="3"/>
  <c r="BE92" i="3"/>
  <c r="BE96" i="3"/>
  <c r="BE109" i="3"/>
  <c r="BE115" i="3"/>
  <c r="BE128" i="3"/>
  <c r="BE140" i="3"/>
  <c r="BE150" i="3"/>
  <c r="BE152" i="3"/>
  <c r="BE161" i="3"/>
  <c r="BE170" i="3"/>
  <c r="BE179" i="3"/>
  <c r="BE186" i="3"/>
  <c r="BE188" i="3"/>
  <c r="BE197" i="3"/>
  <c r="BE202" i="3"/>
  <c r="BE206" i="3"/>
  <c r="BE216" i="3"/>
  <c r="BE225" i="3"/>
  <c r="BE228" i="3"/>
  <c r="BE235" i="3"/>
  <c r="BE250" i="3"/>
  <c r="BE254" i="3"/>
  <c r="BE266" i="3"/>
  <c r="BE100" i="4"/>
  <c r="BE109" i="4"/>
  <c r="BE113" i="4"/>
  <c r="BE142" i="4"/>
  <c r="BE146" i="4"/>
  <c r="BE150" i="4"/>
  <c r="BE157" i="4"/>
  <c r="BE164" i="4"/>
  <c r="BE166" i="4"/>
  <c r="BE171" i="4"/>
  <c r="BE173" i="4"/>
  <c r="BE178" i="4"/>
  <c r="BE184" i="4"/>
  <c r="BE191" i="4"/>
  <c r="BE196" i="4"/>
  <c r="BE214" i="4"/>
  <c r="BE220" i="4"/>
  <c r="BE223" i="4"/>
  <c r="BE237" i="4"/>
  <c r="BE241" i="4"/>
  <c r="BE249" i="4"/>
  <c r="BE257" i="4"/>
  <c r="BE259" i="4"/>
  <c r="BE262" i="4"/>
  <c r="BE266" i="4"/>
  <c r="BE91" i="5"/>
  <c r="BE96" i="5"/>
  <c r="BE100" i="5"/>
  <c r="BE104" i="5"/>
  <c r="BE129" i="5"/>
  <c r="BE133" i="5"/>
  <c r="BE141" i="5"/>
  <c r="BE143" i="5"/>
  <c r="BE150" i="5"/>
  <c r="BE155" i="5"/>
  <c r="BE157" i="5"/>
  <c r="BE162" i="5"/>
  <c r="BE164" i="5"/>
  <c r="BE173" i="5"/>
  <c r="BE182" i="5"/>
  <c r="BE184" i="5"/>
  <c r="BE191" i="5"/>
  <c r="BE193" i="5"/>
  <c r="BE200" i="5"/>
  <c r="BE205" i="5"/>
  <c r="BE211" i="5"/>
  <c r="BE217" i="5"/>
  <c r="BE228" i="5"/>
  <c r="BE244" i="5"/>
  <c r="E48" i="6"/>
  <c r="BE96" i="6"/>
  <c r="BE98" i="6"/>
  <c r="BE107" i="6"/>
  <c r="BE117" i="6"/>
  <c r="BE123" i="6"/>
  <c r="BE134" i="6"/>
  <c r="BE137" i="6"/>
  <c r="BE145" i="6"/>
  <c r="BE147" i="6"/>
  <c r="BE149" i="6"/>
  <c r="BE98" i="7"/>
  <c r="BE110" i="7"/>
  <c r="BE130" i="7"/>
  <c r="BE134" i="7"/>
  <c r="BE140" i="7"/>
  <c r="BE147" i="7"/>
  <c r="BE156" i="7"/>
  <c r="BE158" i="7"/>
  <c r="BE165" i="7"/>
  <c r="BE167" i="7"/>
  <c r="BE169" i="7"/>
  <c r="BE172" i="7"/>
  <c r="BE176" i="7"/>
  <c r="BE185" i="7"/>
  <c r="BE187" i="7"/>
  <c r="BE192" i="7"/>
  <c r="BE198" i="7"/>
  <c r="BE200" i="7"/>
  <c r="BE210" i="7"/>
  <c r="BE215" i="7"/>
  <c r="BK115" i="7"/>
  <c r="J115" i="7"/>
  <c r="J63" i="7" s="1"/>
  <c r="E48" i="8"/>
  <c r="J52" i="8"/>
  <c r="F55" i="8"/>
  <c r="BE89" i="8"/>
  <c r="BE93" i="8"/>
  <c r="BE97" i="8"/>
  <c r="BE101" i="8"/>
  <c r="BE106" i="8"/>
  <c r="BE108" i="8"/>
  <c r="BE110" i="8"/>
  <c r="BE114" i="8"/>
  <c r="BE121" i="8"/>
  <c r="BE127" i="8"/>
  <c r="BE131" i="8"/>
  <c r="BE135" i="8"/>
  <c r="BE139" i="8"/>
  <c r="BE143" i="8"/>
  <c r="BE147" i="8"/>
  <c r="BE151" i="8"/>
  <c r="BE153" i="8"/>
  <c r="BE160" i="8"/>
  <c r="BE162" i="8"/>
  <c r="BE169" i="8"/>
  <c r="BE171" i="8"/>
  <c r="BE178" i="8"/>
  <c r="BE180" i="8"/>
  <c r="BE182" i="8"/>
  <c r="BE185" i="8"/>
  <c r="BE188" i="8"/>
  <c r="BE191" i="8"/>
  <c r="BE194" i="8"/>
  <c r="BE202" i="8"/>
  <c r="BE209" i="8"/>
  <c r="BE217" i="8"/>
  <c r="BE223" i="8"/>
  <c r="BE229" i="8"/>
  <c r="BE231" i="8"/>
  <c r="BK126" i="8"/>
  <c r="J126" i="8" s="1"/>
  <c r="J63" i="8" s="1"/>
  <c r="E48" i="9"/>
  <c r="J52" i="9"/>
  <c r="F55" i="9"/>
  <c r="BE90" i="9"/>
  <c r="BE95" i="9"/>
  <c r="BE100" i="9"/>
  <c r="BE105" i="9"/>
  <c r="BE109" i="9"/>
  <c r="BE114" i="9"/>
  <c r="BE116" i="9"/>
  <c r="BE118" i="9"/>
  <c r="BE122" i="9"/>
  <c r="BE125" i="9"/>
  <c r="BE129" i="9"/>
  <c r="BE133" i="9"/>
  <c r="BE135" i="9"/>
  <c r="BE137" i="9"/>
  <c r="BE139" i="9"/>
  <c r="BE142" i="9"/>
  <c r="BE146" i="9"/>
  <c r="BE148" i="9"/>
  <c r="BE150" i="9"/>
  <c r="BE151" i="9"/>
  <c r="BK124" i="9"/>
  <c r="J124" i="9" s="1"/>
  <c r="J64" i="9" s="1"/>
  <c r="E48" i="10"/>
  <c r="J52" i="10"/>
  <c r="F55" i="10"/>
  <c r="BE87" i="10"/>
  <c r="BE90" i="10"/>
  <c r="BE93" i="10"/>
  <c r="BE95" i="10"/>
  <c r="BE98" i="10"/>
  <c r="BK86" i="10"/>
  <c r="J86" i="10" s="1"/>
  <c r="J61" i="10" s="1"/>
  <c r="BK89" i="10"/>
  <c r="J89" i="10" s="1"/>
  <c r="J62" i="10" s="1"/>
  <c r="BK97" i="10"/>
  <c r="J97" i="10"/>
  <c r="J64" i="10"/>
  <c r="F34" i="2"/>
  <c r="BA55" i="1" s="1"/>
  <c r="F37" i="3"/>
  <c r="BD56" i="1" s="1"/>
  <c r="F35" i="6"/>
  <c r="BB59" i="1" s="1"/>
  <c r="F36" i="6"/>
  <c r="BC59" i="1" s="1"/>
  <c r="F34" i="7"/>
  <c r="BA60" i="1" s="1"/>
  <c r="F36" i="3"/>
  <c r="BC56" i="1" s="1"/>
  <c r="F35" i="5"/>
  <c r="BB58" i="1" s="1"/>
  <c r="F35" i="8"/>
  <c r="BB61" i="1" s="1"/>
  <c r="F37" i="8"/>
  <c r="BD61" i="1" s="1"/>
  <c r="F37" i="9"/>
  <c r="BD62" i="1" s="1"/>
  <c r="F36" i="10"/>
  <c r="BC63" i="1" s="1"/>
  <c r="J34" i="3"/>
  <c r="AW56" i="1" s="1"/>
  <c r="F35" i="4"/>
  <c r="BB57" i="1" s="1"/>
  <c r="F37" i="5"/>
  <c r="BD58" i="1" s="1"/>
  <c r="F36" i="7"/>
  <c r="BC60" i="1" s="1"/>
  <c r="F35" i="3"/>
  <c r="BB56" i="1" s="1"/>
  <c r="F34" i="5"/>
  <c r="BA58" i="1" s="1"/>
  <c r="F37" i="6"/>
  <c r="BD59" i="1" s="1"/>
  <c r="F37" i="7"/>
  <c r="BD60" i="1" s="1"/>
  <c r="J34" i="9"/>
  <c r="AW62" i="1" s="1"/>
  <c r="F36" i="9"/>
  <c r="BC62" i="1" s="1"/>
  <c r="F35" i="10"/>
  <c r="BB63" i="1" s="1"/>
  <c r="F37" i="2"/>
  <c r="BD55" i="1" s="1"/>
  <c r="F34" i="4"/>
  <c r="BA57" i="1" s="1"/>
  <c r="J34" i="5"/>
  <c r="AW58" i="1" s="1"/>
  <c r="J34" i="2"/>
  <c r="AW55" i="1" s="1"/>
  <c r="F34" i="3"/>
  <c r="BA56" i="1" s="1"/>
  <c r="F36" i="4"/>
  <c r="BC57" i="1" s="1"/>
  <c r="J34" i="6"/>
  <c r="AW59" i="1" s="1"/>
  <c r="J34" i="7"/>
  <c r="AW60" i="1" s="1"/>
  <c r="F34" i="8"/>
  <c r="BA61" i="1" s="1"/>
  <c r="F34" i="9"/>
  <c r="BA62" i="1" s="1"/>
  <c r="F35" i="9"/>
  <c r="BB62" i="1" s="1"/>
  <c r="J34" i="10"/>
  <c r="AW63" i="1" s="1"/>
  <c r="F35" i="2"/>
  <c r="BB55" i="1" s="1"/>
  <c r="F37" i="4"/>
  <c r="BD57" i="1" s="1"/>
  <c r="F34" i="6"/>
  <c r="BA59" i="1" s="1"/>
  <c r="F35" i="7"/>
  <c r="BB60" i="1" s="1"/>
  <c r="F36" i="2"/>
  <c r="BC55" i="1" s="1"/>
  <c r="J34" i="4"/>
  <c r="AW57" i="1" s="1"/>
  <c r="F36" i="5"/>
  <c r="BC58" i="1" s="1"/>
  <c r="J34" i="8"/>
  <c r="AW61" i="1" s="1"/>
  <c r="F36" i="8"/>
  <c r="BC61" i="1" s="1"/>
  <c r="F34" i="10"/>
  <c r="BA63" i="1" s="1"/>
  <c r="F37" i="10"/>
  <c r="BD63" i="1" s="1"/>
  <c r="R127" i="9" l="1"/>
  <c r="R88" i="9"/>
  <c r="R87" i="9"/>
  <c r="P88" i="9"/>
  <c r="T129" i="8"/>
  <c r="P129" i="8"/>
  <c r="T87" i="8"/>
  <c r="T86" i="8"/>
  <c r="R87" i="8"/>
  <c r="P87" i="8"/>
  <c r="P86" i="8"/>
  <c r="AU61" i="1"/>
  <c r="T118" i="7"/>
  <c r="T88" i="7" s="1"/>
  <c r="T109" i="6"/>
  <c r="T86" i="6"/>
  <c r="R119" i="5"/>
  <c r="R88" i="5" s="1"/>
  <c r="T90" i="4"/>
  <c r="T89" i="4"/>
  <c r="P90" i="4"/>
  <c r="P89" i="4" s="1"/>
  <c r="AU57" i="1" s="1"/>
  <c r="T90" i="3"/>
  <c r="R118" i="7"/>
  <c r="R88" i="7" s="1"/>
  <c r="P109" i="6"/>
  <c r="P86" i="6"/>
  <c r="AU59" i="1" s="1"/>
  <c r="P119" i="5"/>
  <c r="P88" i="5"/>
  <c r="AU58" i="1"/>
  <c r="R128" i="4"/>
  <c r="T130" i="3"/>
  <c r="R90" i="3"/>
  <c r="T131" i="2"/>
  <c r="T88" i="2" s="1"/>
  <c r="P131" i="2"/>
  <c r="T89" i="2"/>
  <c r="P89" i="2"/>
  <c r="P88" i="2" s="1"/>
  <c r="AU55" i="1" s="1"/>
  <c r="T127" i="9"/>
  <c r="P127" i="9"/>
  <c r="T88" i="9"/>
  <c r="T87" i="9" s="1"/>
  <c r="R129" i="8"/>
  <c r="P118" i="7"/>
  <c r="P88" i="7" s="1"/>
  <c r="AU60" i="1" s="1"/>
  <c r="R130" i="3"/>
  <c r="P90" i="3"/>
  <c r="R131" i="2"/>
  <c r="R88" i="2" s="1"/>
  <c r="R89" i="2"/>
  <c r="BK118" i="7"/>
  <c r="J118" i="7" s="1"/>
  <c r="J64" i="7" s="1"/>
  <c r="R109" i="6"/>
  <c r="R86" i="6"/>
  <c r="T119" i="5"/>
  <c r="T88" i="5" s="1"/>
  <c r="R90" i="4"/>
  <c r="R89" i="4"/>
  <c r="P130" i="3"/>
  <c r="BK89" i="2"/>
  <c r="J89" i="2" s="1"/>
  <c r="J60" i="2" s="1"/>
  <c r="BK90" i="3"/>
  <c r="J90" i="3" s="1"/>
  <c r="J60" i="3" s="1"/>
  <c r="BK130" i="3"/>
  <c r="J130" i="3" s="1"/>
  <c r="J64" i="3" s="1"/>
  <c r="BK90" i="4"/>
  <c r="J90" i="4" s="1"/>
  <c r="J60" i="4" s="1"/>
  <c r="BK128" i="4"/>
  <c r="J128" i="4" s="1"/>
  <c r="J64" i="4" s="1"/>
  <c r="BK119" i="5"/>
  <c r="J119" i="5" s="1"/>
  <c r="J64" i="5" s="1"/>
  <c r="BK87" i="6"/>
  <c r="J87" i="6" s="1"/>
  <c r="J60" i="6" s="1"/>
  <c r="BK109" i="6"/>
  <c r="J109" i="6" s="1"/>
  <c r="J64" i="6" s="1"/>
  <c r="J119" i="7"/>
  <c r="J65" i="7" s="1"/>
  <c r="BK131" i="2"/>
  <c r="J131" i="2" s="1"/>
  <c r="J64" i="2" s="1"/>
  <c r="BK89" i="5"/>
  <c r="J89" i="5"/>
  <c r="J60" i="5" s="1"/>
  <c r="BK89" i="7"/>
  <c r="BK87" i="8"/>
  <c r="J87" i="8"/>
  <c r="J60" i="8" s="1"/>
  <c r="BK129" i="8"/>
  <c r="J129" i="8" s="1"/>
  <c r="J64" i="8" s="1"/>
  <c r="BK88" i="9"/>
  <c r="J88" i="9" s="1"/>
  <c r="J60" i="9" s="1"/>
  <c r="BK127" i="9"/>
  <c r="J127" i="9"/>
  <c r="J65" i="9" s="1"/>
  <c r="BK85" i="10"/>
  <c r="J85" i="10" s="1"/>
  <c r="J60" i="10" s="1"/>
  <c r="F33" i="2"/>
  <c r="AZ55" i="1" s="1"/>
  <c r="F33" i="4"/>
  <c r="AZ57" i="1" s="1"/>
  <c r="F33" i="7"/>
  <c r="AZ60" i="1" s="1"/>
  <c r="J33" i="4"/>
  <c r="AV57" i="1" s="1"/>
  <c r="AT57" i="1" s="1"/>
  <c r="J33" i="6"/>
  <c r="AV59" i="1" s="1"/>
  <c r="AT59" i="1" s="1"/>
  <c r="F33" i="8"/>
  <c r="AZ61" i="1" s="1"/>
  <c r="F33" i="9"/>
  <c r="AZ62" i="1" s="1"/>
  <c r="F33" i="10"/>
  <c r="AZ63" i="1" s="1"/>
  <c r="BD54" i="1"/>
  <c r="W33" i="1" s="1"/>
  <c r="J33" i="3"/>
  <c r="AV56" i="1" s="1"/>
  <c r="AT56" i="1" s="1"/>
  <c r="BC54" i="1"/>
  <c r="W32" i="1" s="1"/>
  <c r="F33" i="5"/>
  <c r="AZ58" i="1" s="1"/>
  <c r="J33" i="8"/>
  <c r="AV61" i="1" s="1"/>
  <c r="AT61" i="1" s="1"/>
  <c r="J33" i="10"/>
  <c r="AV63" i="1" s="1"/>
  <c r="AT63" i="1" s="1"/>
  <c r="BA54" i="1"/>
  <c r="W30" i="1" s="1"/>
  <c r="J33" i="5"/>
  <c r="AV58" i="1" s="1"/>
  <c r="AT58" i="1" s="1"/>
  <c r="F33" i="6"/>
  <c r="AZ59" i="1" s="1"/>
  <c r="BB54" i="1"/>
  <c r="W31" i="1" s="1"/>
  <c r="J33" i="2"/>
  <c r="AV55" i="1" s="1"/>
  <c r="AT55" i="1" s="1"/>
  <c r="F33" i="3"/>
  <c r="AZ56" i="1" s="1"/>
  <c r="J33" i="7"/>
  <c r="AV60" i="1" s="1"/>
  <c r="AT60" i="1" s="1"/>
  <c r="J33" i="9"/>
  <c r="AV62" i="1" s="1"/>
  <c r="AT62" i="1" s="1"/>
  <c r="BK88" i="7" l="1"/>
  <c r="J88" i="7" s="1"/>
  <c r="J59" i="7" s="1"/>
  <c r="T89" i="3"/>
  <c r="R86" i="8"/>
  <c r="P89" i="3"/>
  <c r="AU56" i="1" s="1"/>
  <c r="R89" i="3"/>
  <c r="P87" i="9"/>
  <c r="AU62" i="1"/>
  <c r="BK88" i="2"/>
  <c r="J88" i="2" s="1"/>
  <c r="J59" i="2" s="1"/>
  <c r="BK89" i="4"/>
  <c r="J89" i="4" s="1"/>
  <c r="J59" i="4" s="1"/>
  <c r="BK88" i="5"/>
  <c r="J88" i="5" s="1"/>
  <c r="J59" i="5" s="1"/>
  <c r="J89" i="7"/>
  <c r="J60" i="7"/>
  <c r="BK89" i="3"/>
  <c r="J89" i="3" s="1"/>
  <c r="J59" i="3" s="1"/>
  <c r="BK86" i="6"/>
  <c r="J86" i="6"/>
  <c r="J30" i="6" s="1"/>
  <c r="AG59" i="1" s="1"/>
  <c r="AN59" i="1" s="1"/>
  <c r="BK86" i="8"/>
  <c r="J86" i="8" s="1"/>
  <c r="J59" i="8" s="1"/>
  <c r="BK87" i="9"/>
  <c r="J87" i="9" s="1"/>
  <c r="J59" i="9" s="1"/>
  <c r="BK84" i="10"/>
  <c r="J84" i="10" s="1"/>
  <c r="J59" i="10" s="1"/>
  <c r="AW54" i="1"/>
  <c r="AK30" i="1" s="1"/>
  <c r="AY54" i="1"/>
  <c r="AX54" i="1"/>
  <c r="AZ54" i="1"/>
  <c r="W29" i="1" s="1"/>
  <c r="J30" i="7" l="1"/>
  <c r="AG60" i="1" s="1"/>
  <c r="AN60" i="1" s="1"/>
  <c r="J39" i="6"/>
  <c r="J59" i="6"/>
  <c r="AV54" i="1"/>
  <c r="AK29" i="1" s="1"/>
  <c r="J30" i="2"/>
  <c r="AG55" i="1" s="1"/>
  <c r="AN55" i="1" s="1"/>
  <c r="J30" i="3"/>
  <c r="AG56" i="1" s="1"/>
  <c r="AN56" i="1" s="1"/>
  <c r="J30" i="4"/>
  <c r="AG57" i="1" s="1"/>
  <c r="AN57" i="1" s="1"/>
  <c r="J30" i="8"/>
  <c r="AG61" i="1" s="1"/>
  <c r="AN61" i="1" s="1"/>
  <c r="J30" i="9"/>
  <c r="AG62" i="1"/>
  <c r="AN62" i="1"/>
  <c r="J30" i="10"/>
  <c r="AG63" i="1" s="1"/>
  <c r="AN63" i="1" s="1"/>
  <c r="J30" i="5"/>
  <c r="AG58" i="1" s="1"/>
  <c r="AN58" i="1" s="1"/>
  <c r="AU54" i="1"/>
  <c r="J39" i="7" l="1"/>
  <c r="J39" i="3"/>
  <c r="J39" i="2"/>
  <c r="J39" i="4"/>
  <c r="J39" i="5"/>
  <c r="J39" i="8"/>
  <c r="J39" i="9"/>
  <c r="J39" i="10"/>
  <c r="AT54" i="1"/>
  <c r="AG54" i="1"/>
  <c r="AK26" i="1" s="1"/>
  <c r="AK35" i="1" s="1"/>
  <c r="AN54" i="1" l="1"/>
</calcChain>
</file>

<file path=xl/sharedStrings.xml><?xml version="1.0" encoding="utf-8"?>
<sst xmlns="http://schemas.openxmlformats.org/spreadsheetml/2006/main" count="12353" uniqueCount="959">
  <si>
    <t>Export Komplet</t>
  </si>
  <si>
    <t>VZ</t>
  </si>
  <si>
    <t>2.0</t>
  </si>
  <si>
    <t/>
  </si>
  <si>
    <t>False</t>
  </si>
  <si>
    <t>{e1198ed1-19df-4e4a-b039-cde29372aeb5}</t>
  </si>
  <si>
    <t>&gt;&gt;  skryté sloupce  &lt;&lt;</t>
  </si>
  <si>
    <t>0,01</t>
  </si>
  <si>
    <t>21</t>
  </si>
  <si>
    <t>15</t>
  </si>
  <si>
    <t>REKAPITULACE STAVBY</t>
  </si>
  <si>
    <t>v ---  níže se nacházejí doplnkové a pomocné údaje k sestavám  --- v</t>
  </si>
  <si>
    <t>Kód:</t>
  </si>
  <si>
    <t>Stavba:</t>
  </si>
  <si>
    <t>KSO:</t>
  </si>
  <si>
    <t>CC-CZ:</t>
  </si>
  <si>
    <t>Místo:</t>
  </si>
  <si>
    <t xml:space="preserve"> </t>
  </si>
  <si>
    <t>Datum:</t>
  </si>
  <si>
    <t>Zadavatel:</t>
  </si>
  <si>
    <t>IČ:</t>
  </si>
  <si>
    <t>DIČ:</t>
  </si>
  <si>
    <t>Zhotovitel:</t>
  </si>
  <si>
    <t>Projektant:</t>
  </si>
  <si>
    <t>Architektinický atelier Mastný</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</si>
  <si>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</si>
  <si>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</si>
  <si>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</si>
  <si>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</si>
  <si>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</si>
  <si>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</si>
  <si>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</si>
  <si>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</si>
  <si>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</si>
  <si>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</si>
  <si>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</si>
  <si>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</si>
  <si>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</si>
  <si>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</si>
  <si>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</si>
  <si>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</si>
  <si>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</si>
  <si>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</si>
  <si>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</si>
  <si>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</si>
  <si>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</si>
  <si>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</si>
  <si>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</si>
  <si>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</si>
  <si>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</si>
  <si>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</si>
  <si>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</si>
  <si>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</si>
  <si>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</si>
  <si>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</si>
  <si>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</si>
  <si>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</si>
  <si>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</si>
  <si>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</si>
  <si>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</si>
  <si>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</si>
  <si>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</si>
  <si>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</si>
  <si>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</si>
  <si>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</si>
  <si>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</si>
  <si>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</si>
  <si>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</si>
  <si>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Střecha S1</t>
  </si>
  <si>
    <t>STA</t>
  </si>
  <si>
    <t>1</t>
  </si>
  <si>
    <t>{f5cf3e0f-932d-47af-b7de-b420a27412a0}</t>
  </si>
  <si>
    <t>2</t>
  </si>
  <si>
    <t>Střecha S2 , S5</t>
  </si>
  <si>
    <t>{49f65f59-9649-45a2-9edb-dfaa28570b51}</t>
  </si>
  <si>
    <t>Střecha S3 , S4</t>
  </si>
  <si>
    <t>{49f2bcf0-bb7d-4111-bf9c-1e91a1a2e505}</t>
  </si>
  <si>
    <t>Střecha  S6 , S 7</t>
  </si>
  <si>
    <t>{92731b79-6e77-4bb0-93a3-f57756f60f8e}</t>
  </si>
  <si>
    <t>Střecha S 9</t>
  </si>
  <si>
    <t>{4bc6ca2a-b60a-44ec-9a3d-598194a42f3a}</t>
  </si>
  <si>
    <t>Střecha S8 , S9a</t>
  </si>
  <si>
    <t>{e97d584e-63b0-4e30-8f98-e36d77834d44}</t>
  </si>
  <si>
    <t>Střecha S10 , S11</t>
  </si>
  <si>
    <t>{bbbc4338-fe61-43d2-95c5-78e855c8f3ce}</t>
  </si>
  <si>
    <t xml:space="preserve">Bourání komína </t>
  </si>
  <si>
    <t>{2f64c27c-4bd8-4d16-92d2-38d621aeaf2a}</t>
  </si>
  <si>
    <t>VON</t>
  </si>
  <si>
    <t>{a9588cf3-0455-41fa-8124-5af7b45cdc47}</t>
  </si>
  <si>
    <t>KRYCÍ LIST SOUPISU PRACÍ</t>
  </si>
  <si>
    <t>Objekt:</t>
  </si>
  <si>
    <t>REKAPITULACE ČLENĚNÍ SOUPISU PRACÍ</t>
  </si>
  <si>
    <t>Kód dílu - Popis</t>
  </si>
  <si>
    <t>Cena celkem [CZK]</t>
  </si>
  <si>
    <t>-1</t>
  </si>
  <si>
    <t>HSV - Práce a dodávky HSV</t>
  </si>
  <si>
    <t xml:space="preserve">    9 - Ostatní konstrukce a práce, bourání</t>
  </si>
  <si>
    <t xml:space="preserve">    997 - Přesun sutě</t>
  </si>
  <si>
    <t xml:space="preserve">    998 - Přesun hmot</t>
  </si>
  <si>
    <t>PSV - Práce a dodávky PSV</t>
  </si>
  <si>
    <t xml:space="preserve">    713 - Izolace tepelné</t>
  </si>
  <si>
    <t xml:space="preserve">    762 - Konstrukce tesařské</t>
  </si>
  <si>
    <t xml:space="preserve">    764 - Konstrukce klempířské</t>
  </si>
  <si>
    <t xml:space="preserve">    765 - Krytina skládaná</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</si>
  <si>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</si>
  <si>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</si>
  <si>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</si>
  <si>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</si>
  <si>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</si>
  <si>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</si>
  <si>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</si>
  <si>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</si>
  <si>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</si>
  <si>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</si>
  <si>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</si>
  <si>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</si>
  <si>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</si>
  <si>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</si>
  <si>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</si>
  <si>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</si>
  <si>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</si>
  <si>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</si>
  <si>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</si>
  <si>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949101112</t>
  </si>
  <si>
    <t>Lešení pomocné pracovní pro objekty pozemních staveb pro zatížení do 150 kg/m2, o výšce lešeňové podlahy přes 1,9 do 3,5 m</t>
  </si>
  <si>
    <t>m2</t>
  </si>
  <si>
    <t>CS ÚRS 2021 01</t>
  </si>
  <si>
    <t>4</t>
  </si>
  <si>
    <t>1696460557</t>
  </si>
  <si>
    <t>PSC</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</si>
  <si>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</si>
  <si>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VV</t>
  </si>
  <si>
    <t>2,4*(10,8+1,2*2+25,5)*2</t>
  </si>
  <si>
    <t>Součet</t>
  </si>
  <si>
    <t>952902121</t>
  </si>
  <si>
    <t>Čištění budov při provádění oprav a udržovacích prací podlah drsných nebo chodníků zametením</t>
  </si>
  <si>
    <t>944389574</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</si>
  <si>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</si>
  <si>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10*24,7</t>
  </si>
  <si>
    <t>půda</t>
  </si>
  <si>
    <t>997</t>
  </si>
  <si>
    <t>Přesun sutě</t>
  </si>
  <si>
    <t>3</t>
  </si>
  <si>
    <t>997013012</t>
  </si>
  <si>
    <t>Vyklizení ulehlé suti na vzdálenost do 3 m od okraje vyklízeného prostoru nebo s naložením na dopravní prostředek z prostorů o půdorysné ploše přes 15 m2 z výšky (hloubky) do 10 m</t>
  </si>
  <si>
    <t>m3</t>
  </si>
  <si>
    <t>1792848040</t>
  </si>
  <si>
    <t xml:space="preserve">Poznámka k souboru cen:_x000D_
1. Ceny jsou určeny pro ulehlou suť. Za ulehlou suť se považuje suť uložená na místě déle než 6 měsíců o objemové hmotnosti min. 1,500 t/m3._x000D_
2. Ceny lze použít i pro vyklízení suti ručně na svahu, při jakémkoliv sklonu suťové vrstvy._x000D_
3. V cenách -3002 a -3012 jsou započteny i náklady svislou dopravu s využitím mechanizace (vrátek)._x000D_
4. Množství měrných jednotek se určuje v m3 objemu ulehlé suti._x000D_
</t>
  </si>
  <si>
    <t>0,5</t>
  </si>
  <si>
    <t>zbytky latí a eternit šablon, dle TZ 0,5 m3</t>
  </si>
  <si>
    <t>997013152</t>
  </si>
  <si>
    <t>Vnitrostaveništní doprava suti a vybouraných hmot vodorovně do 50 m svisle s omezením mechanizace pro budovy a haly výšky přes 6 do 9 m</t>
  </si>
  <si>
    <t>t</t>
  </si>
  <si>
    <t>986327174</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</si>
  <si>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</si>
  <si>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5</t>
  </si>
  <si>
    <t>997013501</t>
  </si>
  <si>
    <t>Odvoz suti a vybouraných hmot na skládku nebo meziskládku se složením, na vzdálenost do 1 km</t>
  </si>
  <si>
    <t>324666202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</si>
  <si>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 souboru cen Odvoz suti a vybouraných hmot z meziskládky na skládku._x000D_
</t>
  </si>
  <si>
    <t>6</t>
  </si>
  <si>
    <t>997013509</t>
  </si>
  <si>
    <t>Odvoz suti a vybouraných hmot na skládku nebo meziskládku se složením, na vzdálenost Příplatek k ceně za každý další i započatý 1 km přes 1 km</t>
  </si>
  <si>
    <t>-1936802740</t>
  </si>
  <si>
    <t>2,27*14</t>
  </si>
  <si>
    <t>7</t>
  </si>
  <si>
    <t>997013811</t>
  </si>
  <si>
    <t>Poplatek za uložení stavebního odpadu na skládce (skládkovné) dřevěného zatříděného do Katalogu odpadů pod kódem 17 02 01</t>
  </si>
  <si>
    <t>-1268528235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</si>
  <si>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</si>
  <si>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14,95*0,015</t>
  </si>
  <si>
    <t>8</t>
  </si>
  <si>
    <t>997013821</t>
  </si>
  <si>
    <t>Poplatek za uložení stavebního odpadu na skládce (skládkovné) ze stavebních materiálů obsahujících azbest zatříděných do Katalogu odpadů pod kódem 17 06 05</t>
  </si>
  <si>
    <t>1953385139</t>
  </si>
  <si>
    <t>0,5*1,5</t>
  </si>
  <si>
    <t>azbest</t>
  </si>
  <si>
    <t>997013871</t>
  </si>
  <si>
    <t>Poplatek za uložení stavebního odpadu na recyklační skládce (skládkovné) směsného stavebního a demoličního zatříděného do Katalogu odpadů pod kódem 17 09 04</t>
  </si>
  <si>
    <t>-1900749298</t>
  </si>
  <si>
    <t xml:space="preserve">Poznámka k souboru cen:_x000D_
1. Ceny uvedené v souboru cen je doporučeno upravit podle aktuálních cen místně příslušné skládky odpadů._x000D_
2. Uložení odpadů neuvedených v souboru cen se oceňuje individuálně._x000D_
</t>
  </si>
  <si>
    <t>2,27</t>
  </si>
  <si>
    <t>-0,75-0,22</t>
  </si>
  <si>
    <t>998</t>
  </si>
  <si>
    <t>Přesun hmot</t>
  </si>
  <si>
    <t>10</t>
  </si>
  <si>
    <t>998017002</t>
  </si>
  <si>
    <t>Přesun hmot pro budovy občanské výstavby, bydlení, výrobu a služby s omezením mechanizace vodorovná dopravní vzdálenost do 100 m pro budovy s jakoukoliv nosnou konstrukcí výšky přes 6 do 12 m</t>
  </si>
  <si>
    <t>1119176142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</si>
  <si>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</si>
  <si>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</si>
  <si>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</si>
  <si>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713</t>
  </si>
  <si>
    <t>Izolace tepelné</t>
  </si>
  <si>
    <t>11</t>
  </si>
  <si>
    <t>713121121</t>
  </si>
  <si>
    <t>Montáž tepelné izolace podlah rohožemi, pásy, deskami, dílci, bloky (izolační materiál ve specifikaci) kladenými volně dvouvrstvá</t>
  </si>
  <si>
    <t>16</t>
  </si>
  <si>
    <t>2049864560</t>
  </si>
  <si>
    <t xml:space="preserve">Poznámka k souboru cen:_x000D_
1. Množství tepelné izolace podlah okrajovými pásky k ceně -1211 se určuje v m projektované délky obložení (bez přesahů) na obvodu podlahy._x000D_
</t>
  </si>
  <si>
    <t>12</t>
  </si>
  <si>
    <t>M</t>
  </si>
  <si>
    <t>63140402</t>
  </si>
  <si>
    <t>deska tepelně izolační minerální plochých střech dvouvrstvá λ=0,038-0,039 tl 80mm</t>
  </si>
  <si>
    <t>32</t>
  </si>
  <si>
    <t>1639764894</t>
  </si>
  <si>
    <t>247*2,04 'Přepočtené koeficientem množství</t>
  </si>
  <si>
    <t>13</t>
  </si>
  <si>
    <t>713122111</t>
  </si>
  <si>
    <t>Izolace pro pochozí půdy parotěsná vrstva na ploše vodorovné V</t>
  </si>
  <si>
    <t>-1009753285</t>
  </si>
  <si>
    <t xml:space="preserve">Poznámka k souboru cen:_x000D_
1. V cenách nejsou započteny náklady na montáž podlahové konstrukce; tyto se oceňují cenami katalogu 762 části A01 např. 762 51-..Podlahové konstrukce podkladové._x000D_
</t>
  </si>
  <si>
    <t>14</t>
  </si>
  <si>
    <t>713191133</t>
  </si>
  <si>
    <t>Montáž tepelné izolace stavebních konstrukcí - doplňky a konstrukční součásti podlah, stropů vrchem nebo střech překrytím fólií položenou volně s přelepením spojů</t>
  </si>
  <si>
    <t>1990637309</t>
  </si>
  <si>
    <t>63150818</t>
  </si>
  <si>
    <t>fólie kontaktní difuzně propustná pro doplňkovou hydroizolační vrstvu, jednovrstvá mikrovláknitá s reflexní a funkční vrstvou tl 175μm</t>
  </si>
  <si>
    <t>-1445062134</t>
  </si>
  <si>
    <t>247*1,1655 'Přepočtené koeficientem množství</t>
  </si>
  <si>
    <t>998713102</t>
  </si>
  <si>
    <t>Přesun hmot pro izolace tepelné stanovený z hmotnosti přesunovaného materiálu vodorovná dopravní vzdálenost do 50 m v objektech výšky přes 6 m do 12 m</t>
  </si>
  <si>
    <t>64263739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</si>
  <si>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</si>
  <si>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17</t>
  </si>
  <si>
    <t>998713181</t>
  </si>
  <si>
    <t>Přesun hmot pro izolace tepelné stanovený z hmotnosti přesunovaného materiálu Příplatek k cenám za přesun prováděný bez použití mechanizace pro jakoukoliv výšku objektu</t>
  </si>
  <si>
    <t>1955871702</t>
  </si>
  <si>
    <t>762</t>
  </si>
  <si>
    <t>Konstrukce tesařské</t>
  </si>
  <si>
    <t>18</t>
  </si>
  <si>
    <t>762083121</t>
  </si>
  <si>
    <t>Práce společné pro tesařské konstrukce impregnace řeziva máčením proti dřevokaznému hmyzu, houbám a plísním, třída ohrožení 1 a 2 (dřevo v interiéru)</t>
  </si>
  <si>
    <t>-62930409</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</si>
  <si>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5. Soubor cen 762 08-3 Impregnace řeziva neobsahuje položky pro ocenění imregnace řeziva nátěrem; tyto se oceňují příslušnými cenami souboru cen 783 2. -31.1 Napouštěcí nátěr tesařských konstrukcí, katalogu 800-783 Nátěry._x000D_
6. Soubor cen 762 08-5 Montáž ocelových spojovacích prostředků neobsahuje položky pro ocenění chemických kotev; tyto lze ocenit příslušnými cenami souboru cen 953 96 Kotvy chemické, katalogu 801-1 Budovy a haly - konstrukce zděné a monolitické._x000D_
7. V cenách 762 08-5 nejsou započteny náklady na dodávku spojovacích prostředků; tato dodávka se oceňuje ve specifikaci._x000D_
8. U položek 762 08-6 se určení cen řídí hmotností jednotlivě montovaného dílu konstrukce, dodávka veškerého materiálu se oceňuje ve specifikaci._x000D_
</t>
  </si>
  <si>
    <t>0,49+0,79</t>
  </si>
  <si>
    <t>19</t>
  </si>
  <si>
    <t>762341210</t>
  </si>
  <si>
    <t>Bednění a laťování montáž bednění střech rovných a šikmých sklonu do 60° s vyřezáním otvorů z prken hrubých na sraz tl. do 32 mm</t>
  </si>
  <si>
    <t>-1643552264</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</si>
  <si>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</si>
  <si>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20</t>
  </si>
  <si>
    <t>60515111</t>
  </si>
  <si>
    <t>řezivo jehličnaté boční prkno 20-30mm</t>
  </si>
  <si>
    <t>1936976957</t>
  </si>
  <si>
    <t>14,95*0,03*1,1</t>
  </si>
  <si>
    <t>762342441</t>
  </si>
  <si>
    <t>Bednění a laťování montáž lišt trojúhelníkových nebo kontralatí</t>
  </si>
  <si>
    <t>m</t>
  </si>
  <si>
    <t>2076013896</t>
  </si>
  <si>
    <t>298,94</t>
  </si>
  <si>
    <t>22</t>
  </si>
  <si>
    <t>60514106</t>
  </si>
  <si>
    <t>řezivo jehličnaté lať pevnostní třída S10-13 průřez 40x60mm</t>
  </si>
  <si>
    <t>1839191923</t>
  </si>
  <si>
    <t>298,94*0,04*0,06*1,1</t>
  </si>
  <si>
    <t>23</t>
  </si>
  <si>
    <t>762345811</t>
  </si>
  <si>
    <t>Demontáž bednění a laťování k dalšímu použití sklonu do 60° se všemi nadstřešními konstrukcemi bednění střech rovných, obloukových z prken hrubých, hoblovaných tl. do 32 mm</t>
  </si>
  <si>
    <t>-1655040637</t>
  </si>
  <si>
    <t xml:space="preserve">Poznámka k souboru cen:_x000D_
1. V cenách jsou započteny i náklady na očištění, vyjmutí stávajících hřebů a označení jednotlivých prvků k dalšímu použití._x000D_
</t>
  </si>
  <si>
    <t>298,94*0,05</t>
  </si>
  <si>
    <t>5 % dle TZ</t>
  </si>
  <si>
    <t>24</t>
  </si>
  <si>
    <t>762395000</t>
  </si>
  <si>
    <t>Spojovací prostředky krovů, bednění a laťování, nadstřešních konstrukcí svory, prkna, hřebíky, pásová ocel, vruty</t>
  </si>
  <si>
    <t>538627571</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</si>
  <si>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</si>
  <si>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25</t>
  </si>
  <si>
    <t>998762102</t>
  </si>
  <si>
    <t>Přesun hmot pro konstrukce tesařské stanovený z hmotnosti přesunovaného materiálu vodorovná dopravní vzdálenost do 50 m v objektech výšky přes 6 do 12 m</t>
  </si>
  <si>
    <t>-258103979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</si>
  <si>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</si>
  <si>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26</t>
  </si>
  <si>
    <t>998762181</t>
  </si>
  <si>
    <t>Přesun hmot pro konstrukce tesařské stanovený z hmotnosti přesunovaného materiálu Příplatek k cenám za přesun prováděný bez použití mechanizace pro jakoukoliv výšku objektu</t>
  </si>
  <si>
    <t>-2038846239</t>
  </si>
  <si>
    <t>764</t>
  </si>
  <si>
    <t>Konstrukce klempířské</t>
  </si>
  <si>
    <t>27</t>
  </si>
  <si>
    <t>764001841</t>
  </si>
  <si>
    <t>Demontáž klempířských konstrukcí krytiny ze šablon do suti</t>
  </si>
  <si>
    <t>-4278089</t>
  </si>
  <si>
    <t>alukryt</t>
  </si>
  <si>
    <t>28</t>
  </si>
  <si>
    <t>764002812</t>
  </si>
  <si>
    <t>Demontáž klempířských konstrukcí okapového plechu do suti, v krytině skládané</t>
  </si>
  <si>
    <t>362955870</t>
  </si>
  <si>
    <t>29</t>
  </si>
  <si>
    <t>764004801</t>
  </si>
  <si>
    <t>Demontáž klempířských konstrukcí žlabu podokapního do suti</t>
  </si>
  <si>
    <t>-1664600726</t>
  </si>
  <si>
    <t>73,2</t>
  </si>
  <si>
    <t>30</t>
  </si>
  <si>
    <t>764004861</t>
  </si>
  <si>
    <t>Demontáž klempířských konstrukcí svodu do suti</t>
  </si>
  <si>
    <t>1918196105</t>
  </si>
  <si>
    <t>11,2</t>
  </si>
  <si>
    <t>31</t>
  </si>
  <si>
    <t>764111651</t>
  </si>
  <si>
    <t>Krytina ze svitků, ze šablon nebo taškových tabulí z pozinkovaného plechu s povrchovou úpravou s úpravou u okapů, prostupů a výčnělků střechy rovné z taškových tabulí, sklon střechy do 30°</t>
  </si>
  <si>
    <t>-1624024401</t>
  </si>
  <si>
    <t>10,8*5,85*1/2*2</t>
  </si>
  <si>
    <t>(25,5+14,8)/2*5,85*2</t>
  </si>
  <si>
    <t>764212661</t>
  </si>
  <si>
    <t>Oplechování střešních prvků z pozinkovaného lakovaného plechu s povrchovou úpravou okapu okapovým plechem střechy rovné rš 150 mm</t>
  </si>
  <si>
    <t>-437451835</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</si>
  <si>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</si>
  <si>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(10,8+25,5)*2</t>
  </si>
  <si>
    <t>33</t>
  </si>
  <si>
    <t>76421664R</t>
  </si>
  <si>
    <t xml:space="preserve">Oplechování parapetů z pozinkovaného lakovaného plechu - úprava stáv.parapetu okna pro ukotvení folie pod psrsp. v návaznosti na zatepl.objektu </t>
  </si>
  <si>
    <t>161063365</t>
  </si>
  <si>
    <t>nutno řešit na stavbě v konkrétních případech  ,poz 8</t>
  </si>
  <si>
    <t>1,2+3,6+1,2+3,6*5+3,6*5+1,2+3,6+1,2</t>
  </si>
  <si>
    <t>34</t>
  </si>
  <si>
    <t>764511602</t>
  </si>
  <si>
    <t>Žlab podokapní z pozinkovaného lakov. plechu s povrchovou úpravou včetně háků a čel půlkruhový rš 330 mm , poz.6</t>
  </si>
  <si>
    <t>2106143263</t>
  </si>
  <si>
    <t>(25,5+10,8+0,15*2)*2</t>
  </si>
  <si>
    <t>35</t>
  </si>
  <si>
    <t>764511642</t>
  </si>
  <si>
    <t>Žlab podokapní z pozinkovaného lakovaného plechu s povrchovou úpravou včetně háků a čel kotlík oválný (trychtýřový), rš žlabu/průměr svodu 330/100 mm</t>
  </si>
  <si>
    <t>kus</t>
  </si>
  <si>
    <t>1545343258</t>
  </si>
  <si>
    <t>36</t>
  </si>
  <si>
    <t>764518622</t>
  </si>
  <si>
    <t>Svod z pozinkovaného lakovaného plechu s upraveným povrchem včetně objímek, kolen a odskoků kruhový, průměru 100 mm , poz 6</t>
  </si>
  <si>
    <t>-1492996970</t>
  </si>
  <si>
    <t>2,8*4</t>
  </si>
  <si>
    <t>37</t>
  </si>
  <si>
    <t>998764102</t>
  </si>
  <si>
    <t>Přesun hmot pro konstrukce klempířské stanovený z hmotnosti přesunovaného materiálu vodorovná dopravní vzdálenost do 50 m v objektech výšky přes 6 do 12 m</t>
  </si>
  <si>
    <t>-72300844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</si>
  <si>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</si>
  <si>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38</t>
  </si>
  <si>
    <t>998764181</t>
  </si>
  <si>
    <t>Přesun hmot pro konstrukce klempířské stanovený z hmotnosti přesunovaného materiálu Příplatek k cenám za přesun prováděný bez použití mechanizace pro jakoukoliv výšku objektu</t>
  </si>
  <si>
    <t>280463403</t>
  </si>
  <si>
    <t>765</t>
  </si>
  <si>
    <t>Krytina skládaná</t>
  </si>
  <si>
    <t>39</t>
  </si>
  <si>
    <t>765113121</t>
  </si>
  <si>
    <t>Krytina sklonu střechy do 30° okapová hrana s větrací mřížkou jednoduchou</t>
  </si>
  <si>
    <t>1408120515</t>
  </si>
  <si>
    <t xml:space="preserve">Poznámka k souboru cen:_x000D_
1. V cenách jsou započteny i náklady na přiřezání tašek._x000D_
2. V cenách -3331 až -3333 jsou započteny i náklady na řadu podhřebenových tašek z každé strany hřebene. Výměru těchto tašek je třeba odečíst z celkové výměry střechy._x000D_
3. Montáž střešních doplňků (větracích, protisněhových, prostupových tašek, doplňků hřebene a nároží, střešních výlezů, protisněhových zábran, stoupacích plošin apod.) se oceňuje cenami části A02._x000D_
4. Oplechování úžlabí a závětrná lišta se oceňují cenami katalogu 800-764 Konstrukce klempířské._x000D_
</t>
  </si>
  <si>
    <t>40</t>
  </si>
  <si>
    <t>765113311</t>
  </si>
  <si>
    <t xml:space="preserve">Krytina sklonu střechy do 30° hřeben na sucho s větrací mřížkou </t>
  </si>
  <si>
    <t>1818565479</t>
  </si>
  <si>
    <t>14,8</t>
  </si>
  <si>
    <t>41</t>
  </si>
  <si>
    <t>765191021</t>
  </si>
  <si>
    <t>Montáž pojistné hydroizolační nebo parotěsné fólie kladené ve sklonu přes 20° s lepenými přesahy na krokve</t>
  </si>
  <si>
    <t>-1716907937</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</si>
  <si>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</si>
  <si>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42</t>
  </si>
  <si>
    <t>28329036</t>
  </si>
  <si>
    <t>fólie kontaktní difuzně propustná pro doplňkovou hydroizolační vrstvu, třívrstvá mikroporézní PP 150g/m2 s integrovanou samolepící páskou</t>
  </si>
  <si>
    <t>622016767</t>
  </si>
  <si>
    <t>298,94*1,1 'Přepočtené koeficientem množství</t>
  </si>
  <si>
    <t>43</t>
  </si>
  <si>
    <t>998765102</t>
  </si>
  <si>
    <t>Přesun hmot pro krytiny skládané stanovený z hmotnosti přesunovaného materiálu vodorovná dopravní vzdálenost do 50 m na objektech výšky přes 6 do 12 m</t>
  </si>
  <si>
    <t>-1767367355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</si>
  <si>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</si>
  <si>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44</t>
  </si>
  <si>
    <t>998765181</t>
  </si>
  <si>
    <t>Přesun hmot pro krytiny skládané stanovený z hmotnosti přesunovaného materiálu Příplatek k cenám za přesun prováděný bez použití mechanizace pro jakoukoliv výšku objektu</t>
  </si>
  <si>
    <t>631550691</t>
  </si>
  <si>
    <t xml:space="preserve">    712 - Povlakové krytiny</t>
  </si>
  <si>
    <t xml:space="preserve">    767 - Konstrukce zámečnické</t>
  </si>
  <si>
    <t>941111121</t>
  </si>
  <si>
    <t>Montáž lešení řadového trubkového lehkého pracovního s podlahami s provozním zatížením tř. 3 do 200 kg/m2 šířky tř. W09 přes 0,9 do 1,2 m, výšky do 10 m</t>
  </si>
  <si>
    <t>916731692</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</si>
  <si>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</si>
  <si>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5*(13,4+1,2+35+1,2+13,4)</t>
  </si>
  <si>
    <t>941111221</t>
  </si>
  <si>
    <t>Montáž lešení řadového trubkového lehkého pracovního s podlahami s provozním zatížením tř. 3 do 200 kg/m2 Příplatek za první a každý další den použití lešení k ceně -1121</t>
  </si>
  <si>
    <t>-96696810</t>
  </si>
  <si>
    <t>321*20</t>
  </si>
  <si>
    <t>941111821</t>
  </si>
  <si>
    <t>Demontáž lešení řadového trubkového lehkého pracovního s podlahami s provozním zatížením tř. 3 do 200 kg/m2 šířky tř. W09 přes 0,9 do 1,2 m, výšky do 10 m</t>
  </si>
  <si>
    <t>90590666</t>
  </si>
  <si>
    <t xml:space="preserve">Poznámka k souboru cen:_x000D_
1. Demontáž lešení řadového trubkového lehkého výšky přes 25 m se oceňuje individuálně._x000D_
</t>
  </si>
  <si>
    <t>2,3*(9,5+1,2+11,5)</t>
  </si>
  <si>
    <t>35,66*14</t>
  </si>
  <si>
    <t>997013814</t>
  </si>
  <si>
    <t>Poplatek za uložení stavebního odpadu na skládce (skládkovné) z izolačních materiálů zatříděného do Katalogu odpadů pod kódem 17 06 04</t>
  </si>
  <si>
    <t>602693010</t>
  </si>
  <si>
    <t>870,26*0,014</t>
  </si>
  <si>
    <t>3481,01*0,006</t>
  </si>
  <si>
    <t>870,26*0,002</t>
  </si>
  <si>
    <t>87,03*0,002</t>
  </si>
  <si>
    <t>35,66</t>
  </si>
  <si>
    <t>-34,98</t>
  </si>
  <si>
    <t>712</t>
  </si>
  <si>
    <t>Povlakové krytiny</t>
  </si>
  <si>
    <t>712300833</t>
  </si>
  <si>
    <t>Odstranění ze střech plochých do 10° krytiny povlakové třívrstvé</t>
  </si>
  <si>
    <t>904717565</t>
  </si>
  <si>
    <t>597,63+272,63</t>
  </si>
  <si>
    <t>celkem 7 vrstev,S2,S5</t>
  </si>
  <si>
    <t>712300834</t>
  </si>
  <si>
    <t>Odstranění ze střech plochých do 10° krytiny povlakové Příplatek k ceně - 0833 za každou další vrstvu</t>
  </si>
  <si>
    <t>-77644123</t>
  </si>
  <si>
    <t>(597,623+272,63)*4</t>
  </si>
  <si>
    <t>celkem 7 vrstev , S2 ,S5</t>
  </si>
  <si>
    <t>712300841</t>
  </si>
  <si>
    <t>Odstranění ze střech plochých do 10° mechu odškrabáním a očistěním s urovnáním povrchu</t>
  </si>
  <si>
    <t>-1775870214</t>
  </si>
  <si>
    <t>870,26</t>
  </si>
  <si>
    <t>S2 , S 5</t>
  </si>
  <si>
    <t>712300843</t>
  </si>
  <si>
    <t>Odstranění ze střech plochých do 10° zbytkového asfaltového pásu odsekáním</t>
  </si>
  <si>
    <t>-758527478</t>
  </si>
  <si>
    <t>870,26*0,1</t>
  </si>
  <si>
    <t>předpoklad 10 % S 2 , S5</t>
  </si>
  <si>
    <t>712311101</t>
  </si>
  <si>
    <t>Provedení povlakové krytiny střech plochých do 10° natěradly a tmely za studena nátěrem lakem penetračním nebo asfaltovým</t>
  </si>
  <si>
    <t>1867201778</t>
  </si>
  <si>
    <t xml:space="preserve">Poznámka k souboru cen:_x000D_
1. Povlakové krytiny střech jednotlivě do 10 m2 se oceňují skladebně cenou příslušné izolace a cenou 712 39-9095 Příplatek za plochu do 10 m2._x000D_
</t>
  </si>
  <si>
    <t>11163150</t>
  </si>
  <si>
    <t>lak penetrační asfaltový</t>
  </si>
  <si>
    <t>2054068914</t>
  </si>
  <si>
    <t>870,26*0,00032 'Přepočtené koeficientem množství</t>
  </si>
  <si>
    <t>712341559</t>
  </si>
  <si>
    <t>Provedení povlakové krytiny střech plochých do 10° pásy přitavením NAIP v plné ploše</t>
  </si>
  <si>
    <t>1654349646</t>
  </si>
  <si>
    <t xml:space="preserve">Poznámka k souboru cen:_x000D_
1. Povlakové krytiny střech jednotlivě do 10 m2 se oceňují skladebně cenou příslušné izolace a cenou 712 39-9097 Příplatek za plochu do 10 m2._x000D_
</t>
  </si>
  <si>
    <t>S2</t>
  </si>
  <si>
    <t>597,63</t>
  </si>
  <si>
    <t>S5</t>
  </si>
  <si>
    <t>272,63</t>
  </si>
  <si>
    <t>62856004</t>
  </si>
  <si>
    <t>pás asfaltový samolepicí modifikovaný SBS tl 1mm s vložkou z hliníkové fólie, hliníkové fólie s textilií s  spalitelnou fólií nebo jemnozrnným minerálním posypem nebo textilií na horním povrchu</t>
  </si>
  <si>
    <t>-1334736856</t>
  </si>
  <si>
    <t>870,26*1,1655 'Přepočtené koeficientem množství</t>
  </si>
  <si>
    <t>712363444</t>
  </si>
  <si>
    <t>Provedení povlakové krytiny střech plochých do 10° s mechanicky kotvenou izolací včetně položení fólie a horkovzdušného svaření tl. tepelné izolace přes 100 do 140 mm budovy výšky do 18 m, kotvené do betonu vnitřní pole</t>
  </si>
  <si>
    <t>-258421918</t>
  </si>
  <si>
    <t xml:space="preserve">Poznámka k souboru cen:_x000D_
1. V cenách jsou započteny i náklady na dodávku kotev._x000D_
2. V cenách nejsou započteny náklady na dodávku fólie; tato se oceňuje ve specifikaci._x000D_
3. V cenách -3671 až -3674 nejsou započteny náklady na dodávku lišt; tyto se oceňují ve specifikaci._x000D_
4. Kotvení plechových lišt rš větší než 200 mm se oceňují katalogem 800-764 Klempířské konstrukce._x000D_
5. Vymezení rohových a okrajových částí je dané kotevním plánem nebo výpočtem podle přílohy č. 3 tohoto katalogu._x000D_
</t>
  </si>
  <si>
    <t>28322013</t>
  </si>
  <si>
    <t>fólie hydroizolační střešní mPVC mechanicky kotvená tl 1,5mm barevná</t>
  </si>
  <si>
    <t>530244075</t>
  </si>
  <si>
    <t>712391172</t>
  </si>
  <si>
    <t>Provedení povlakové krytiny střech plochých do 10° -ostatní práce provedení vrstvy textilní ochranné</t>
  </si>
  <si>
    <t>683095926</t>
  </si>
  <si>
    <t xml:space="preserve">Poznámka k souboru cen:_x000D_
1. Cenami -9095 až -9097 lze oceňovat jen tehdy, nepřesáhne-li součet plochy vodorovné a svislé izolační vrstvy 10 m2._x000D_
2. Cenou -9095 až -9097 nelze oceňovat opravy a údržbu povlakové krytiny._x000D_
</t>
  </si>
  <si>
    <t>69311172</t>
  </si>
  <si>
    <t>geotextilie PP s ÚV stabilizací 300g/m2</t>
  </si>
  <si>
    <t>-252219916</t>
  </si>
  <si>
    <t>870,26*1,15 'Přepočtené koeficientem množství</t>
  </si>
  <si>
    <t>998712102</t>
  </si>
  <si>
    <t>Přesun hmot pro povlakové krytiny stanovený z hmotnosti přesunovaného materiálu vodorovná dopravní vzdálenost do 50 m v objektech výšky přes 6 do 12 m</t>
  </si>
  <si>
    <t>2146374771</t>
  </si>
  <si>
    <t>998712181</t>
  </si>
  <si>
    <t>Přesun hmot pro povlakové krytiny stanovený z hmotnosti přesunovaného materiálu Příplatek k cenám za přesun prováděný bez použití mechanizace pro jakoukoliv výšku objektu</t>
  </si>
  <si>
    <t>-1240536242</t>
  </si>
  <si>
    <t>713141131</t>
  </si>
  <si>
    <t>Montáž tepelné izolace střech plochých rohožemi, pásy, deskami, dílci, bloky (izolační materiál ve specifikaci) přilepenými za studena zplna, jednovrstvá</t>
  </si>
  <si>
    <t>-158442592</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</si>
  <si>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-1336 se určuje v m2 půdorysné projektované vyspádované plochy střechy._x000D_
3. V cenách -1222 až -1264 jsou započteny náklady na montáž a dodávku kotevních šroubů._x000D_
4. V cenách -1222 až -1264 nejsou započteny náklady na položení tepelné izolace; tyto se oceňují cenami -1111 až - 1153 tohoto souboru cen._x000D_
5. Ceny -1381 až -1396 lze použít pro montáž izolace do 1 000 mm. V případě vyšších střešních konstrukcí se pro izolace stěn použijí položky souboru cen 713 13-11 Montáž tepelné izolace stěn tohoto katalogu._x000D_
</t>
  </si>
  <si>
    <t>28372307</t>
  </si>
  <si>
    <t>deska EPS 100 do plochých střech a podlah λ=0,037 tl 70mm</t>
  </si>
  <si>
    <t>-1926939677</t>
  </si>
  <si>
    <t>870,26*1,02 'Přepočtené koeficientem množství</t>
  </si>
  <si>
    <t>713141223</t>
  </si>
  <si>
    <t>Montáž tepelné izolace střech plochých mechanické přikotvení šrouby včetně dodávky šroubů, bez položení tepelné izolace tl. izolace do 100 mm do betonu</t>
  </si>
  <si>
    <t>-436645853</t>
  </si>
  <si>
    <t>28372308</t>
  </si>
  <si>
    <t>deska EPS 100 do plochých střech a podlah λ=0,037 tl 80mm</t>
  </si>
  <si>
    <t>959275263</t>
  </si>
  <si>
    <t>3,33</t>
  </si>
  <si>
    <t>762335133</t>
  </si>
  <si>
    <t>Montáž vázaných konstrukcí krovů krokví rovnoběžných s okapem (vlašských) z řeziva hraněného na betonový podklad, průřezové plochy přes 224 do 288 cm2</t>
  </si>
  <si>
    <t>-878551963</t>
  </si>
  <si>
    <t xml:space="preserve">Poznámka k souboru cen:_x000D_
1. V cenách nejsou započteny náklady na montáž kotevních želez s připojením k dřevěné konstrukci; tyto se ocení příslušnými cenami souboru cen 762 08-5 tohoto katalogu._x000D_
2. V cenách 762 33-5 nejsou započteny náklady na podpory (např. vazníky)._x000D_
3. V cenách nejsou započteny náklady na montáž kotevních želez s připojením k dřevěné konstrukci; tyto se ocení příslušnými položkami souboru cen 762 08-5 tohoto katalogu._x000D_
4. V cenách 762 33-5 nejsou započteny náklady na podpory (např. vazníky)._x000D_
</t>
  </si>
  <si>
    <t>101,91</t>
  </si>
  <si>
    <t>32,7</t>
  </si>
  <si>
    <t>60512136</t>
  </si>
  <si>
    <t>hranol stavební řezivo průřezu do 288cm2 dl 6-8m</t>
  </si>
  <si>
    <t>908484599</t>
  </si>
  <si>
    <t>134,61*0,15*0,15*1,1</t>
  </si>
  <si>
    <t>101,91+32,7</t>
  </si>
  <si>
    <t>764002841</t>
  </si>
  <si>
    <t>Demontáž klempířských konstrukcí oplechování horních ploch zdí a nadezdívek do suti</t>
  </si>
  <si>
    <t>309124697</t>
  </si>
  <si>
    <t>10,9+3,8</t>
  </si>
  <si>
    <t>764212663</t>
  </si>
  <si>
    <t>Oplechování střešních prvků z pozinkovaného lakovaného plechu s povrchovou úpravou okapní hrany plechem střechy rovné rš 260 mm</t>
  </si>
  <si>
    <t>304539060</t>
  </si>
  <si>
    <t>poz. 2</t>
  </si>
  <si>
    <t>24,654*2+35+7,447+9,554</t>
  </si>
  <si>
    <t>16,35*2</t>
  </si>
  <si>
    <t>76421266R3</t>
  </si>
  <si>
    <t>Oplechování střešních prvků z pozinkovaného lakovaného plechu s povrchovou úpravou okapu okapovým plechem s PVC úpravpu pro navaření folie rš 250 mm</t>
  </si>
  <si>
    <t>169720660</t>
  </si>
  <si>
    <t>764214607</t>
  </si>
  <si>
    <t>Oplechování horních ploch zdí a nadezdívek (atik) z pozinkovaného lakovaného plechu s povrchovou úpravou mechanicky kotvené rš 560 mm</t>
  </si>
  <si>
    <t>-202353853</t>
  </si>
  <si>
    <t>14,85</t>
  </si>
  <si>
    <t>poz.1</t>
  </si>
  <si>
    <t>45</t>
  </si>
  <si>
    <t>-977086474</t>
  </si>
  <si>
    <t>24,654*2+0,15*4+35+7,447+9,554</t>
  </si>
  <si>
    <t>Mezisoučet</t>
  </si>
  <si>
    <t>46</t>
  </si>
  <si>
    <t>-1899676916</t>
  </si>
  <si>
    <t>47</t>
  </si>
  <si>
    <t>1788712631</t>
  </si>
  <si>
    <t>1,9*2+5,2+1,9</t>
  </si>
  <si>
    <t>1,9*2</t>
  </si>
  <si>
    <t>48</t>
  </si>
  <si>
    <t>49</t>
  </si>
  <si>
    <t>767</t>
  </si>
  <si>
    <t>Konstrukce zámečnické</t>
  </si>
  <si>
    <t>50</t>
  </si>
  <si>
    <t>76783210R</t>
  </si>
  <si>
    <t xml:space="preserve">Úprava stáv, venkovního požárního žebříku -,délky kotev, vč.úpravy nástupu na plochu střechy </t>
  </si>
  <si>
    <t>1201079993</t>
  </si>
  <si>
    <t>poz. 9</t>
  </si>
  <si>
    <t>51</t>
  </si>
  <si>
    <t>998767102</t>
  </si>
  <si>
    <t>Přesun hmot pro zámečnické konstrukce stanovený z hmotnosti přesunovaného materiálu vodorovná dopravní vzdálenost do 50 m v objektech výšky přes 6 do 12 m</t>
  </si>
  <si>
    <t>-2059969285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</si>
  <si>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</si>
  <si>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4*(7+1,2+5,2+2,8+1,2+5,8+1,2+2,8+11,6+3,9)+4*(7+1,2+5,4+2,8+1,2+5,8+1,2+2,8+5,5+1,2+11,8+11)</t>
  </si>
  <si>
    <t>398,4*20</t>
  </si>
  <si>
    <t>398,4</t>
  </si>
  <si>
    <t>18,52*14</t>
  </si>
  <si>
    <t>451,2*0,014</t>
  </si>
  <si>
    <t>1804,8*0,006</t>
  </si>
  <si>
    <t>451,2*0,002</t>
  </si>
  <si>
    <t>45,12*0,002</t>
  </si>
  <si>
    <t>18,52</t>
  </si>
  <si>
    <t>-18,14</t>
  </si>
  <si>
    <t>230,66+220,54</t>
  </si>
  <si>
    <t>celkem 7 vrstev,S3, S4</t>
  </si>
  <si>
    <t>451,2*4</t>
  </si>
  <si>
    <t xml:space="preserve">celkem 7 vrstev , S3 ,S4 </t>
  </si>
  <si>
    <t>451,20</t>
  </si>
  <si>
    <t xml:space="preserve">S3 , S4 </t>
  </si>
  <si>
    <t>451,20*0,1</t>
  </si>
  <si>
    <t xml:space="preserve">předpoklad 10 %          S 3,S4 </t>
  </si>
  <si>
    <t>451,2</t>
  </si>
  <si>
    <t>451,2*0,00032 'Přepočtené koeficientem množství</t>
  </si>
  <si>
    <t>S3+S 4</t>
  </si>
  <si>
    <t>451,2*1,1655 'Přepočtené koeficientem množství</t>
  </si>
  <si>
    <t xml:space="preserve">S3,S4 </t>
  </si>
  <si>
    <t>451,2*1,15 'Přepočtené koeficientem množství</t>
  </si>
  <si>
    <t>451,2*1,02 'Přepočtené koeficientem množství</t>
  </si>
  <si>
    <t>S3,S4</t>
  </si>
  <si>
    <t>1,27</t>
  </si>
  <si>
    <t>743562704</t>
  </si>
  <si>
    <t>1677738271</t>
  </si>
  <si>
    <t>51,4*0,15*0,15*1,1</t>
  </si>
  <si>
    <t>52,4</t>
  </si>
  <si>
    <t>-1103111866</t>
  </si>
  <si>
    <t>Oplechování střešních prvků z pozinkovaného lakovaného plechu s povrchovou úpravou okapu okapovým plechem s PVC úpravpu pro navaření folie r.š .260</t>
  </si>
  <si>
    <t>S3, 4</t>
  </si>
  <si>
    <t>-941884711</t>
  </si>
  <si>
    <t>16,*2</t>
  </si>
  <si>
    <t>S3 , S 4</t>
  </si>
  <si>
    <t>S3, S 4</t>
  </si>
  <si>
    <t>(7,3+11,6+10,8)+(7,3+11,8+3,6)</t>
  </si>
  <si>
    <t>2+2</t>
  </si>
  <si>
    <t xml:space="preserve">S3, S4 </t>
  </si>
  <si>
    <t>5,5*2+5,5*2</t>
  </si>
  <si>
    <t>2,3*(2,5+1,2+4,5+2+1,2+19,3+1,2+8,4)</t>
  </si>
  <si>
    <t>5,89*14</t>
  </si>
  <si>
    <t>141,17*0,014</t>
  </si>
  <si>
    <t>564,68*0,006</t>
  </si>
  <si>
    <t>141,17*0,002</t>
  </si>
  <si>
    <t>14,12*0,002</t>
  </si>
  <si>
    <t>5,89</t>
  </si>
  <si>
    <t>-5,69</t>
  </si>
  <si>
    <t>134,51+6,66</t>
  </si>
  <si>
    <t>celkem 7 vrstev, S6 , S 7</t>
  </si>
  <si>
    <t>(134,51+6,66)*4</t>
  </si>
  <si>
    <t>celkem 7 vrstev ,  S 6 , S 7</t>
  </si>
  <si>
    <t>141,17</t>
  </si>
  <si>
    <t xml:space="preserve"> S6 , S7</t>
  </si>
  <si>
    <t>141,17*0,1</t>
  </si>
  <si>
    <t>předpoklad 10 %  ,  S6 , S 7</t>
  </si>
  <si>
    <t>141,17*0,00032 'Přepočtené koeficientem množství</t>
  </si>
  <si>
    <t>S6,S7</t>
  </si>
  <si>
    <t>141,17*1,1655 'Přepočtené koeficientem množství</t>
  </si>
  <si>
    <t xml:space="preserve">S6, S7 </t>
  </si>
  <si>
    <t xml:space="preserve">S6,S7 </t>
  </si>
  <si>
    <t>141,17*1,15 'Přepočtené koeficientem množství</t>
  </si>
  <si>
    <t>141,17*1,02 'Přepočtené koeficientem množství</t>
  </si>
  <si>
    <t>0,67</t>
  </si>
  <si>
    <t>26,95*0,15*0,15*1,1</t>
  </si>
  <si>
    <t>26,95</t>
  </si>
  <si>
    <t>34,2</t>
  </si>
  <si>
    <t>7,6</t>
  </si>
  <si>
    <t>poz.2</t>
  </si>
  <si>
    <t>S6, S 7</t>
  </si>
  <si>
    <t>S6, 7</t>
  </si>
  <si>
    <t>5,9*2+10,3+1,8+10,3</t>
  </si>
  <si>
    <t>S6</t>
  </si>
  <si>
    <t>23,35+3,6</t>
  </si>
  <si>
    <t>1+1</t>
  </si>
  <si>
    <t xml:space="preserve">S6,S 7 </t>
  </si>
  <si>
    <t>4,7+2,9</t>
  </si>
  <si>
    <t>4*(5+1,2+11+1,2+5)</t>
  </si>
  <si>
    <t>0,22*14</t>
  </si>
  <si>
    <t>0,22</t>
  </si>
  <si>
    <t>55</t>
  </si>
  <si>
    <t>4,6</t>
  </si>
  <si>
    <t>55*1,1 'Přepočtené koeficientem množství</t>
  </si>
  <si>
    <t>3,5*(2+19,635+2)</t>
  </si>
  <si>
    <t>1,26*14</t>
  </si>
  <si>
    <t>48,89*0,001</t>
  </si>
  <si>
    <t>4,89*0,002</t>
  </si>
  <si>
    <t>48,89*0,002</t>
  </si>
  <si>
    <t>1,26</t>
  </si>
  <si>
    <t>-0,16</t>
  </si>
  <si>
    <t>712300832</t>
  </si>
  <si>
    <t>Odstranění ze střech plochých do 10° krytiny povlakové dvouvrstvé</t>
  </si>
  <si>
    <t>-926648943</t>
  </si>
  <si>
    <t>19,635*2</t>
  </si>
  <si>
    <t>S8</t>
  </si>
  <si>
    <t>7,125*(0,6+2,1)/2</t>
  </si>
  <si>
    <t>S9a</t>
  </si>
  <si>
    <t>39,27+9,62</t>
  </si>
  <si>
    <t>S8 , S9a</t>
  </si>
  <si>
    <t>48,89*0,1</t>
  </si>
  <si>
    <t>předpoklad 10 % S 8,S9a</t>
  </si>
  <si>
    <t>48,89*0,00032 'Přepočtené koeficientem množství</t>
  </si>
  <si>
    <t>39,27</t>
  </si>
  <si>
    <t>9,62</t>
  </si>
  <si>
    <t>48,89*1,1655 'Přepočtené koeficientem množství</t>
  </si>
  <si>
    <t xml:space="preserve">S8 </t>
  </si>
  <si>
    <t>48,89*1,15 'Přepočtené koeficientem množství</t>
  </si>
  <si>
    <t>48,89*1,02 'Přepočtené koeficientem množství</t>
  </si>
  <si>
    <t>762341023</t>
  </si>
  <si>
    <t>Bednění a laťování bednění střech rovných sklonu do 60° s vyřezáním otvorů z dřevoštěpkových desek OSB šroubovaných na krokve na pero a drážku, tloušťky desky 15 mm</t>
  </si>
  <si>
    <t>1213580794</t>
  </si>
  <si>
    <t>(0,6+2,1)/2*7,125*2</t>
  </si>
  <si>
    <t>762341832</t>
  </si>
  <si>
    <t>Demontáž bednění a laťování bednění střech rovných, obloukových, sklonu do 60° se všemi nadstřešními konstrukcemi z desek tvrdých (cementotřískových, dřevoštěpkových apod.)</t>
  </si>
  <si>
    <t>-1103006522</t>
  </si>
  <si>
    <t>1694164329</t>
  </si>
  <si>
    <t>888582227</t>
  </si>
  <si>
    <t>19,735</t>
  </si>
  <si>
    <t>4,4</t>
  </si>
  <si>
    <t>764501103</t>
  </si>
  <si>
    <t>Montáž žlabu podokapního půlkruhového žlabu</t>
  </si>
  <si>
    <t>-2076652756</t>
  </si>
  <si>
    <t>764508131</t>
  </si>
  <si>
    <t>Montáž svodu kruhového, průměru svodu</t>
  </si>
  <si>
    <t>1370824307</t>
  </si>
  <si>
    <t>1,36*14</t>
  </si>
  <si>
    <t>30,48*0,014</t>
  </si>
  <si>
    <t>121,92*0,006</t>
  </si>
  <si>
    <t>30,48*0,002</t>
  </si>
  <si>
    <t>1,36</t>
  </si>
  <si>
    <t>-1,28</t>
  </si>
  <si>
    <t>15,24*2</t>
  </si>
  <si>
    <t>celkem 7 vrstev,S10, S11</t>
  </si>
  <si>
    <t>(15,24*2)*4</t>
  </si>
  <si>
    <t xml:space="preserve">celkem 7 vrstev , S10, 11 </t>
  </si>
  <si>
    <t>30,48</t>
  </si>
  <si>
    <t>S10 , S11</t>
  </si>
  <si>
    <t>30,48*0,1</t>
  </si>
  <si>
    <t>předpoklad 10 % S 10, 11</t>
  </si>
  <si>
    <t>30,48*0,00032 'Přepočtené koeficientem množství</t>
  </si>
  <si>
    <t>S10</t>
  </si>
  <si>
    <t>15,24</t>
  </si>
  <si>
    <t xml:space="preserve">S11 </t>
  </si>
  <si>
    <t>30,48*1,1655 'Přepočtené koeficientem množství</t>
  </si>
  <si>
    <t>S11</t>
  </si>
  <si>
    <t>30,48*1,15 'Přepočtené koeficientem množství</t>
  </si>
  <si>
    <t>22,1</t>
  </si>
  <si>
    <t>22,7</t>
  </si>
  <si>
    <t>9,4</t>
  </si>
  <si>
    <t>2,875*2+5,3</t>
  </si>
  <si>
    <t>11,05</t>
  </si>
  <si>
    <t>(2,875*2+0,15*2+5,3)</t>
  </si>
  <si>
    <t>11,35</t>
  </si>
  <si>
    <t xml:space="preserve">S10 </t>
  </si>
  <si>
    <t>4,7</t>
  </si>
  <si>
    <t xml:space="preserve">    4 - Vodorovné konstrukce</t>
  </si>
  <si>
    <t>Vodorovné konstrukce</t>
  </si>
  <si>
    <t>411321515</t>
  </si>
  <si>
    <t>Stropy z betonu železového (bez výztuže) stropů deskových, plochých střech, desek balkonových, desek hřibových stropů včetně hlavic hřibových sloupů tř. C 20/25</t>
  </si>
  <si>
    <t>-37359961</t>
  </si>
  <si>
    <t xml:space="preserve">Poznámka k souboru cen:_x000D_
1. V cenách pohledového betonu 411 35-4 a 411 35-5 jsou započteny i náklady na pečlivé hutnění zejména při líci konstrukce pro docílení neporušeného maltového povrchu bez vzhledových kazů._x000D_
</t>
  </si>
  <si>
    <t>1,4*2,2*0,15</t>
  </si>
  <si>
    <t>přebetonování komína</t>
  </si>
  <si>
    <t>411354211</t>
  </si>
  <si>
    <t>Bednění stropů ztracené uzavřených stropních dutin vložkami truhlíkovými nebo bedničkovými sbíjenými na svlaky pokládanými na dosud podbedněnou podhledovou železobetonovou desku jakékoliv</t>
  </si>
  <si>
    <t>1762135280</t>
  </si>
  <si>
    <t xml:space="preserve">Poznámka k souboru cen:_x000D_
1. Množství měrných jednotek se určuje v m2 plochy horní a plochy bočních stěn vložek._x000D_
2. Cena -4211 je určena pro jakékoliv provedení a materiál (např. z prken, z vláknocementových či jiných tvrzených desek) i když dodavatel se rozhodne pro provedení odchylné od projektu._x000D_
</t>
  </si>
  <si>
    <t>0,15*(1,4+2,2)*2</t>
  </si>
  <si>
    <t>1,1*1,9</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</si>
  <si>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</si>
  <si>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</si>
  <si>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-99210557</t>
  </si>
  <si>
    <t>0,46*0,15</t>
  </si>
  <si>
    <t>150 kg/m3</t>
  </si>
  <si>
    <t>-1993030574</t>
  </si>
  <si>
    <t>3,5*(1,4+0,6*2+2,2)*2</t>
  </si>
  <si>
    <t>962032641</t>
  </si>
  <si>
    <t>Bourání zdiva nadzákladového z cihel nebo tvárnic komínového z cihel pálených, šamotových nebo vápenopískových nad střechou na maltu cementovou</t>
  </si>
  <si>
    <t>2070725556</t>
  </si>
  <si>
    <t xml:space="preserve">Poznámka k souboru cen:_x000D_
1. Bourání pilířů o průřezu přes 0,36 m2 se oceňuje příslušnými cenami -2230, -2231, -2240, -2241,-2253 a -2254 jako bourání zdiva nadzákladového cihelného._x000D_
</t>
  </si>
  <si>
    <t>1,4*2,2*4,4</t>
  </si>
  <si>
    <t>915335879</t>
  </si>
  <si>
    <t>1458332248</t>
  </si>
  <si>
    <t>-1004901115</t>
  </si>
  <si>
    <t>22,64*14</t>
  </si>
  <si>
    <t>997013863</t>
  </si>
  <si>
    <t>Poplatek za uložení stavebního odpadu na recyklační skládce (skládkovné) cihelného zatříděného do Katalogu odpadů pod kódem 17 01 02</t>
  </si>
  <si>
    <t>-1936081977</t>
  </si>
  <si>
    <t>-1357272727</t>
  </si>
  <si>
    <t xml:space="preserve">Provedení povlakové krytiny střech plochých do 10° s mechanicky kotvenou izolací včetně položení fólie a horkovzdušného svaření tl. tepelné izolace přes 100 do 140 mm budovy výšky do 18 m, kotvené do betonu </t>
  </si>
  <si>
    <t>-320442648</t>
  </si>
  <si>
    <t>1,6*2,4</t>
  </si>
  <si>
    <t>1128168588</t>
  </si>
  <si>
    <t>3,84*1,1655 'Přepočtené koeficientem množství</t>
  </si>
  <si>
    <t>-1321000163</t>
  </si>
  <si>
    <t>-454798853</t>
  </si>
  <si>
    <t>3,84*1,15 'Přepočtené koeficientem množství</t>
  </si>
  <si>
    <t>-842824090</t>
  </si>
  <si>
    <t>1909576464</t>
  </si>
  <si>
    <t>1,4*2,2</t>
  </si>
  <si>
    <t>1937449290</t>
  </si>
  <si>
    <t>3,08*1,02 'Přepočtené koeficientem množství</t>
  </si>
  <si>
    <t>1174792358</t>
  </si>
  <si>
    <t>-1924723033</t>
  </si>
  <si>
    <t>106378780</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</si>
  <si>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</si>
  <si>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</si>
  <si>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</si>
  <si>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</si>
  <si>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</si>
  <si>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</si>
  <si>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</si>
  <si>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</si>
  <si>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</si>
  <si>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013254000</t>
  </si>
  <si>
    <t>Dokumentace skutečného provedení stavby</t>
  </si>
  <si>
    <t>ks</t>
  </si>
  <si>
    <t>1024</t>
  </si>
  <si>
    <t>-327530420</t>
  </si>
  <si>
    <t xml:space="preserve">Poznámka k souboru cen:_x000D_
1. Více informací o volbě, obsahu a způsobu ocenění jednotlivých titulů viz Příloha 01 Průzkumné, geodetické a projektové práce._x000D_
</t>
  </si>
  <si>
    <t>VRN3</t>
  </si>
  <si>
    <t>Zařízení staveniště</t>
  </si>
  <si>
    <t>030001000</t>
  </si>
  <si>
    <t>1482697786</t>
  </si>
  <si>
    <t xml:space="preserve">Poznámka k souboru cen:_x000D_
1. Více informací o volbě, obsahu a způsobu ocenění jednotlivých titulů viz příslušné Přílohy 01 až 09._x000D_
</t>
  </si>
  <si>
    <t>VRN4</t>
  </si>
  <si>
    <t>Inženýrská činnost</t>
  </si>
  <si>
    <t>041403000</t>
  </si>
  <si>
    <t>Koordinátor BOZP na staveništi</t>
  </si>
  <si>
    <t>996074547</t>
  </si>
  <si>
    <t xml:space="preserve">Poznámka k souboru cen:_x000D_
1. Více informací o volbě, obsahu a způsobu ocenění jednotlivých titulů viz Příloha 04 Inženýrská činnost._x000D_
</t>
  </si>
  <si>
    <t>042503000</t>
  </si>
  <si>
    <t>Plán BOZP na staveništi</t>
  </si>
  <si>
    <t>2050348652</t>
  </si>
  <si>
    <t>VRN7</t>
  </si>
  <si>
    <t>Provozní vlivy</t>
  </si>
  <si>
    <t>071002000</t>
  </si>
  <si>
    <t>Provoz investora, třetích osob</t>
  </si>
  <si>
    <t>-383211936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</si>
  <si>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</si>
  <si>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</si>
  <si>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</si>
  <si>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</si>
  <si>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</si>
  <si>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</si>
  <si>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</si>
  <si>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</si>
  <si>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</si>
  <si>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</si>
  <si>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</si>
  <si>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</si>
  <si>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</si>
  <si>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</si>
  <si>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</si>
  <si>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</si>
  <si>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</si>
  <si>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</si>
  <si>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</si>
  <si>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</si>
  <si>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</si>
  <si>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</si>
  <si>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</si>
  <si>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</si>
  <si>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</si>
  <si>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</si>
  <si>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</si>
  <si>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</si>
  <si>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</si>
  <si>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</si>
  <si>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</si>
  <si>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</si>
  <si>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</si>
  <si>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</si>
  <si>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</si>
  <si>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</si>
  <si>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</si>
  <si>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</si>
  <si>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</si>
  <si>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</si>
  <si>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</si>
  <si>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</si>
  <si>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</si>
  <si>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</si>
  <si>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</si>
  <si>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</si>
  <si>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</si>
  <si>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</si>
  <si>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</si>
  <si>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</si>
  <si>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</si>
  <si>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</si>
  <si>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</si>
  <si>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</si>
  <si>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</si>
  <si>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</si>
  <si>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</si>
  <si>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</si>
  <si>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</si>
  <si>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</si>
  <si>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</si>
  <si>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</si>
  <si>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</si>
  <si>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</si>
  <si>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</si>
  <si>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</si>
  <si>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</si>
  <si>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</si>
  <si>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</si>
  <si>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</si>
  <si>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</si>
  <si>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</si>
  <si>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</si>
  <si>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</si>
  <si>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</si>
  <si>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</si>
  <si>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</si>
  <si>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</si>
  <si>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</si>
  <si>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</si>
  <si>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</si>
  <si>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</si>
  <si>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</si>
  <si>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</si>
  <si>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</si>
  <si>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</si>
  <si>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</si>
  <si>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</si>
  <si>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</si>
  <si>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</si>
  <si>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</si>
  <si>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</si>
  <si>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</si>
  <si>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</si>
  <si>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</si>
  <si>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</si>
  <si>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</si>
  <si>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</si>
  <si>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</si>
  <si>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</si>
  <si>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</si>
  <si>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</si>
  <si>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</si>
  <si>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</si>
  <si>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</si>
  <si>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</si>
  <si>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</si>
  <si>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</si>
  <si>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</si>
  <si>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</si>
  <si>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</si>
  <si>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</si>
  <si>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</si>
  <si>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</si>
  <si>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</si>
  <si>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</si>
  <si>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</si>
  <si>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</si>
  <si>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</si>
  <si>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</si>
  <si>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</si>
  <si>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</si>
  <si>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</si>
  <si>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</si>
  <si>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</si>
  <si>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</si>
  <si>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</si>
  <si>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</si>
  <si>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</si>
  <si>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</si>
  <si>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</si>
  <si>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</si>
  <si>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</si>
  <si>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</si>
  <si>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</si>
  <si>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</si>
  <si>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</si>
  <si>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</si>
  <si>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</si>
  <si>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</si>
  <si>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</si>
  <si>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</si>
  <si>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</si>
  <si>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</si>
  <si>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</si>
  <si>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</si>
  <si>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</si>
  <si>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</si>
  <si>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</si>
  <si>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</si>
  <si>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</si>
  <si>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</si>
  <si>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</si>
  <si>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</si>
  <si>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</si>
  <si>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</si>
  <si>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</si>
  <si>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</si>
  <si>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</si>
  <si>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</si>
  <si>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</si>
  <si>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</si>
  <si>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</si>
  <si>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</si>
  <si>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</si>
  <si>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</si>
  <si>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</si>
  <si>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</si>
  <si>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</si>
  <si>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</si>
  <si>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</si>
  <si>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</si>
  <si>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</si>
  <si>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</si>
  <si>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</si>
  <si>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</si>
  <si>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</si>
  <si>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</si>
  <si>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</si>
  <si>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</si>
  <si>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</si>
  <si>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</si>
  <si>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</si>
  <si>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</si>
  <si>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</si>
  <si>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SOUE</t>
  </si>
  <si>
    <t>Střešní krytina na budově kuchyně</t>
  </si>
  <si>
    <t>Ing. Vladimír Straka</t>
  </si>
  <si>
    <t xml:space="preserve"> Střecha S10 , S11</t>
  </si>
  <si>
    <t>SOU elektrotechnické ,Plzeň</t>
  </si>
  <si>
    <t>výkaz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</si>
</sst>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numFmt numFmtId="165" formatCode="dd\.mm\.yyyy"/>
    <numFmt numFmtId="166" formatCode="#,##0.0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2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6"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4" borderId="8" xfId="0" applyFont="1" applyFill="1" applyBorder="1" applyAlignment="1">
      <alignment vertical="center"/>
    </xf>
    <xf numFmtId="0" fontId="20" fillId="4" borderId="9" xfId="0" applyFont="1" applyFill="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5"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6"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0" fillId="0" borderId="0" xfId="0" applyProtection="1"/>
    <xf numFmtId="0" fontId="28"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6"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29"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19" xfId="0" applyFont="1" applyFill="1" applyBorder="1" applyAlignment="1">
      <alignment horizontal="center" vertical="center" wrapText="1"/>
    </xf>
    <xf numFmtId="0" fontId="0" fillId="0" borderId="4" xfId="0" applyBorder="1" applyAlignment="1">
      <alignment horizontal="center" vertical="center" wrapText="1"/>
    </xf>
    <xf numFmtId="4" fontId="22" fillId="0" borderId="0" xfId="0" applyNumberFormat="1" applyFont="1" applyAlignment="1"/>
    <xf numFmtId="166" fontId="30" fillId="0" borderId="13" xfId="0" applyNumberFormat="1" applyFont="1" applyBorder="1" applyAlignment="1"/>
    <xf numFmtId="166" fontId="30" fillId="0" borderId="14" xfId="0" applyNumberFormat="1" applyFont="1" applyBorder="1" applyAlignment="1"/>
    <xf numFmtId="4" fontId="31"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0" fillId="0" borderId="23" xfId="0" applyFont="1" applyBorder="1" applyAlignment="1" applyProtection="1">
      <alignment horizontal="center" vertical="center"/>
      <protection locked="0"/>
    </xf>
    <xf numFmtId="49" fontId="20" fillId="0" borderId="23" xfId="0" applyNumberFormat="1" applyFont="1" applyBorder="1" applyAlignment="1" applyProtection="1">
      <alignment horizontal="left" vertical="center" wrapText="1"/>
      <protection locked="0"/>
    </xf>
    <xf numFmtId="0" fontId="20" fillId="0" borderId="23" xfId="0" applyFont="1" applyBorder="1" applyAlignment="1" applyProtection="1">
      <alignment horizontal="left" vertical="center" wrapText="1"/>
      <protection locked="0"/>
    </xf>
    <xf numFmtId="0" fontId="20" fillId="0" borderId="23" xfId="0" applyFont="1" applyBorder="1" applyAlignment="1" applyProtection="1">
      <alignment horizontal="center" vertical="center" wrapText="1"/>
      <protection locked="0"/>
    </xf>
    <xf numFmtId="4" fontId="20" fillId="0" borderId="23" xfId="0" applyNumberFormat="1" applyFont="1" applyBorder="1" applyAlignment="1" applyProtection="1">
      <alignment vertical="center"/>
      <protection locked="0"/>
    </xf>
    <xf numFmtId="0" fontId="21" fillId="0" borderId="15" xfId="0" applyFont="1" applyBorder="1" applyAlignment="1">
      <alignment horizontal="left" vertical="center"/>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6"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lignment horizontal="left" vertical="center"/>
    </xf>
    <xf numFmtId="0" fontId="33" fillId="0" borderId="0" xfId="0" applyFont="1" applyAlignment="1">
      <alignment vertical="center" wrapText="1"/>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4" fontId="9" fillId="0" borderId="0" xfId="0" applyNumberFormat="1" applyFont="1" applyAlignment="1">
      <alignment vertical="center"/>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4" fontId="10" fillId="0" borderId="0" xfId="0" applyNumberFormat="1" applyFont="1" applyAlignment="1">
      <alignment vertical="center"/>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4" fillId="0" borderId="23" xfId="0" applyFont="1" applyBorder="1" applyAlignment="1" applyProtection="1">
      <alignment horizontal="center" vertical="center"/>
      <protection locked="0"/>
    </xf>
    <xf numFmtId="49" fontId="34" fillId="0" borderId="23" xfId="0" applyNumberFormat="1" applyFont="1" applyBorder="1" applyAlignment="1" applyProtection="1">
      <alignment horizontal="left" vertical="center" wrapText="1"/>
      <protection locked="0"/>
    </xf>
    <xf numFmtId="0" fontId="34" fillId="0" borderId="23" xfId="0" applyFont="1" applyBorder="1" applyAlignment="1" applyProtection="1">
      <alignment horizontal="left" vertical="center" wrapText="1"/>
      <protection locked="0"/>
    </xf>
    <xf numFmtId="0" fontId="34" fillId="0" borderId="23" xfId="0" applyFont="1" applyBorder="1" applyAlignment="1" applyProtection="1">
      <alignment horizontal="center" vertical="center" wrapText="1"/>
      <protection locked="0"/>
    </xf>
    <xf numFmtId="4" fontId="34" fillId="0" borderId="23" xfId="0" applyNumberFormat="1" applyFont="1" applyBorder="1" applyAlignment="1" applyProtection="1">
      <alignment vertical="center"/>
      <protection locked="0"/>
    </xf>
    <xf numFmtId="0" fontId="35" fillId="0" borderId="4" xfId="0" applyFont="1" applyBorder="1" applyAlignment="1">
      <alignment vertical="center"/>
    </xf>
    <xf numFmtId="0" fontId="34" fillId="0" borderId="15" xfId="0" applyFont="1" applyBorder="1" applyAlignment="1">
      <alignment horizontal="left" vertical="center"/>
    </xf>
    <xf numFmtId="0" fontId="34" fillId="0" borderId="0" xfId="0" applyFont="1" applyBorder="1" applyAlignment="1">
      <alignment horizontal="center" vertical="center"/>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4" fontId="12" fillId="0" borderId="0" xfId="0" applyNumberFormat="1" applyFont="1" applyAlignment="1">
      <alignment vertical="center"/>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40"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1"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2"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4" fillId="0" borderId="1" xfId="0" applyFont="1" applyBorder="1" applyAlignment="1">
      <alignment horizontal="left" vertical="center"/>
    </xf>
    <xf numFmtId="0" fontId="39" fillId="0" borderId="1" xfId="0" applyFont="1" applyBorder="1" applyAlignment="1">
      <alignment horizontal="center" vertical="center"/>
    </xf>
    <xf numFmtId="0" fontId="39" fillId="0" borderId="0" xfId="0" applyFont="1" applyAlignment="1">
      <alignment horizontal="left" vertical="center"/>
    </xf>
    <xf numFmtId="0" fontId="40"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1"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6"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1" xfId="0" applyFont="1" applyBorder="1" applyAlignment="1">
      <alignment horizontal="left" vertical="center"/>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center" vertical="center"/>
    </xf>
    <xf numFmtId="0" fontId="42" fillId="0" borderId="0" xfId="0" applyFont="1" applyAlignment="1">
      <alignment vertical="center"/>
    </xf>
    <xf numFmtId="0" fontId="38" fillId="0" borderId="1" xfId="0" applyFont="1" applyBorder="1" applyAlignment="1">
      <alignment vertical="center"/>
    </xf>
    <xf numFmtId="0" fontId="42" fillId="0" borderId="29" xfId="0" applyFont="1" applyBorder="1" applyAlignment="1">
      <alignment vertical="center"/>
    </xf>
    <xf numFmtId="0" fontId="38" fillId="0" borderId="29" xfId="0" applyFont="1" applyBorder="1" applyAlignment="1">
      <alignment vertical="center"/>
    </xf>
    <xf numFmtId="0" fontId="39" fillId="0" borderId="1" xfId="0" applyFont="1"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2"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0" fontId="14" fillId="2" borderId="0" xfId="0" applyFont="1" applyFill="1" applyAlignment="1">
      <alignment horizontal="center"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7" fillId="0" borderId="0" xfId="0" applyNumberFormat="1" applyFont="1" applyAlignment="1">
      <alignment vertical="center"/>
    </xf>
    <xf numFmtId="4" fontId="4" fillId="3" borderId="8" xfId="0" applyNumberFormat="1" applyFont="1" applyFill="1" applyBorder="1" applyAlignment="1">
      <alignment vertical="center"/>
    </xf>
    <xf numFmtId="0" fontId="0" fillId="3" borderId="8" xfId="0" applyFont="1" applyFill="1" applyBorder="1" applyAlignment="1">
      <alignment vertical="center"/>
    </xf>
    <xf numFmtId="0" fontId="0" fillId="3" borderId="9" xfId="0" applyFont="1" applyFill="1" applyBorder="1" applyAlignment="1">
      <alignment vertical="center"/>
    </xf>
    <xf numFmtId="0" fontId="4" fillId="3" borderId="8" xfId="0" applyFont="1" applyFill="1" applyBorder="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6"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0" fontId="20" fillId="4" borderId="7" xfId="0" applyFont="1" applyFill="1" applyBorder="1" applyAlignment="1">
      <alignment horizontal="center" vertical="center"/>
    </xf>
    <xf numFmtId="0" fontId="20" fillId="4" borderId="8" xfId="0" applyFont="1" applyFill="1" applyBorder="1" applyAlignment="1">
      <alignment horizontal="left" vertical="center"/>
    </xf>
    <xf numFmtId="0" fontId="20" fillId="4" borderId="8" xfId="0" applyFont="1" applyFill="1" applyBorder="1" applyAlignment="1">
      <alignment horizontal="center" vertical="center"/>
    </xf>
    <xf numFmtId="0" fontId="20" fillId="4" borderId="8" xfId="0" applyFont="1" applyFill="1" applyBorder="1" applyAlignment="1">
      <alignment horizontal="right" vertical="center"/>
    </xf>
    <xf numFmtId="4" fontId="22" fillId="0" borderId="0" xfId="0" applyNumberFormat="1" applyFont="1" applyAlignment="1">
      <alignment horizontal="right" vertical="center"/>
    </xf>
    <xf numFmtId="4" fontId="22"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9" fillId="0" borderId="1" xfId="0" applyFont="1" applyBorder="1" applyAlignment="1">
      <alignment horizontal="left" vertical="center" wrapText="1"/>
    </xf>
    <xf numFmtId="0" fontId="37" fillId="0" borderId="1" xfId="0" applyFont="1" applyBorder="1" applyAlignment="1">
      <alignment horizontal="center" vertical="center" wrapText="1"/>
    </xf>
    <xf numFmtId="0" fontId="38" fillId="0" borderId="29" xfId="0" applyFont="1" applyBorder="1" applyAlignment="1">
      <alignment horizontal="left" wrapText="1"/>
    </xf>
    <xf numFmtId="0" fontId="37" fillId="0" borderId="1" xfId="0" applyFont="1" applyBorder="1" applyAlignment="1">
      <alignment horizontal="center" vertical="center"/>
    </xf>
    <xf numFmtId="49" fontId="39" fillId="0" borderId="1" xfId="0" applyNumberFormat="1"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left" vertical="center"/>
    </xf>
    <xf numFmtId="0" fontId="38" fillId="0" borderId="29" xfId="0" applyFont="1" applyBorder="1" applyAlignment="1">
      <alignment horizontal="left"/>
    </xf>
    <xf numFmtId="14" fontId="2" fillId="0" borderId="0" xfId="0" applyNumberFormat="1"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5"/>
  <sheetViews>
    <sheetView showGridLines="0" tabSelected="1" topLeftCell="A3" workbookViewId="0">
      <selection activeCell="Y11" sqref="Y11"/>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275" t="s">
        <v>6</v>
      </c>
      <c r="AS2" s="276"/>
      <c r="AT2" s="276"/>
      <c r="AU2" s="276"/>
      <c r="AV2" s="276"/>
      <c r="AW2" s="276"/>
      <c r="AX2" s="276"/>
      <c r="AY2" s="276"/>
      <c r="AZ2" s="276"/>
      <c r="BA2" s="276"/>
      <c r="BB2" s="276"/>
      <c r="BC2" s="276"/>
      <c r="BD2" s="276"/>
      <c r="BE2" s="276"/>
      <c r="BS2" s="19" t="s">
        <v>7</v>
      </c>
      <c r="BT2" s="19" t="s">
        <v>8</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pans="1:74" s="1" customFormat="1" ht="24.95" customHeight="1">
      <c r="B4" s="22"/>
      <c r="D4" s="23" t="s">
        <v>10</v>
      </c>
      <c r="AR4" s="22"/>
      <c r="AS4" s="24" t="s">
        <v>11</v>
      </c>
      <c r="BS4" s="19" t="s">
        <v>7</v>
      </c>
    </row>
    <row r="5" spans="1:74" s="1" customFormat="1" ht="12" customHeight="1">
      <c r="B5" s="22"/>
      <c r="D5" s="25" t="s">
        <v>12</v>
      </c>
      <c r="K5" s="284" t="s">
        <v>953</v>
      </c>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R5" s="22"/>
      <c r="BS5" s="19" t="s">
        <v>7</v>
      </c>
    </row>
    <row r="6" spans="1:74" s="1" customFormat="1" ht="36.950000000000003" customHeight="1">
      <c r="B6" s="22"/>
      <c r="D6" s="27" t="s">
        <v>13</v>
      </c>
      <c r="K6" s="285" t="s">
        <v>954</v>
      </c>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c r="AR6" s="22"/>
      <c r="BS6" s="19" t="s">
        <v>7</v>
      </c>
    </row>
    <row r="7" spans="1:74" s="1" customFormat="1" ht="12" customHeight="1">
      <c r="B7" s="22"/>
      <c r="D7" s="28" t="s">
        <v>14</v>
      </c>
      <c r="K7" s="26" t="s">
        <v>958</v>
      </c>
      <c r="AK7" s="28" t="s">
        <v>15</v>
      </c>
      <c r="AN7" s="26" t="s">
        <v>3</v>
      </c>
      <c r="AR7" s="22"/>
      <c r="BS7" s="19" t="s">
        <v>7</v>
      </c>
    </row>
    <row r="8" spans="1:74" s="1" customFormat="1" ht="12" customHeight="1">
      <c r="B8" s="22"/>
      <c r="D8" s="28" t="s">
        <v>16</v>
      </c>
      <c r="K8" s="26" t="s">
        <v>17</v>
      </c>
      <c r="AK8" s="28" t="s">
        <v>18</v>
      </c>
      <c r="AN8" s="319">
        <v>44323</v>
      </c>
      <c r="AR8" s="22"/>
      <c r="BS8" s="19" t="s">
        <v>7</v>
      </c>
    </row>
    <row r="9" spans="1:74" s="1" customFormat="1" ht="14.45" customHeight="1">
      <c r="B9" s="22"/>
      <c r="AR9" s="22"/>
      <c r="BS9" s="19" t="s">
        <v>7</v>
      </c>
    </row>
    <row r="10" spans="1:74" s="1" customFormat="1" ht="12" customHeight="1">
      <c r="B10" s="22"/>
      <c r="D10" s="28" t="s">
        <v>19</v>
      </c>
      <c r="AK10" s="28" t="s">
        <v>20</v>
      </c>
      <c r="AN10" s="26" t="s">
        <v>3</v>
      </c>
      <c r="AR10" s="22"/>
      <c r="BS10" s="19" t="s">
        <v>7</v>
      </c>
    </row>
    <row r="11" spans="1:74" s="1" customFormat="1" ht="18.399999999999999" customHeight="1">
      <c r="B11" s="22"/>
      <c r="E11" s="26" t="s">
        <v>957</v>
      </c>
      <c r="AK11" s="28" t="s">
        <v>21</v>
      </c>
      <c r="AN11" s="26" t="s">
        <v>3</v>
      </c>
      <c r="AR11" s="22"/>
      <c r="BS11" s="19" t="s">
        <v>7</v>
      </c>
    </row>
    <row r="12" spans="1:74" s="1" customFormat="1" ht="6.95" customHeight="1">
      <c r="B12" s="22"/>
      <c r="AR12" s="22"/>
      <c r="BS12" s="19" t="s">
        <v>7</v>
      </c>
    </row>
    <row r="13" spans="1:74" s="1" customFormat="1" ht="12" customHeight="1">
      <c r="B13" s="22"/>
      <c r="D13" s="28" t="s">
        <v>22</v>
      </c>
      <c r="AK13" s="28" t="s">
        <v>20</v>
      </c>
      <c r="AN13" s="26" t="s">
        <v>3</v>
      </c>
      <c r="AR13" s="22"/>
      <c r="BS13" s="19" t="s">
        <v>7</v>
      </c>
    </row>
    <row r="14" spans="1:74" ht="12.75">
      <c r="B14" s="22"/>
      <c r="E14" s="26" t="s">
        <v>17</v>
      </c>
      <c r="AK14" s="28" t="s">
        <v>21</v>
      </c>
      <c r="AN14" s="26" t="s">
        <v>3</v>
      </c>
      <c r="AR14" s="22"/>
      <c r="BS14" s="19" t="s">
        <v>7</v>
      </c>
    </row>
    <row r="15" spans="1:74" s="1" customFormat="1" ht="6.95" customHeight="1">
      <c r="B15" s="22"/>
      <c r="AR15" s="22"/>
      <c r="BS15" s="19" t="s">
        <v>4</v>
      </c>
    </row>
    <row r="16" spans="1:74" s="1" customFormat="1" ht="12" customHeight="1">
      <c r="B16" s="22"/>
      <c r="D16" s="28" t="s">
        <v>23</v>
      </c>
      <c r="AK16" s="28" t="s">
        <v>20</v>
      </c>
      <c r="AN16" s="26" t="s">
        <v>3</v>
      </c>
      <c r="AR16" s="22"/>
      <c r="BS16" s="19" t="s">
        <v>4</v>
      </c>
    </row>
    <row r="17" spans="1:71" s="1" customFormat="1" ht="18.399999999999999" customHeight="1">
      <c r="B17" s="22"/>
      <c r="E17" s="26" t="s">
        <v>24</v>
      </c>
      <c r="AK17" s="28" t="s">
        <v>21</v>
      </c>
      <c r="AN17" s="26" t="s">
        <v>3</v>
      </c>
      <c r="AR17" s="22"/>
      <c r="BS17" s="19" t="s">
        <v>25</v>
      </c>
    </row>
    <row r="18" spans="1:71" s="1" customFormat="1" ht="6.95" customHeight="1">
      <c r="B18" s="22"/>
      <c r="AR18" s="22"/>
      <c r="BS18" s="19" t="s">
        <v>7</v>
      </c>
    </row>
    <row r="19" spans="1:71" s="1" customFormat="1" ht="12" customHeight="1">
      <c r="B19" s="22"/>
      <c r="D19" s="28" t="s">
        <v>26</v>
      </c>
      <c r="AK19" s="28" t="s">
        <v>20</v>
      </c>
      <c r="AN19" s="26" t="s">
        <v>3</v>
      </c>
      <c r="AR19" s="22"/>
      <c r="BS19" s="19" t="s">
        <v>7</v>
      </c>
    </row>
    <row r="20" spans="1:71" s="1" customFormat="1" ht="18.399999999999999" customHeight="1">
      <c r="B20" s="22"/>
      <c r="E20" s="26" t="s">
        <v>955</v>
      </c>
      <c r="AK20" s="28" t="s">
        <v>21</v>
      </c>
      <c r="AN20" s="26" t="s">
        <v>3</v>
      </c>
      <c r="AR20" s="22"/>
      <c r="BS20" s="19" t="s">
        <v>4</v>
      </c>
    </row>
    <row r="21" spans="1:71" s="1" customFormat="1" ht="6.95" customHeight="1">
      <c r="B21" s="22"/>
      <c r="AR21" s="22"/>
    </row>
    <row r="22" spans="1:71" s="1" customFormat="1" ht="12" customHeight="1">
      <c r="B22" s="22"/>
      <c r="D22" s="28" t="s">
        <v>27</v>
      </c>
      <c r="AR22" s="22"/>
    </row>
    <row r="23" spans="1:71" s="1" customFormat="1" ht="47.25" customHeight="1">
      <c r="B23" s="22"/>
      <c r="E23" s="286" t="s">
        <v>28</v>
      </c>
      <c r="F23" s="286"/>
      <c r="G23" s="286"/>
      <c r="H23" s="286"/>
      <c r="I23" s="286"/>
      <c r="J23" s="286"/>
      <c r="K23" s="286"/>
      <c r="L23" s="286"/>
      <c r="M23" s="286"/>
      <c r="N23" s="286"/>
      <c r="O23" s="286"/>
      <c r="P23" s="286"/>
      <c r="Q23" s="286"/>
      <c r="R23" s="286"/>
      <c r="S23" s="286"/>
      <c r="T23" s="286"/>
      <c r="U23" s="286"/>
      <c r="V23" s="286"/>
      <c r="W23" s="286"/>
      <c r="X23" s="286"/>
      <c r="Y23" s="286"/>
      <c r="Z23" s="286"/>
      <c r="AA23" s="286"/>
      <c r="AB23" s="286"/>
      <c r="AC23" s="286"/>
      <c r="AD23" s="286"/>
      <c r="AE23" s="286"/>
      <c r="AF23" s="286"/>
      <c r="AG23" s="286"/>
      <c r="AH23" s="286"/>
      <c r="AI23" s="286"/>
      <c r="AJ23" s="286"/>
      <c r="AK23" s="286"/>
      <c r="AL23" s="286"/>
      <c r="AM23" s="286"/>
      <c r="AN23" s="286"/>
      <c r="AR23" s="22"/>
    </row>
    <row r="24" spans="1:71" s="1" customFormat="1" ht="6.95" customHeight="1">
      <c r="B24" s="22"/>
      <c r="AR24" s="22"/>
    </row>
    <row r="25" spans="1:71" s="1" customFormat="1" ht="6.95" customHeight="1">
      <c r="B25" s="22"/>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22"/>
    </row>
    <row r="26" spans="1:71" s="2" customFormat="1" ht="25.9" customHeight="1">
      <c r="A26" s="31"/>
      <c r="B26" s="32"/>
      <c r="C26" s="31"/>
      <c r="D26" s="33" t="s">
        <v>29</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87">
        <f>ROUND(AG54,2)</f>
        <v>0</v>
      </c>
      <c r="AL26" s="288"/>
      <c r="AM26" s="288"/>
      <c r="AN26" s="288"/>
      <c r="AO26" s="288"/>
      <c r="AP26" s="31"/>
      <c r="AQ26" s="31"/>
      <c r="AR26" s="32"/>
      <c r="BE26" s="31"/>
    </row>
    <row r="27" spans="1:71" s="2" customFormat="1" ht="6.95" customHeight="1">
      <c r="A27" s="31"/>
      <c r="B27" s="32"/>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2"/>
      <c r="BE27" s="31"/>
    </row>
    <row r="28" spans="1:71" s="2" customFormat="1" ht="12.75">
      <c r="A28" s="31"/>
      <c r="B28" s="32"/>
      <c r="C28" s="31"/>
      <c r="D28" s="31"/>
      <c r="E28" s="31"/>
      <c r="F28" s="31"/>
      <c r="G28" s="31"/>
      <c r="H28" s="31"/>
      <c r="I28" s="31"/>
      <c r="J28" s="31"/>
      <c r="K28" s="31"/>
      <c r="L28" s="289" t="s">
        <v>30</v>
      </c>
      <c r="M28" s="289"/>
      <c r="N28" s="289"/>
      <c r="O28" s="289"/>
      <c r="P28" s="289"/>
      <c r="Q28" s="31"/>
      <c r="R28" s="31"/>
      <c r="S28" s="31"/>
      <c r="T28" s="31"/>
      <c r="U28" s="31"/>
      <c r="V28" s="31"/>
      <c r="W28" s="289" t="s">
        <v>31</v>
      </c>
      <c r="X28" s="289"/>
      <c r="Y28" s="289"/>
      <c r="Z28" s="289"/>
      <c r="AA28" s="289"/>
      <c r="AB28" s="289"/>
      <c r="AC28" s="289"/>
      <c r="AD28" s="289"/>
      <c r="AE28" s="289"/>
      <c r="AF28" s="31"/>
      <c r="AG28" s="31"/>
      <c r="AH28" s="31"/>
      <c r="AI28" s="31"/>
      <c r="AJ28" s="31"/>
      <c r="AK28" s="289" t="s">
        <v>32</v>
      </c>
      <c r="AL28" s="289"/>
      <c r="AM28" s="289"/>
      <c r="AN28" s="289"/>
      <c r="AO28" s="289"/>
      <c r="AP28" s="31"/>
      <c r="AQ28" s="31"/>
      <c r="AR28" s="32"/>
      <c r="BE28" s="31"/>
    </row>
    <row r="29" spans="1:71" s="3" customFormat="1" ht="14.45" customHeight="1">
      <c r="B29" s="36"/>
      <c r="D29" s="28" t="s">
        <v>33</v>
      </c>
      <c r="F29" s="28" t="s">
        <v>34</v>
      </c>
      <c r="L29" s="277">
        <v>0.21</v>
      </c>
      <c r="M29" s="278"/>
      <c r="N29" s="278"/>
      <c r="O29" s="278"/>
      <c r="P29" s="278"/>
      <c r="W29" s="279">
        <f>ROUND(AZ54, 2)</f>
        <v>0</v>
      </c>
      <c r="X29" s="278"/>
      <c r="Y29" s="278"/>
      <c r="Z29" s="278"/>
      <c r="AA29" s="278"/>
      <c r="AB29" s="278"/>
      <c r="AC29" s="278"/>
      <c r="AD29" s="278"/>
      <c r="AE29" s="278"/>
      <c r="AK29" s="279">
        <f>ROUND(AV54, 2)</f>
        <v>0</v>
      </c>
      <c r="AL29" s="278"/>
      <c r="AM29" s="278"/>
      <c r="AN29" s="278"/>
      <c r="AO29" s="278"/>
      <c r="AR29" s="36"/>
    </row>
    <row r="30" spans="1:71" s="3" customFormat="1" ht="14.45" customHeight="1">
      <c r="B30" s="36"/>
      <c r="F30" s="28" t="s">
        <v>35</v>
      </c>
      <c r="L30" s="277">
        <v>0.15</v>
      </c>
      <c r="M30" s="278"/>
      <c r="N30" s="278"/>
      <c r="O30" s="278"/>
      <c r="P30" s="278"/>
      <c r="W30" s="279">
        <f>ROUND(BA54, 2)</f>
        <v>0</v>
      </c>
      <c r="X30" s="278"/>
      <c r="Y30" s="278"/>
      <c r="Z30" s="278"/>
      <c r="AA30" s="278"/>
      <c r="AB30" s="278"/>
      <c r="AC30" s="278"/>
      <c r="AD30" s="278"/>
      <c r="AE30" s="278"/>
      <c r="AK30" s="279">
        <f>ROUND(AW54, 2)</f>
        <v>0</v>
      </c>
      <c r="AL30" s="278"/>
      <c r="AM30" s="278"/>
      <c r="AN30" s="278"/>
      <c r="AO30" s="278"/>
      <c r="AR30" s="36"/>
    </row>
    <row r="31" spans="1:71" s="3" customFormat="1" ht="14.45" hidden="1" customHeight="1">
      <c r="B31" s="36"/>
      <c r="F31" s="28" t="s">
        <v>36</v>
      </c>
      <c r="L31" s="277">
        <v>0.21</v>
      </c>
      <c r="M31" s="278"/>
      <c r="N31" s="278"/>
      <c r="O31" s="278"/>
      <c r="P31" s="278"/>
      <c r="W31" s="279">
        <f>ROUND(BB54, 2)</f>
        <v>0</v>
      </c>
      <c r="X31" s="278"/>
      <c r="Y31" s="278"/>
      <c r="Z31" s="278"/>
      <c r="AA31" s="278"/>
      <c r="AB31" s="278"/>
      <c r="AC31" s="278"/>
      <c r="AD31" s="278"/>
      <c r="AE31" s="278"/>
      <c r="AK31" s="279">
        <v>0</v>
      </c>
      <c r="AL31" s="278"/>
      <c r="AM31" s="278"/>
      <c r="AN31" s="278"/>
      <c r="AO31" s="278"/>
      <c r="AR31" s="36"/>
    </row>
    <row r="32" spans="1:71" s="3" customFormat="1" ht="14.45" hidden="1" customHeight="1">
      <c r="B32" s="36"/>
      <c r="F32" s="28" t="s">
        <v>37</v>
      </c>
      <c r="L32" s="277">
        <v>0.15</v>
      </c>
      <c r="M32" s="278"/>
      <c r="N32" s="278"/>
      <c r="O32" s="278"/>
      <c r="P32" s="278"/>
      <c r="W32" s="279">
        <f>ROUND(BC54, 2)</f>
        <v>0</v>
      </c>
      <c r="X32" s="278"/>
      <c r="Y32" s="278"/>
      <c r="Z32" s="278"/>
      <c r="AA32" s="278"/>
      <c r="AB32" s="278"/>
      <c r="AC32" s="278"/>
      <c r="AD32" s="278"/>
      <c r="AE32" s="278"/>
      <c r="AK32" s="279">
        <v>0</v>
      </c>
      <c r="AL32" s="278"/>
      <c r="AM32" s="278"/>
      <c r="AN32" s="278"/>
      <c r="AO32" s="278"/>
      <c r="AR32" s="36"/>
    </row>
    <row r="33" spans="1:57" s="3" customFormat="1" ht="14.45" hidden="1" customHeight="1">
      <c r="B33" s="36"/>
      <c r="F33" s="28" t="s">
        <v>38</v>
      </c>
      <c r="L33" s="277">
        <v>0</v>
      </c>
      <c r="M33" s="278"/>
      <c r="N33" s="278"/>
      <c r="O33" s="278"/>
      <c r="P33" s="278"/>
      <c r="W33" s="279">
        <f>ROUND(BD54, 2)</f>
        <v>0</v>
      </c>
      <c r="X33" s="278"/>
      <c r="Y33" s="278"/>
      <c r="Z33" s="278"/>
      <c r="AA33" s="278"/>
      <c r="AB33" s="278"/>
      <c r="AC33" s="278"/>
      <c r="AD33" s="278"/>
      <c r="AE33" s="278"/>
      <c r="AK33" s="279">
        <v>0</v>
      </c>
      <c r="AL33" s="278"/>
      <c r="AM33" s="278"/>
      <c r="AN33" s="278"/>
      <c r="AO33" s="278"/>
      <c r="AR33" s="36"/>
    </row>
    <row r="34" spans="1:57" s="2" customFormat="1" ht="6.95" customHeight="1">
      <c r="A34" s="31"/>
      <c r="B34" s="32"/>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2"/>
      <c r="BE34" s="31"/>
    </row>
    <row r="35" spans="1:57" s="2" customFormat="1" ht="25.9" customHeight="1">
      <c r="A35" s="31"/>
      <c r="B35" s="32"/>
      <c r="C35" s="37"/>
      <c r="D35" s="38" t="s">
        <v>39</v>
      </c>
      <c r="E35" s="39"/>
      <c r="F35" s="39"/>
      <c r="G35" s="39"/>
      <c r="H35" s="39"/>
      <c r="I35" s="39"/>
      <c r="J35" s="39"/>
      <c r="K35" s="39"/>
      <c r="L35" s="39"/>
      <c r="M35" s="39"/>
      <c r="N35" s="39"/>
      <c r="O35" s="39"/>
      <c r="P35" s="39"/>
      <c r="Q35" s="39"/>
      <c r="R35" s="39"/>
      <c r="S35" s="39"/>
      <c r="T35" s="40" t="s">
        <v>40</v>
      </c>
      <c r="U35" s="39"/>
      <c r="V35" s="39"/>
      <c r="W35" s="39"/>
      <c r="X35" s="283" t="s">
        <v>41</v>
      </c>
      <c r="Y35" s="281"/>
      <c r="Z35" s="281"/>
      <c r="AA35" s="281"/>
      <c r="AB35" s="281"/>
      <c r="AC35" s="39"/>
      <c r="AD35" s="39"/>
      <c r="AE35" s="39"/>
      <c r="AF35" s="39"/>
      <c r="AG35" s="39"/>
      <c r="AH35" s="39"/>
      <c r="AI35" s="39"/>
      <c r="AJ35" s="39"/>
      <c r="AK35" s="280">
        <f>SUM(AK26:AK33)</f>
        <v>0</v>
      </c>
      <c r="AL35" s="281"/>
      <c r="AM35" s="281"/>
      <c r="AN35" s="281"/>
      <c r="AO35" s="282"/>
      <c r="AP35" s="37"/>
      <c r="AQ35" s="37"/>
      <c r="AR35" s="32"/>
      <c r="BE35" s="31"/>
    </row>
    <row r="36" spans="1:57" s="2" customFormat="1" ht="6.95" customHeight="1">
      <c r="A36" s="31"/>
      <c r="B36" s="32"/>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2"/>
      <c r="BE36" s="31"/>
    </row>
    <row r="37" spans="1:57" s="2" customFormat="1" ht="6.95" customHeight="1">
      <c r="A37" s="3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c r="BE37" s="31"/>
    </row>
    <row r="41" spans="1:57" s="2" customFormat="1" ht="6.95" customHeight="1">
      <c r="A41" s="3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c r="BE41" s="31"/>
    </row>
    <row r="42" spans="1:57" s="2" customFormat="1" ht="24.95" customHeight="1">
      <c r="A42" s="31"/>
      <c r="B42" s="32"/>
      <c r="C42" s="23" t="s">
        <v>42</v>
      </c>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2"/>
      <c r="BE42" s="31"/>
    </row>
    <row r="43" spans="1:57" s="2" customFormat="1" ht="6.95" customHeight="1">
      <c r="A43" s="31"/>
      <c r="B43" s="32"/>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2"/>
      <c r="BE43" s="31"/>
    </row>
    <row r="44" spans="1:57" s="4" customFormat="1" ht="12" customHeight="1">
      <c r="B44" s="45"/>
      <c r="C44" s="28" t="s">
        <v>12</v>
      </c>
      <c r="L44" s="4" t="str">
        <f>K5</f>
        <v>SOUE</v>
      </c>
      <c r="AR44" s="45"/>
    </row>
    <row r="45" spans="1:57" s="5" customFormat="1" ht="36.950000000000003" customHeight="1">
      <c r="B45" s="46"/>
      <c r="C45" s="47" t="s">
        <v>13</v>
      </c>
      <c r="L45" s="299" t="str">
        <f>K6</f>
        <v>Střešní krytina na budově kuchyně</v>
      </c>
      <c r="M45" s="300"/>
      <c r="N45" s="300"/>
      <c r="O45" s="300"/>
      <c r="P45" s="300"/>
      <c r="Q45" s="300"/>
      <c r="R45" s="300"/>
      <c r="S45" s="300"/>
      <c r="T45" s="300"/>
      <c r="U45" s="300"/>
      <c r="V45" s="300"/>
      <c r="W45" s="300"/>
      <c r="X45" s="300"/>
      <c r="Y45" s="300"/>
      <c r="Z45" s="300"/>
      <c r="AA45" s="300"/>
      <c r="AB45" s="300"/>
      <c r="AC45" s="300"/>
      <c r="AD45" s="300"/>
      <c r="AE45" s="300"/>
      <c r="AF45" s="300"/>
      <c r="AG45" s="300"/>
      <c r="AH45" s="300"/>
      <c r="AI45" s="300"/>
      <c r="AJ45" s="300"/>
      <c r="AK45" s="300"/>
      <c r="AL45" s="300"/>
      <c r="AM45" s="300"/>
      <c r="AN45" s="300"/>
      <c r="AO45" s="300"/>
      <c r="AR45" s="46"/>
    </row>
    <row r="46" spans="1:57" s="2" customFormat="1" ht="6.95" customHeight="1">
      <c r="A46" s="31"/>
      <c r="B46" s="32"/>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2"/>
      <c r="BE46" s="31"/>
    </row>
    <row r="47" spans="1:57" s="2" customFormat="1" ht="12" customHeight="1">
      <c r="A47" s="31"/>
      <c r="B47" s="32"/>
      <c r="C47" s="28" t="s">
        <v>16</v>
      </c>
      <c r="D47" s="31"/>
      <c r="E47" s="31"/>
      <c r="F47" s="31"/>
      <c r="G47" s="31"/>
      <c r="H47" s="31"/>
      <c r="I47" s="31"/>
      <c r="J47" s="31"/>
      <c r="K47" s="31"/>
      <c r="L47" s="48" t="str">
        <f>IF(K8="","",K8)</f>
        <v xml:space="preserve"> </v>
      </c>
      <c r="M47" s="31"/>
      <c r="N47" s="31"/>
      <c r="O47" s="31"/>
      <c r="P47" s="31"/>
      <c r="Q47" s="31"/>
      <c r="R47" s="31"/>
      <c r="S47" s="31"/>
      <c r="T47" s="31"/>
      <c r="U47" s="31"/>
      <c r="V47" s="31"/>
      <c r="W47" s="31"/>
      <c r="X47" s="31"/>
      <c r="Y47" s="31"/>
      <c r="Z47" s="31"/>
      <c r="AA47" s="31"/>
      <c r="AB47" s="31"/>
      <c r="AC47" s="31"/>
      <c r="AD47" s="31"/>
      <c r="AE47" s="31"/>
      <c r="AF47" s="31"/>
      <c r="AG47" s="31"/>
      <c r="AH47" s="31"/>
      <c r="AI47" s="28" t="s">
        <v>18</v>
      </c>
      <c r="AJ47" s="31"/>
      <c r="AK47" s="31"/>
      <c r="AL47" s="31"/>
      <c r="AM47" s="301">
        <f>IF(AN8= "","",AN8)</f>
        <v>44323</v>
      </c>
      <c r="AN47" s="301"/>
      <c r="AO47" s="31"/>
      <c r="AP47" s="31"/>
      <c r="AQ47" s="31"/>
      <c r="AR47" s="32"/>
      <c r="BE47" s="31"/>
    </row>
    <row r="48" spans="1:57" s="2" customFormat="1" ht="6.95" customHeight="1">
      <c r="A48" s="31"/>
      <c r="B48" s="32"/>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2"/>
      <c r="BE48" s="31"/>
    </row>
    <row r="49" spans="1:91" s="2" customFormat="1" ht="25.7" customHeight="1">
      <c r="A49" s="31"/>
      <c r="B49" s="32"/>
      <c r="C49" s="28" t="s">
        <v>19</v>
      </c>
      <c r="D49" s="31"/>
      <c r="E49" s="31"/>
      <c r="F49" s="31"/>
      <c r="G49" s="31"/>
      <c r="H49" s="31"/>
      <c r="I49" s="31"/>
      <c r="J49" s="31"/>
      <c r="K49" s="31"/>
      <c r="L49" s="4" t="str">
        <f>IF(E11= "","",E11)</f>
        <v>SOU elektrotechnické ,Plzeň</v>
      </c>
      <c r="M49" s="31"/>
      <c r="N49" s="31"/>
      <c r="O49" s="31"/>
      <c r="P49" s="31"/>
      <c r="Q49" s="31"/>
      <c r="R49" s="31"/>
      <c r="S49" s="31"/>
      <c r="T49" s="31"/>
      <c r="U49" s="31"/>
      <c r="V49" s="31"/>
      <c r="W49" s="31"/>
      <c r="X49" s="31"/>
      <c r="Y49" s="31"/>
      <c r="Z49" s="31"/>
      <c r="AA49" s="31"/>
      <c r="AB49" s="31"/>
      <c r="AC49" s="31"/>
      <c r="AD49" s="31"/>
      <c r="AE49" s="31"/>
      <c r="AF49" s="31"/>
      <c r="AG49" s="31"/>
      <c r="AH49" s="31"/>
      <c r="AI49" s="28" t="s">
        <v>23</v>
      </c>
      <c r="AJ49" s="31"/>
      <c r="AK49" s="31"/>
      <c r="AL49" s="31"/>
      <c r="AM49" s="302" t="str">
        <f>IF(E17="","",E17)</f>
        <v>Architektinický atelier Mastný</v>
      </c>
      <c r="AN49" s="303"/>
      <c r="AO49" s="303"/>
      <c r="AP49" s="303"/>
      <c r="AQ49" s="31"/>
      <c r="AR49" s="32"/>
      <c r="AS49" s="304" t="s">
        <v>43</v>
      </c>
      <c r="AT49" s="305"/>
      <c r="AU49" s="50"/>
      <c r="AV49" s="50"/>
      <c r="AW49" s="50"/>
      <c r="AX49" s="50"/>
      <c r="AY49" s="50"/>
      <c r="AZ49" s="50"/>
      <c r="BA49" s="50"/>
      <c r="BB49" s="50"/>
      <c r="BC49" s="50"/>
      <c r="BD49" s="51"/>
      <c r="BE49" s="31"/>
    </row>
    <row r="50" spans="1:91" s="2" customFormat="1" ht="15.2" customHeight="1">
      <c r="A50" s="31"/>
      <c r="B50" s="32"/>
      <c r="C50" s="28" t="s">
        <v>22</v>
      </c>
      <c r="D50" s="31"/>
      <c r="E50" s="31"/>
      <c r="F50" s="31"/>
      <c r="G50" s="31"/>
      <c r="H50" s="31"/>
      <c r="I50" s="31"/>
      <c r="J50" s="31"/>
      <c r="K50" s="31"/>
      <c r="L50" s="4" t="str">
        <f>IF(E14="","",E14)</f>
        <v xml:space="preserve"> </v>
      </c>
      <c r="M50" s="31"/>
      <c r="N50" s="31"/>
      <c r="O50" s="31"/>
      <c r="P50" s="31"/>
      <c r="Q50" s="31"/>
      <c r="R50" s="31"/>
      <c r="S50" s="31"/>
      <c r="T50" s="31"/>
      <c r="U50" s="31"/>
      <c r="V50" s="31"/>
      <c r="W50" s="31"/>
      <c r="X50" s="31"/>
      <c r="Y50" s="31"/>
      <c r="Z50" s="31"/>
      <c r="AA50" s="31"/>
      <c r="AB50" s="31"/>
      <c r="AC50" s="31"/>
      <c r="AD50" s="31"/>
      <c r="AE50" s="31"/>
      <c r="AF50" s="31"/>
      <c r="AG50" s="31"/>
      <c r="AH50" s="31"/>
      <c r="AI50" s="28" t="s">
        <v>26</v>
      </c>
      <c r="AJ50" s="31"/>
      <c r="AK50" s="31"/>
      <c r="AL50" s="31"/>
      <c r="AM50" s="302" t="str">
        <f>IF(E20="","",E20)</f>
        <v>Ing. Vladimír Straka</v>
      </c>
      <c r="AN50" s="303"/>
      <c r="AO50" s="303"/>
      <c r="AP50" s="303"/>
      <c r="AQ50" s="31"/>
      <c r="AR50" s="32"/>
      <c r="AS50" s="306"/>
      <c r="AT50" s="307"/>
      <c r="AU50" s="52"/>
      <c r="AV50" s="52"/>
      <c r="AW50" s="52"/>
      <c r="AX50" s="52"/>
      <c r="AY50" s="52"/>
      <c r="AZ50" s="52"/>
      <c r="BA50" s="52"/>
      <c r="BB50" s="52"/>
      <c r="BC50" s="52"/>
      <c r="BD50" s="53"/>
      <c r="BE50" s="31"/>
    </row>
    <row r="51" spans="1:91" s="2" customFormat="1" ht="10.9" customHeight="1">
      <c r="A51" s="31"/>
      <c r="B51" s="32"/>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2"/>
      <c r="AS51" s="306"/>
      <c r="AT51" s="307"/>
      <c r="AU51" s="52"/>
      <c r="AV51" s="52"/>
      <c r="AW51" s="52"/>
      <c r="AX51" s="52"/>
      <c r="AY51" s="52"/>
      <c r="AZ51" s="52"/>
      <c r="BA51" s="52"/>
      <c r="BB51" s="52"/>
      <c r="BC51" s="52"/>
      <c r="BD51" s="53"/>
      <c r="BE51" s="31"/>
    </row>
    <row r="52" spans="1:91" s="2" customFormat="1" ht="29.25" customHeight="1">
      <c r="A52" s="31"/>
      <c r="B52" s="32"/>
      <c r="C52" s="293" t="s">
        <v>44</v>
      </c>
      <c r="D52" s="294"/>
      <c r="E52" s="294"/>
      <c r="F52" s="294"/>
      <c r="G52" s="294"/>
      <c r="H52" s="54"/>
      <c r="I52" s="295" t="s">
        <v>45</v>
      </c>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6" t="s">
        <v>46</v>
      </c>
      <c r="AH52" s="294"/>
      <c r="AI52" s="294"/>
      <c r="AJ52" s="294"/>
      <c r="AK52" s="294"/>
      <c r="AL52" s="294"/>
      <c r="AM52" s="294"/>
      <c r="AN52" s="295" t="s">
        <v>47</v>
      </c>
      <c r="AO52" s="294"/>
      <c r="AP52" s="294"/>
      <c r="AQ52" s="55" t="s">
        <v>48</v>
      </c>
      <c r="AR52" s="32"/>
      <c r="AS52" s="56" t="s">
        <v>49</v>
      </c>
      <c r="AT52" s="57" t="s">
        <v>50</v>
      </c>
      <c r="AU52" s="57" t="s">
        <v>51</v>
      </c>
      <c r="AV52" s="57" t="s">
        <v>52</v>
      </c>
      <c r="AW52" s="57" t="s">
        <v>53</v>
      </c>
      <c r="AX52" s="57" t="s">
        <v>54</v>
      </c>
      <c r="AY52" s="57" t="s">
        <v>55</v>
      </c>
      <c r="AZ52" s="57" t="s">
        <v>56</v>
      </c>
      <c r="BA52" s="57" t="s">
        <v>57</v>
      </c>
      <c r="BB52" s="57" t="s">
        <v>58</v>
      </c>
      <c r="BC52" s="57" t="s">
        <v>59</v>
      </c>
      <c r="BD52" s="58" t="s">
        <v>60</v>
      </c>
      <c r="BE52" s="31"/>
    </row>
    <row r="53" spans="1:91" s="2" customFormat="1" ht="10.9" customHeight="1">
      <c r="A53" s="31"/>
      <c r="B53" s="32"/>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2"/>
      <c r="AS53" s="59"/>
      <c r="AT53" s="60"/>
      <c r="AU53" s="60"/>
      <c r="AV53" s="60"/>
      <c r="AW53" s="60"/>
      <c r="AX53" s="60"/>
      <c r="AY53" s="60"/>
      <c r="AZ53" s="60"/>
      <c r="BA53" s="60"/>
      <c r="BB53" s="60"/>
      <c r="BC53" s="60"/>
      <c r="BD53" s="61"/>
      <c r="BE53" s="31"/>
    </row>
    <row r="54" spans="1:91" s="6" customFormat="1" ht="32.450000000000003" customHeight="1">
      <c r="B54" s="62"/>
      <c r="C54" s="63" t="s">
        <v>61</v>
      </c>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297">
        <f>ROUND(SUM(AG55:AG63),2)</f>
        <v>0</v>
      </c>
      <c r="AH54" s="297"/>
      <c r="AI54" s="297"/>
      <c r="AJ54" s="297"/>
      <c r="AK54" s="297"/>
      <c r="AL54" s="297"/>
      <c r="AM54" s="297"/>
      <c r="AN54" s="298">
        <f t="shared" ref="AN54:AN63" si="0">SUM(AG54,AT54)</f>
        <v>0</v>
      </c>
      <c r="AO54" s="298"/>
      <c r="AP54" s="298"/>
      <c r="AQ54" s="66" t="s">
        <v>3</v>
      </c>
      <c r="AR54" s="62"/>
      <c r="AS54" s="67">
        <f>ROUND(SUM(AS55:AS63),2)</f>
        <v>0</v>
      </c>
      <c r="AT54" s="68">
        <f t="shared" ref="AT54:AT63" si="1">ROUND(SUM(AV54:AW54),2)</f>
        <v>0</v>
      </c>
      <c r="AU54" s="69">
        <f>ROUND(SUM(AU55:AU63),5)</f>
        <v>3492.1159200000002</v>
      </c>
      <c r="AV54" s="68">
        <f>ROUND(AZ54*L29,2)</f>
        <v>0</v>
      </c>
      <c r="AW54" s="68">
        <f>ROUND(BA54*L30,2)</f>
        <v>0</v>
      </c>
      <c r="AX54" s="68">
        <f>ROUND(BB54*L29,2)</f>
        <v>0</v>
      </c>
      <c r="AY54" s="68">
        <f>ROUND(BC54*L30,2)</f>
        <v>0</v>
      </c>
      <c r="AZ54" s="68">
        <f>ROUND(SUM(AZ55:AZ63),2)</f>
        <v>0</v>
      </c>
      <c r="BA54" s="68">
        <f>ROUND(SUM(BA55:BA63),2)</f>
        <v>0</v>
      </c>
      <c r="BB54" s="68">
        <f>ROUND(SUM(BB55:BB63),2)</f>
        <v>0</v>
      </c>
      <c r="BC54" s="68">
        <f>ROUND(SUM(BC55:BC63),2)</f>
        <v>0</v>
      </c>
      <c r="BD54" s="70">
        <f>ROUND(SUM(BD55:BD63),2)</f>
        <v>0</v>
      </c>
      <c r="BS54" s="71" t="s">
        <v>62</v>
      </c>
      <c r="BT54" s="71" t="s">
        <v>63</v>
      </c>
      <c r="BU54" s="72" t="s">
        <v>64</v>
      </c>
      <c r="BV54" s="71" t="s">
        <v>65</v>
      </c>
      <c r="BW54" s="71" t="s">
        <v>5</v>
      </c>
      <c r="BX54" s="71" t="s">
        <v>66</v>
      </c>
      <c r="CL54" s="71" t="s">
        <v>3</v>
      </c>
    </row>
    <row r="55" spans="1:91" s="7" customFormat="1" ht="24.75" customHeight="1">
      <c r="A55" s="73" t="s">
        <v>67</v>
      </c>
      <c r="B55" s="74"/>
      <c r="C55" s="75"/>
      <c r="D55" s="292">
        <v>1</v>
      </c>
      <c r="E55" s="292"/>
      <c r="F55" s="292"/>
      <c r="G55" s="292"/>
      <c r="H55" s="292"/>
      <c r="I55" s="76"/>
      <c r="J55" s="292" t="s">
        <v>68</v>
      </c>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0">
        <f>'Střecha S1'!J30</f>
        <v>0</v>
      </c>
      <c r="AH55" s="291"/>
      <c r="AI55" s="291"/>
      <c r="AJ55" s="291"/>
      <c r="AK55" s="291"/>
      <c r="AL55" s="291"/>
      <c r="AM55" s="291"/>
      <c r="AN55" s="290">
        <f t="shared" si="0"/>
        <v>0</v>
      </c>
      <c r="AO55" s="291"/>
      <c r="AP55" s="291"/>
      <c r="AQ55" s="77" t="s">
        <v>69</v>
      </c>
      <c r="AR55" s="74"/>
      <c r="AS55" s="78">
        <v>0</v>
      </c>
      <c r="AT55" s="79">
        <f t="shared" si="1"/>
        <v>0</v>
      </c>
      <c r="AU55" s="80">
        <f>'Střecha S1'!P88</f>
        <v>421.55311999999998</v>
      </c>
      <c r="AV55" s="79">
        <f>'Střecha S1'!J33</f>
        <v>0</v>
      </c>
      <c r="AW55" s="79">
        <f>'Střecha S1'!J34</f>
        <v>0</v>
      </c>
      <c r="AX55" s="79">
        <f>'Střecha S1'!J35</f>
        <v>0</v>
      </c>
      <c r="AY55" s="79">
        <f>'Střecha S1'!J36</f>
        <v>0</v>
      </c>
      <c r="AZ55" s="79">
        <f>'Střecha S1'!F33</f>
        <v>0</v>
      </c>
      <c r="BA55" s="79">
        <f>'Střecha S1'!F34</f>
        <v>0</v>
      </c>
      <c r="BB55" s="79">
        <f>'Střecha S1'!F35</f>
        <v>0</v>
      </c>
      <c r="BC55" s="79">
        <f>'Střecha S1'!F36</f>
        <v>0</v>
      </c>
      <c r="BD55" s="81">
        <f>'Střecha S1'!F37</f>
        <v>0</v>
      </c>
      <c r="BT55" s="82" t="s">
        <v>70</v>
      </c>
      <c r="BV55" s="82" t="s">
        <v>65</v>
      </c>
      <c r="BW55" s="82" t="s">
        <v>71</v>
      </c>
      <c r="BX55" s="82" t="s">
        <v>5</v>
      </c>
      <c r="CL55" s="82" t="s">
        <v>3</v>
      </c>
      <c r="CM55" s="82" t="s">
        <v>72</v>
      </c>
    </row>
    <row r="56" spans="1:91" s="7" customFormat="1" ht="24.75" customHeight="1">
      <c r="A56" s="73" t="s">
        <v>67</v>
      </c>
      <c r="B56" s="74"/>
      <c r="C56" s="75"/>
      <c r="D56" s="292">
        <v>2</v>
      </c>
      <c r="E56" s="292"/>
      <c r="F56" s="292"/>
      <c r="G56" s="292"/>
      <c r="H56" s="292"/>
      <c r="I56" s="76"/>
      <c r="J56" s="292" t="s">
        <v>73</v>
      </c>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0">
        <f>'Střecha S2 , S5'!J30</f>
        <v>0</v>
      </c>
      <c r="AH56" s="291"/>
      <c r="AI56" s="291"/>
      <c r="AJ56" s="291"/>
      <c r="AK56" s="291"/>
      <c r="AL56" s="291"/>
      <c r="AM56" s="291"/>
      <c r="AN56" s="290">
        <f t="shared" si="0"/>
        <v>0</v>
      </c>
      <c r="AO56" s="291"/>
      <c r="AP56" s="291"/>
      <c r="AQ56" s="77" t="s">
        <v>69</v>
      </c>
      <c r="AR56" s="74"/>
      <c r="AS56" s="78">
        <v>0</v>
      </c>
      <c r="AT56" s="79">
        <f t="shared" si="1"/>
        <v>0</v>
      </c>
      <c r="AU56" s="80">
        <f>'Střecha S2 , S5'!P89</f>
        <v>1485.3223199999998</v>
      </c>
      <c r="AV56" s="79">
        <f>'Střecha S2 , S5'!J33</f>
        <v>0</v>
      </c>
      <c r="AW56" s="79">
        <f>'Střecha S2 , S5'!J34</f>
        <v>0</v>
      </c>
      <c r="AX56" s="79">
        <f>'Střecha S2 , S5'!J35</f>
        <v>0</v>
      </c>
      <c r="AY56" s="79">
        <f>'Střecha S2 , S5'!J36</f>
        <v>0</v>
      </c>
      <c r="AZ56" s="79">
        <f>'Střecha S2 , S5'!F33</f>
        <v>0</v>
      </c>
      <c r="BA56" s="79">
        <f>'Střecha S2 , S5'!F34</f>
        <v>0</v>
      </c>
      <c r="BB56" s="79">
        <f>'Střecha S2 , S5'!F35</f>
        <v>0</v>
      </c>
      <c r="BC56" s="79">
        <f>'Střecha S2 , S5'!F36</f>
        <v>0</v>
      </c>
      <c r="BD56" s="81">
        <f>'Střecha S2 , S5'!F37</f>
        <v>0</v>
      </c>
      <c r="BT56" s="82" t="s">
        <v>70</v>
      </c>
      <c r="BV56" s="82" t="s">
        <v>65</v>
      </c>
      <c r="BW56" s="82" t="s">
        <v>74</v>
      </c>
      <c r="BX56" s="82" t="s">
        <v>5</v>
      </c>
      <c r="CL56" s="82" t="s">
        <v>3</v>
      </c>
      <c r="CM56" s="82" t="s">
        <v>72</v>
      </c>
    </row>
    <row r="57" spans="1:91" s="7" customFormat="1" ht="24.75" customHeight="1">
      <c r="A57" s="73" t="s">
        <v>67</v>
      </c>
      <c r="B57" s="74"/>
      <c r="C57" s="75"/>
      <c r="D57" s="292">
        <v>3</v>
      </c>
      <c r="E57" s="292"/>
      <c r="F57" s="292"/>
      <c r="G57" s="292"/>
      <c r="H57" s="292"/>
      <c r="I57" s="76"/>
      <c r="J57" s="292" t="s">
        <v>75</v>
      </c>
      <c r="K57" s="292"/>
      <c r="L57" s="292"/>
      <c r="M57" s="292"/>
      <c r="N57" s="292"/>
      <c r="O57" s="292"/>
      <c r="P57" s="292"/>
      <c r="Q57" s="292"/>
      <c r="R57" s="292"/>
      <c r="S57" s="292"/>
      <c r="T57" s="292"/>
      <c r="U57" s="292"/>
      <c r="V57" s="292"/>
      <c r="W57" s="292"/>
      <c r="X57" s="292"/>
      <c r="Y57" s="292"/>
      <c r="Z57" s="292"/>
      <c r="AA57" s="292"/>
      <c r="AB57" s="292"/>
      <c r="AC57" s="292"/>
      <c r="AD57" s="292"/>
      <c r="AE57" s="292"/>
      <c r="AF57" s="292"/>
      <c r="AG57" s="290">
        <f>'Střecha S3 , S4'!J30</f>
        <v>0</v>
      </c>
      <c r="AH57" s="291"/>
      <c r="AI57" s="291"/>
      <c r="AJ57" s="291"/>
      <c r="AK57" s="291"/>
      <c r="AL57" s="291"/>
      <c r="AM57" s="291"/>
      <c r="AN57" s="290">
        <f t="shared" si="0"/>
        <v>0</v>
      </c>
      <c r="AO57" s="291"/>
      <c r="AP57" s="291"/>
      <c r="AQ57" s="77" t="s">
        <v>69</v>
      </c>
      <c r="AR57" s="74"/>
      <c r="AS57" s="78">
        <v>0</v>
      </c>
      <c r="AT57" s="79">
        <f t="shared" si="1"/>
        <v>0</v>
      </c>
      <c r="AU57" s="80">
        <f>'Střecha S3 , S4'!P89</f>
        <v>864.13743999999997</v>
      </c>
      <c r="AV57" s="79">
        <f>'Střecha S3 , S4'!J33</f>
        <v>0</v>
      </c>
      <c r="AW57" s="79">
        <f>'Střecha S3 , S4'!J34</f>
        <v>0</v>
      </c>
      <c r="AX57" s="79">
        <f>'Střecha S3 , S4'!J35</f>
        <v>0</v>
      </c>
      <c r="AY57" s="79">
        <f>'Střecha S3 , S4'!J36</f>
        <v>0</v>
      </c>
      <c r="AZ57" s="79">
        <f>'Střecha S3 , S4'!F33</f>
        <v>0</v>
      </c>
      <c r="BA57" s="79">
        <f>'Střecha S3 , S4'!F34</f>
        <v>0</v>
      </c>
      <c r="BB57" s="79">
        <f>'Střecha S3 , S4'!F35</f>
        <v>0</v>
      </c>
      <c r="BC57" s="79">
        <f>'Střecha S3 , S4'!F36</f>
        <v>0</v>
      </c>
      <c r="BD57" s="81">
        <f>'Střecha S3 , S4'!F37</f>
        <v>0</v>
      </c>
      <c r="BT57" s="82" t="s">
        <v>70</v>
      </c>
      <c r="BV57" s="82" t="s">
        <v>65</v>
      </c>
      <c r="BW57" s="82" t="s">
        <v>76</v>
      </c>
      <c r="BX57" s="82" t="s">
        <v>5</v>
      </c>
      <c r="CL57" s="82" t="s">
        <v>3</v>
      </c>
      <c r="CM57" s="82" t="s">
        <v>72</v>
      </c>
    </row>
    <row r="58" spans="1:91" s="7" customFormat="1" ht="24.75" customHeight="1">
      <c r="A58" s="73" t="s">
        <v>67</v>
      </c>
      <c r="B58" s="74"/>
      <c r="C58" s="75"/>
      <c r="D58" s="292">
        <v>4</v>
      </c>
      <c r="E58" s="292"/>
      <c r="F58" s="292"/>
      <c r="G58" s="292"/>
      <c r="H58" s="292"/>
      <c r="I58" s="76"/>
      <c r="J58" s="292" t="s">
        <v>77</v>
      </c>
      <c r="K58" s="292"/>
      <c r="L58" s="292"/>
      <c r="M58" s="292"/>
      <c r="N58" s="292"/>
      <c r="O58" s="292"/>
      <c r="P58" s="292"/>
      <c r="Q58" s="292"/>
      <c r="R58" s="292"/>
      <c r="S58" s="292"/>
      <c r="T58" s="292"/>
      <c r="U58" s="292"/>
      <c r="V58" s="292"/>
      <c r="W58" s="292"/>
      <c r="X58" s="292"/>
      <c r="Y58" s="292"/>
      <c r="Z58" s="292"/>
      <c r="AA58" s="292"/>
      <c r="AB58" s="292"/>
      <c r="AC58" s="292"/>
      <c r="AD58" s="292"/>
      <c r="AE58" s="292"/>
      <c r="AF58" s="292"/>
      <c r="AG58" s="290">
        <f>'Střecha  S6 , S 7'!J30</f>
        <v>0</v>
      </c>
      <c r="AH58" s="291"/>
      <c r="AI58" s="291"/>
      <c r="AJ58" s="291"/>
      <c r="AK58" s="291"/>
      <c r="AL58" s="291"/>
      <c r="AM58" s="291"/>
      <c r="AN58" s="290">
        <f t="shared" si="0"/>
        <v>0</v>
      </c>
      <c r="AO58" s="291"/>
      <c r="AP58" s="291"/>
      <c r="AQ58" s="77" t="s">
        <v>69</v>
      </c>
      <c r="AR58" s="74"/>
      <c r="AS58" s="78">
        <v>0</v>
      </c>
      <c r="AT58" s="79">
        <f t="shared" si="1"/>
        <v>0</v>
      </c>
      <c r="AU58" s="80">
        <f>'Střecha  S6 , S 7'!P88</f>
        <v>283.13766999999996</v>
      </c>
      <c r="AV58" s="79">
        <f>'Střecha  S6 , S 7'!J33</f>
        <v>0</v>
      </c>
      <c r="AW58" s="79">
        <f>'Střecha  S6 , S 7'!J34</f>
        <v>0</v>
      </c>
      <c r="AX58" s="79">
        <f>'Střecha  S6 , S 7'!J35</f>
        <v>0</v>
      </c>
      <c r="AY58" s="79">
        <f>'Střecha  S6 , S 7'!J36</f>
        <v>0</v>
      </c>
      <c r="AZ58" s="79">
        <f>'Střecha  S6 , S 7'!F33</f>
        <v>0</v>
      </c>
      <c r="BA58" s="79">
        <f>'Střecha  S6 , S 7'!F34</f>
        <v>0</v>
      </c>
      <c r="BB58" s="79">
        <f>'Střecha  S6 , S 7'!F35</f>
        <v>0</v>
      </c>
      <c r="BC58" s="79">
        <f>'Střecha  S6 , S 7'!F36</f>
        <v>0</v>
      </c>
      <c r="BD58" s="81">
        <f>'Střecha  S6 , S 7'!F37</f>
        <v>0</v>
      </c>
      <c r="BT58" s="82" t="s">
        <v>70</v>
      </c>
      <c r="BV58" s="82" t="s">
        <v>65</v>
      </c>
      <c r="BW58" s="82" t="s">
        <v>78</v>
      </c>
      <c r="BX58" s="82" t="s">
        <v>5</v>
      </c>
      <c r="CL58" s="82" t="s">
        <v>3</v>
      </c>
      <c r="CM58" s="82" t="s">
        <v>72</v>
      </c>
    </row>
    <row r="59" spans="1:91" s="7" customFormat="1" ht="24.75" customHeight="1">
      <c r="A59" s="73" t="s">
        <v>67</v>
      </c>
      <c r="B59" s="74"/>
      <c r="C59" s="75"/>
      <c r="D59" s="292">
        <v>5</v>
      </c>
      <c r="E59" s="292"/>
      <c r="F59" s="292"/>
      <c r="G59" s="292"/>
      <c r="H59" s="292"/>
      <c r="I59" s="76"/>
      <c r="J59" s="292" t="s">
        <v>79</v>
      </c>
      <c r="K59" s="292"/>
      <c r="L59" s="292"/>
      <c r="M59" s="292"/>
      <c r="N59" s="292"/>
      <c r="O59" s="292"/>
      <c r="P59" s="292"/>
      <c r="Q59" s="292"/>
      <c r="R59" s="292"/>
      <c r="S59" s="292"/>
      <c r="T59" s="292"/>
      <c r="U59" s="292"/>
      <c r="V59" s="292"/>
      <c r="W59" s="292"/>
      <c r="X59" s="292"/>
      <c r="Y59" s="292"/>
      <c r="Z59" s="292"/>
      <c r="AA59" s="292"/>
      <c r="AB59" s="292"/>
      <c r="AC59" s="292"/>
      <c r="AD59" s="292"/>
      <c r="AE59" s="292"/>
      <c r="AF59" s="292"/>
      <c r="AG59" s="290">
        <f>'Střecha S 9'!J30</f>
        <v>0</v>
      </c>
      <c r="AH59" s="291"/>
      <c r="AI59" s="291"/>
      <c r="AJ59" s="291"/>
      <c r="AK59" s="291"/>
      <c r="AL59" s="291"/>
      <c r="AM59" s="291"/>
      <c r="AN59" s="290">
        <f t="shared" si="0"/>
        <v>0</v>
      </c>
      <c r="AO59" s="291"/>
      <c r="AP59" s="291"/>
      <c r="AQ59" s="77" t="s">
        <v>69</v>
      </c>
      <c r="AR59" s="74"/>
      <c r="AS59" s="78">
        <v>0</v>
      </c>
      <c r="AT59" s="79">
        <f t="shared" si="1"/>
        <v>0</v>
      </c>
      <c r="AU59" s="80">
        <f>'Střecha S 9'!P86</f>
        <v>52.854489999999998</v>
      </c>
      <c r="AV59" s="79">
        <f>'Střecha S 9'!J33</f>
        <v>0</v>
      </c>
      <c r="AW59" s="79">
        <f>'Střecha S 9'!J34</f>
        <v>0</v>
      </c>
      <c r="AX59" s="79">
        <f>'Střecha S 9'!J35</f>
        <v>0</v>
      </c>
      <c r="AY59" s="79">
        <f>'Střecha S 9'!J36</f>
        <v>0</v>
      </c>
      <c r="AZ59" s="79">
        <f>'Střecha S 9'!F33</f>
        <v>0</v>
      </c>
      <c r="BA59" s="79">
        <f>'Střecha S 9'!F34</f>
        <v>0</v>
      </c>
      <c r="BB59" s="79">
        <f>'Střecha S 9'!F35</f>
        <v>0</v>
      </c>
      <c r="BC59" s="79">
        <f>'Střecha S 9'!F36</f>
        <v>0</v>
      </c>
      <c r="BD59" s="81">
        <f>'Střecha S 9'!F37</f>
        <v>0</v>
      </c>
      <c r="BT59" s="82" t="s">
        <v>70</v>
      </c>
      <c r="BV59" s="82" t="s">
        <v>65</v>
      </c>
      <c r="BW59" s="82" t="s">
        <v>80</v>
      </c>
      <c r="BX59" s="82" t="s">
        <v>5</v>
      </c>
      <c r="CL59" s="82" t="s">
        <v>3</v>
      </c>
      <c r="CM59" s="82" t="s">
        <v>72</v>
      </c>
    </row>
    <row r="60" spans="1:91" s="7" customFormat="1" ht="24.75" customHeight="1">
      <c r="A60" s="73" t="s">
        <v>67</v>
      </c>
      <c r="B60" s="74"/>
      <c r="C60" s="75"/>
      <c r="D60" s="292">
        <v>6</v>
      </c>
      <c r="E60" s="292"/>
      <c r="F60" s="292"/>
      <c r="G60" s="292"/>
      <c r="H60" s="292"/>
      <c r="I60" s="76"/>
      <c r="J60" s="292" t="s">
        <v>81</v>
      </c>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0">
        <f>'Střecha S8 , S9a'!J30</f>
        <v>0</v>
      </c>
      <c r="AH60" s="291"/>
      <c r="AI60" s="291"/>
      <c r="AJ60" s="291"/>
      <c r="AK60" s="291"/>
      <c r="AL60" s="291"/>
      <c r="AM60" s="291"/>
      <c r="AN60" s="290">
        <f t="shared" si="0"/>
        <v>0</v>
      </c>
      <c r="AO60" s="291"/>
      <c r="AP60" s="291"/>
      <c r="AQ60" s="77" t="s">
        <v>69</v>
      </c>
      <c r="AR60" s="74"/>
      <c r="AS60" s="78">
        <v>0</v>
      </c>
      <c r="AT60" s="79">
        <f t="shared" si="1"/>
        <v>0</v>
      </c>
      <c r="AU60" s="80">
        <f>'Střecha S8 , S9a'!P88</f>
        <v>89.294999999999987</v>
      </c>
      <c r="AV60" s="79">
        <f>'Střecha S8 , S9a'!J33</f>
        <v>0</v>
      </c>
      <c r="AW60" s="79">
        <f>'Střecha S8 , S9a'!J34</f>
        <v>0</v>
      </c>
      <c r="AX60" s="79">
        <f>'Střecha S8 , S9a'!J35</f>
        <v>0</v>
      </c>
      <c r="AY60" s="79">
        <f>'Střecha S8 , S9a'!J36</f>
        <v>0</v>
      </c>
      <c r="AZ60" s="79">
        <f>'Střecha S8 , S9a'!F33</f>
        <v>0</v>
      </c>
      <c r="BA60" s="79">
        <f>'Střecha S8 , S9a'!F34</f>
        <v>0</v>
      </c>
      <c r="BB60" s="79">
        <f>'Střecha S8 , S9a'!F35</f>
        <v>0</v>
      </c>
      <c r="BC60" s="79">
        <f>'Střecha S8 , S9a'!F36</f>
        <v>0</v>
      </c>
      <c r="BD60" s="81">
        <f>'Střecha S8 , S9a'!F37</f>
        <v>0</v>
      </c>
      <c r="BT60" s="82" t="s">
        <v>70</v>
      </c>
      <c r="BV60" s="82" t="s">
        <v>65</v>
      </c>
      <c r="BW60" s="82" t="s">
        <v>82</v>
      </c>
      <c r="BX60" s="82" t="s">
        <v>5</v>
      </c>
      <c r="CL60" s="82" t="s">
        <v>3</v>
      </c>
      <c r="CM60" s="82" t="s">
        <v>72</v>
      </c>
    </row>
    <row r="61" spans="1:91" s="7" customFormat="1" ht="24.75" customHeight="1">
      <c r="A61" s="73" t="s">
        <v>67</v>
      </c>
      <c r="B61" s="74"/>
      <c r="C61" s="75"/>
      <c r="D61" s="292">
        <v>7</v>
      </c>
      <c r="E61" s="292"/>
      <c r="F61" s="292"/>
      <c r="G61" s="292"/>
      <c r="H61" s="292"/>
      <c r="I61" s="76"/>
      <c r="J61" s="292" t="s">
        <v>83</v>
      </c>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0">
        <f>'Střecha S10 , S11'!J30</f>
        <v>0</v>
      </c>
      <c r="AH61" s="291"/>
      <c r="AI61" s="291"/>
      <c r="AJ61" s="291"/>
      <c r="AK61" s="291"/>
      <c r="AL61" s="291"/>
      <c r="AM61" s="291"/>
      <c r="AN61" s="290">
        <f t="shared" si="0"/>
        <v>0</v>
      </c>
      <c r="AO61" s="291"/>
      <c r="AP61" s="291"/>
      <c r="AQ61" s="77" t="s">
        <v>69</v>
      </c>
      <c r="AR61" s="74"/>
      <c r="AS61" s="78">
        <v>0</v>
      </c>
      <c r="AT61" s="79">
        <f t="shared" si="1"/>
        <v>0</v>
      </c>
      <c r="AU61" s="80">
        <f>'Střecha S10 , S11'!P86</f>
        <v>171.00233</v>
      </c>
      <c r="AV61" s="79">
        <f>'Střecha S10 , S11'!J33</f>
        <v>0</v>
      </c>
      <c r="AW61" s="79">
        <f>'Střecha S10 , S11'!J34</f>
        <v>0</v>
      </c>
      <c r="AX61" s="79">
        <f>'Střecha S10 , S11'!J35</f>
        <v>0</v>
      </c>
      <c r="AY61" s="79">
        <f>'Střecha S10 , S11'!J36</f>
        <v>0</v>
      </c>
      <c r="AZ61" s="79">
        <f>'Střecha S10 , S11'!F33</f>
        <v>0</v>
      </c>
      <c r="BA61" s="79">
        <f>'Střecha S10 , S11'!F34</f>
        <v>0</v>
      </c>
      <c r="BB61" s="79">
        <f>'Střecha S10 , S11'!F35</f>
        <v>0</v>
      </c>
      <c r="BC61" s="79">
        <f>'Střecha S10 , S11'!F36</f>
        <v>0</v>
      </c>
      <c r="BD61" s="81">
        <f>'Střecha S10 , S11'!F37</f>
        <v>0</v>
      </c>
      <c r="BT61" s="82" t="s">
        <v>70</v>
      </c>
      <c r="BV61" s="82" t="s">
        <v>65</v>
      </c>
      <c r="BW61" s="82" t="s">
        <v>84</v>
      </c>
      <c r="BX61" s="82" t="s">
        <v>5</v>
      </c>
      <c r="CL61" s="82" t="s">
        <v>3</v>
      </c>
      <c r="CM61" s="82" t="s">
        <v>72</v>
      </c>
    </row>
    <row r="62" spans="1:91" s="7" customFormat="1" ht="24.75" customHeight="1">
      <c r="A62" s="73" t="s">
        <v>67</v>
      </c>
      <c r="B62" s="74"/>
      <c r="C62" s="75"/>
      <c r="D62" s="292">
        <v>8</v>
      </c>
      <c r="E62" s="292"/>
      <c r="F62" s="292"/>
      <c r="G62" s="292"/>
      <c r="H62" s="292"/>
      <c r="I62" s="76"/>
      <c r="J62" s="292" t="s">
        <v>85</v>
      </c>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0">
        <f>'Bourání komína '!J30</f>
        <v>0</v>
      </c>
      <c r="AH62" s="291"/>
      <c r="AI62" s="291"/>
      <c r="AJ62" s="291"/>
      <c r="AK62" s="291"/>
      <c r="AL62" s="291"/>
      <c r="AM62" s="291"/>
      <c r="AN62" s="290">
        <f t="shared" si="0"/>
        <v>0</v>
      </c>
      <c r="AO62" s="291"/>
      <c r="AP62" s="291"/>
      <c r="AQ62" s="77" t="s">
        <v>69</v>
      </c>
      <c r="AR62" s="74"/>
      <c r="AS62" s="78">
        <v>0</v>
      </c>
      <c r="AT62" s="79">
        <f t="shared" si="1"/>
        <v>0</v>
      </c>
      <c r="AU62" s="80">
        <f>'Bourání komína '!P87</f>
        <v>124.81355000000001</v>
      </c>
      <c r="AV62" s="79">
        <f>'Bourání komína '!J33</f>
        <v>0</v>
      </c>
      <c r="AW62" s="79">
        <f>'Bourání komína '!J34</f>
        <v>0</v>
      </c>
      <c r="AX62" s="79">
        <f>'Bourání komína '!J35</f>
        <v>0</v>
      </c>
      <c r="AY62" s="79">
        <f>'Bourání komína '!J36</f>
        <v>0</v>
      </c>
      <c r="AZ62" s="79">
        <f>'Bourání komína '!F33</f>
        <v>0</v>
      </c>
      <c r="BA62" s="79">
        <f>'Bourání komína '!F34</f>
        <v>0</v>
      </c>
      <c r="BB62" s="79">
        <f>'Bourání komína '!F35</f>
        <v>0</v>
      </c>
      <c r="BC62" s="79">
        <f>'Bourání komína '!F36</f>
        <v>0</v>
      </c>
      <c r="BD62" s="81">
        <f>'Bourání komína '!F37</f>
        <v>0</v>
      </c>
      <c r="BT62" s="82" t="s">
        <v>70</v>
      </c>
      <c r="BV62" s="82" t="s">
        <v>65</v>
      </c>
      <c r="BW62" s="82" t="s">
        <v>86</v>
      </c>
      <c r="BX62" s="82" t="s">
        <v>5</v>
      </c>
      <c r="CL62" s="82" t="s">
        <v>3</v>
      </c>
      <c r="CM62" s="82" t="s">
        <v>72</v>
      </c>
    </row>
    <row r="63" spans="1:91" s="7" customFormat="1" ht="24.75" customHeight="1">
      <c r="A63" s="73" t="s">
        <v>67</v>
      </c>
      <c r="B63" s="74"/>
      <c r="C63" s="75"/>
      <c r="D63" s="292">
        <v>9</v>
      </c>
      <c r="E63" s="292"/>
      <c r="F63" s="292"/>
      <c r="G63" s="292"/>
      <c r="H63" s="292"/>
      <c r="I63" s="76"/>
      <c r="J63" s="292" t="s">
        <v>87</v>
      </c>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0">
        <f>VRN!J30</f>
        <v>0</v>
      </c>
      <c r="AH63" s="291"/>
      <c r="AI63" s="291"/>
      <c r="AJ63" s="291"/>
      <c r="AK63" s="291"/>
      <c r="AL63" s="291"/>
      <c r="AM63" s="291"/>
      <c r="AN63" s="290">
        <f t="shared" si="0"/>
        <v>0</v>
      </c>
      <c r="AO63" s="291"/>
      <c r="AP63" s="291"/>
      <c r="AQ63" s="77" t="s">
        <v>69</v>
      </c>
      <c r="AR63" s="74"/>
      <c r="AS63" s="83">
        <v>0</v>
      </c>
      <c r="AT63" s="84">
        <f t="shared" si="1"/>
        <v>0</v>
      </c>
      <c r="AU63" s="85">
        <f>VRN!P84</f>
        <v>0</v>
      </c>
      <c r="AV63" s="84">
        <f>VRN!J33</f>
        <v>0</v>
      </c>
      <c r="AW63" s="84">
        <f>VRN!J34</f>
        <v>0</v>
      </c>
      <c r="AX63" s="84">
        <f>VRN!J35</f>
        <v>0</v>
      </c>
      <c r="AY63" s="84">
        <f>VRN!J36</f>
        <v>0</v>
      </c>
      <c r="AZ63" s="84">
        <f>VRN!F33</f>
        <v>0</v>
      </c>
      <c r="BA63" s="84">
        <f>VRN!F34</f>
        <v>0</v>
      </c>
      <c r="BB63" s="84">
        <f>VRN!F35</f>
        <v>0</v>
      </c>
      <c r="BC63" s="84">
        <f>VRN!F36</f>
        <v>0</v>
      </c>
      <c r="BD63" s="86">
        <f>VRN!F37</f>
        <v>0</v>
      </c>
      <c r="BT63" s="82" t="s">
        <v>70</v>
      </c>
      <c r="BV63" s="82" t="s">
        <v>65</v>
      </c>
      <c r="BW63" s="82" t="s">
        <v>88</v>
      </c>
      <c r="BX63" s="82" t="s">
        <v>5</v>
      </c>
      <c r="CL63" s="82" t="s">
        <v>3</v>
      </c>
      <c r="CM63" s="82" t="s">
        <v>72</v>
      </c>
    </row>
    <row r="64" spans="1:91" s="2" customFormat="1" ht="30" customHeight="1">
      <c r="A64" s="31"/>
      <c r="B64" s="32"/>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2"/>
      <c r="AS64" s="31"/>
      <c r="AT64" s="31"/>
      <c r="AU64" s="31"/>
      <c r="AV64" s="31"/>
      <c r="AW64" s="31"/>
      <c r="AX64" s="31"/>
      <c r="AY64" s="31"/>
      <c r="AZ64" s="31"/>
      <c r="BA64" s="31"/>
      <c r="BB64" s="31"/>
      <c r="BC64" s="31"/>
      <c r="BD64" s="31"/>
      <c r="BE64" s="31"/>
    </row>
    <row r="65" spans="1:57" s="2" customFormat="1" ht="6.95" customHeight="1">
      <c r="A65" s="31"/>
      <c r="B65" s="41"/>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32"/>
      <c r="AS65" s="31"/>
      <c r="AT65" s="31"/>
      <c r="AU65" s="31"/>
      <c r="AV65" s="31"/>
      <c r="AW65" s="31"/>
      <c r="AX65" s="31"/>
      <c r="AY65" s="31"/>
      <c r="AZ65" s="31"/>
      <c r="BA65" s="31"/>
      <c r="BB65" s="31"/>
      <c r="BC65" s="31"/>
      <c r="BD65" s="31"/>
      <c r="BE65" s="31"/>
    </row>
  </sheetData>
  <mergeCells count="72">
    <mergeCell ref="L45:AO45"/>
    <mergeCell ref="AM47:AN47"/>
    <mergeCell ref="AM49:AP49"/>
    <mergeCell ref="AS49:AT51"/>
    <mergeCell ref="AM50:AP50"/>
    <mergeCell ref="C52:G52"/>
    <mergeCell ref="AN52:AP52"/>
    <mergeCell ref="AG52:AM52"/>
    <mergeCell ref="I52:AF52"/>
    <mergeCell ref="AN55:AP55"/>
    <mergeCell ref="D55:H55"/>
    <mergeCell ref="AG55:AM55"/>
    <mergeCell ref="J55:AF55"/>
    <mergeCell ref="AG54:AM54"/>
    <mergeCell ref="AN54:AP54"/>
    <mergeCell ref="J56:AF56"/>
    <mergeCell ref="D56:H56"/>
    <mergeCell ref="AN56:AP56"/>
    <mergeCell ref="AG56:AM56"/>
    <mergeCell ref="J57:AF57"/>
    <mergeCell ref="AG57:AM57"/>
    <mergeCell ref="D57:H57"/>
    <mergeCell ref="AN57:AP57"/>
    <mergeCell ref="AN58:AP58"/>
    <mergeCell ref="AG58:AM58"/>
    <mergeCell ref="J58:AF58"/>
    <mergeCell ref="D58:H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N63:AP63"/>
    <mergeCell ref="AG63:AM63"/>
    <mergeCell ref="D63:H63"/>
    <mergeCell ref="J63:AF63"/>
    <mergeCell ref="L30:P30"/>
    <mergeCell ref="W30:AE30"/>
    <mergeCell ref="K5:AO5"/>
    <mergeCell ref="K6:AO6"/>
    <mergeCell ref="E23:AN23"/>
    <mergeCell ref="AK26:AO26"/>
    <mergeCell ref="L28:P28"/>
    <mergeCell ref="W28:AE28"/>
    <mergeCell ref="AK28:AO28"/>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s>
  <hyperlinks>
    <hyperlink ref="A55" location="'MASN2801 - Střecha S1'!C2" display="/"/>
    <hyperlink ref="A56" location="'MASN2802 - Střecha S2 , S5'!C2" display="/"/>
    <hyperlink ref="A57" location="'MASN2803 - Střecha S3 , S4'!C2" display="/"/>
    <hyperlink ref="A58" location="'MASN2804 - Střecha  S6 , S 7'!C2" display="/"/>
    <hyperlink ref="A59" location="'MASN2805 - Střecha S 9'!C2" display="/"/>
    <hyperlink ref="A60" location="'MASN2806 - Střecha S8 , S9a'!C2" display="/"/>
    <hyperlink ref="A61" location="'MASN2807 - Střecha S10 , S11'!C2" display="/"/>
    <hyperlink ref="A62" location="'MASN2808 - Bourání komína '!C2" display="/"/>
    <hyperlink ref="A63" location="'MASN2809 - VON'!C2" display="/"/>
  </hyperlinks>
  <pageMargins left="0.39374999999999999" right="0.39374999999999999" top="0.39374999999999999" bottom="0.39374999999999999" header="0" footer="0"/>
  <pageSetup paperSize="9" scale="9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00"/>
  <sheetViews>
    <sheetView showGridLines="0" workbookViewId="0">
      <selection activeCell="D6" sqref="D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7"/>
    </row>
    <row r="2" spans="1:46" s="1" customFormat="1" ht="36.950000000000003" customHeight="1">
      <c r="E2" s="1" t="s">
        <v>17</v>
      </c>
      <c r="L2" s="275" t="s">
        <v>6</v>
      </c>
      <c r="M2" s="276"/>
      <c r="N2" s="276"/>
      <c r="O2" s="276"/>
      <c r="P2" s="276"/>
      <c r="Q2" s="276"/>
      <c r="R2" s="276"/>
      <c r="S2" s="276"/>
      <c r="T2" s="276"/>
      <c r="U2" s="276"/>
      <c r="V2" s="276"/>
      <c r="AT2" s="19" t="s">
        <v>88</v>
      </c>
    </row>
    <row r="3" spans="1:46" s="1" customFormat="1" ht="6.95" customHeight="1">
      <c r="B3" s="20"/>
      <c r="C3" s="21"/>
      <c r="D3" s="21"/>
      <c r="E3" s="21"/>
      <c r="F3" s="21"/>
      <c r="G3" s="21"/>
      <c r="H3" s="21"/>
      <c r="I3" s="21"/>
      <c r="J3" s="21"/>
      <c r="K3" s="21"/>
      <c r="L3" s="22"/>
      <c r="AT3" s="19" t="s">
        <v>72</v>
      </c>
    </row>
    <row r="4" spans="1:46" s="1" customFormat="1" ht="24.95" customHeight="1">
      <c r="B4" s="22"/>
      <c r="D4" s="23" t="s">
        <v>89</v>
      </c>
      <c r="L4" s="22"/>
      <c r="M4" s="88" t="s">
        <v>11</v>
      </c>
      <c r="AT4" s="19" t="s">
        <v>4</v>
      </c>
    </row>
    <row r="5" spans="1:46" s="1" customFormat="1" ht="6.95" customHeight="1">
      <c r="B5" s="22"/>
      <c r="L5" s="22"/>
    </row>
    <row r="6" spans="1:46" s="1" customFormat="1" ht="12" customHeight="1">
      <c r="B6" s="22"/>
      <c r="D6" s="28" t="s">
        <v>13</v>
      </c>
      <c r="L6" s="22"/>
    </row>
    <row r="7" spans="1:46" s="1" customFormat="1" ht="16.5" customHeight="1">
      <c r="B7" s="22"/>
      <c r="E7" s="309" t="str">
        <f>'Rekapitulace stavby'!K6</f>
        <v>Střešní krytina na budově kuchyně</v>
      </c>
      <c r="F7" s="310"/>
      <c r="G7" s="310"/>
      <c r="H7" s="310"/>
      <c r="L7" s="22"/>
    </row>
    <row r="8" spans="1:46" s="2" customFormat="1" ht="12" customHeight="1">
      <c r="A8" s="31"/>
      <c r="B8" s="32"/>
      <c r="C8" s="31"/>
      <c r="D8" s="28" t="s">
        <v>90</v>
      </c>
      <c r="E8" s="31"/>
      <c r="F8" s="31"/>
      <c r="G8" s="31"/>
      <c r="H8" s="31"/>
      <c r="I8" s="31"/>
      <c r="J8" s="31"/>
      <c r="K8" s="31"/>
      <c r="L8" s="89"/>
      <c r="S8" s="31"/>
      <c r="T8" s="31"/>
      <c r="U8" s="31"/>
      <c r="V8" s="31"/>
      <c r="W8" s="31"/>
      <c r="X8" s="31"/>
      <c r="Y8" s="31"/>
      <c r="Z8" s="31"/>
      <c r="AA8" s="31"/>
      <c r="AB8" s="31"/>
      <c r="AC8" s="31"/>
      <c r="AD8" s="31"/>
      <c r="AE8" s="31"/>
    </row>
    <row r="9" spans="1:46" s="2" customFormat="1" ht="16.5" customHeight="1">
      <c r="A9" s="31"/>
      <c r="B9" s="32"/>
      <c r="C9" s="31"/>
      <c r="D9" s="31"/>
      <c r="E9" s="299" t="s">
        <v>739</v>
      </c>
      <c r="F9" s="308"/>
      <c r="G9" s="308"/>
      <c r="H9" s="308"/>
      <c r="I9" s="31"/>
      <c r="J9" s="31"/>
      <c r="K9" s="31"/>
      <c r="L9" s="89"/>
      <c r="S9" s="31"/>
      <c r="T9" s="31"/>
      <c r="U9" s="31"/>
      <c r="V9" s="31"/>
      <c r="W9" s="31"/>
      <c r="X9" s="31"/>
      <c r="Y9" s="31"/>
      <c r="Z9" s="31"/>
      <c r="AA9" s="31"/>
      <c r="AB9" s="31"/>
      <c r="AC9" s="31"/>
      <c r="AD9" s="31"/>
      <c r="AE9" s="31"/>
    </row>
    <row r="10" spans="1:46" s="2" customFormat="1">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c r="A11" s="31"/>
      <c r="B11" s="32"/>
      <c r="C11" s="31"/>
      <c r="D11" s="28" t="s">
        <v>14</v>
      </c>
      <c r="E11" s="31"/>
      <c r="F11" s="26" t="s">
        <v>3</v>
      </c>
      <c r="G11" s="31"/>
      <c r="H11" s="31"/>
      <c r="I11" s="28" t="s">
        <v>15</v>
      </c>
      <c r="J11" s="26" t="s">
        <v>3</v>
      </c>
      <c r="K11" s="31"/>
      <c r="L11" s="89"/>
      <c r="S11" s="31"/>
      <c r="T11" s="31"/>
      <c r="U11" s="31"/>
      <c r="V11" s="31"/>
      <c r="W11" s="31"/>
      <c r="X11" s="31"/>
      <c r="Y11" s="31"/>
      <c r="Z11" s="31"/>
      <c r="AA11" s="31"/>
      <c r="AB11" s="31"/>
      <c r="AC11" s="31"/>
      <c r="AD11" s="31"/>
      <c r="AE11" s="31"/>
    </row>
    <row r="12" spans="1:46" s="2" customFormat="1" ht="12" customHeight="1">
      <c r="A12" s="31"/>
      <c r="B12" s="32"/>
      <c r="C12" s="31"/>
      <c r="D12" s="28" t="s">
        <v>16</v>
      </c>
      <c r="E12" s="31"/>
      <c r="F12" s="26" t="s">
        <v>17</v>
      </c>
      <c r="G12" s="31"/>
      <c r="H12" s="31"/>
      <c r="I12" s="28" t="s">
        <v>18</v>
      </c>
      <c r="J12" s="49">
        <f>'Rekapitulace stavby'!AN8</f>
        <v>44323</v>
      </c>
      <c r="K12" s="31"/>
      <c r="L12" s="89"/>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c r="A14" s="31"/>
      <c r="B14" s="32"/>
      <c r="C14" s="31"/>
      <c r="D14" s="28" t="s">
        <v>19</v>
      </c>
      <c r="E14" s="31"/>
      <c r="F14" s="31"/>
      <c r="G14" s="31"/>
      <c r="H14" s="31"/>
      <c r="I14" s="28" t="s">
        <v>20</v>
      </c>
      <c r="J14" s="26" t="s">
        <v>3</v>
      </c>
      <c r="K14" s="31"/>
      <c r="L14" s="89"/>
      <c r="S14" s="31"/>
      <c r="T14" s="31"/>
      <c r="U14" s="31"/>
      <c r="V14" s="31"/>
      <c r="W14" s="31"/>
      <c r="X14" s="31"/>
      <c r="Y14" s="31"/>
      <c r="Z14" s="31"/>
      <c r="AA14" s="31"/>
      <c r="AB14" s="31"/>
      <c r="AC14" s="31"/>
      <c r="AD14" s="31"/>
      <c r="AE14" s="31"/>
    </row>
    <row r="15" spans="1:46" s="2" customFormat="1" ht="18" customHeight="1">
      <c r="A15" s="31"/>
      <c r="B15" s="32"/>
      <c r="C15" s="31"/>
      <c r="D15" s="31"/>
      <c r="E15" s="26" t="s">
        <v>957</v>
      </c>
      <c r="F15" s="31"/>
      <c r="G15" s="31"/>
      <c r="H15" s="31"/>
      <c r="I15" s="28" t="s">
        <v>21</v>
      </c>
      <c r="J15" s="26" t="s">
        <v>3</v>
      </c>
      <c r="K15" s="31"/>
      <c r="L15" s="89"/>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c r="A17" s="31"/>
      <c r="B17" s="32"/>
      <c r="C17" s="31"/>
      <c r="D17" s="28" t="s">
        <v>22</v>
      </c>
      <c r="E17" s="31"/>
      <c r="F17" s="31"/>
      <c r="G17" s="31"/>
      <c r="H17" s="31"/>
      <c r="I17" s="28" t="s">
        <v>20</v>
      </c>
      <c r="J17" s="26" t="str">
        <f>'Rekapitulace stavby'!AN13</f>
        <v/>
      </c>
      <c r="K17" s="31"/>
      <c r="L17" s="89"/>
      <c r="S17" s="31"/>
      <c r="T17" s="31"/>
      <c r="U17" s="31"/>
      <c r="V17" s="31"/>
      <c r="W17" s="31"/>
      <c r="X17" s="31"/>
      <c r="Y17" s="31"/>
      <c r="Z17" s="31"/>
      <c r="AA17" s="31"/>
      <c r="AB17" s="31"/>
      <c r="AC17" s="31"/>
      <c r="AD17" s="31"/>
      <c r="AE17" s="31"/>
    </row>
    <row r="18" spans="1:31" s="2" customFormat="1" ht="18" customHeight="1">
      <c r="A18" s="31"/>
      <c r="B18" s="32"/>
      <c r="C18" s="31"/>
      <c r="D18" s="31"/>
      <c r="E18" s="284" t="str">
        <f>'Rekapitulace stavby'!E14</f>
        <v xml:space="preserve"> </v>
      </c>
      <c r="F18" s="284"/>
      <c r="G18" s="284"/>
      <c r="H18" s="284"/>
      <c r="I18" s="28" t="s">
        <v>21</v>
      </c>
      <c r="J18" s="26" t="str">
        <f>'Rekapitulace stavby'!AN14</f>
        <v/>
      </c>
      <c r="K18" s="31"/>
      <c r="L18" s="89"/>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c r="A20" s="31"/>
      <c r="B20" s="32"/>
      <c r="C20" s="31"/>
      <c r="D20" s="28" t="s">
        <v>23</v>
      </c>
      <c r="E20" s="31"/>
      <c r="F20" s="31"/>
      <c r="G20" s="31"/>
      <c r="H20" s="31"/>
      <c r="I20" s="28" t="s">
        <v>20</v>
      </c>
      <c r="J20" s="26" t="s">
        <v>3</v>
      </c>
      <c r="K20" s="31"/>
      <c r="L20" s="89"/>
      <c r="S20" s="31"/>
      <c r="T20" s="31"/>
      <c r="U20" s="31"/>
      <c r="V20" s="31"/>
      <c r="W20" s="31"/>
      <c r="X20" s="31"/>
      <c r="Y20" s="31"/>
      <c r="Z20" s="31"/>
      <c r="AA20" s="31"/>
      <c r="AB20" s="31"/>
      <c r="AC20" s="31"/>
      <c r="AD20" s="31"/>
      <c r="AE20" s="31"/>
    </row>
    <row r="21" spans="1:31" s="2" customFormat="1" ht="18" customHeight="1">
      <c r="A21" s="31"/>
      <c r="B21" s="32"/>
      <c r="C21" s="31"/>
      <c r="D21" s="31"/>
      <c r="E21" s="26" t="s">
        <v>24</v>
      </c>
      <c r="F21" s="31"/>
      <c r="G21" s="31"/>
      <c r="H21" s="31"/>
      <c r="I21" s="28" t="s">
        <v>21</v>
      </c>
      <c r="J21" s="26" t="s">
        <v>3</v>
      </c>
      <c r="K21" s="31"/>
      <c r="L21" s="89"/>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c r="A23" s="31"/>
      <c r="B23" s="32"/>
      <c r="C23" s="31"/>
      <c r="D23" s="28" t="s">
        <v>26</v>
      </c>
      <c r="E23" s="31"/>
      <c r="F23" s="31"/>
      <c r="G23" s="31"/>
      <c r="H23" s="31"/>
      <c r="I23" s="28" t="s">
        <v>20</v>
      </c>
      <c r="J23" s="26" t="s">
        <v>3</v>
      </c>
      <c r="K23" s="31"/>
      <c r="L23" s="89"/>
      <c r="S23" s="31"/>
      <c r="T23" s="31"/>
      <c r="U23" s="31"/>
      <c r="V23" s="31"/>
      <c r="W23" s="31"/>
      <c r="X23" s="31"/>
      <c r="Y23" s="31"/>
      <c r="Z23" s="31"/>
      <c r="AA23" s="31"/>
      <c r="AB23" s="31"/>
      <c r="AC23" s="31"/>
      <c r="AD23" s="31"/>
      <c r="AE23" s="31"/>
    </row>
    <row r="24" spans="1:31" s="2" customFormat="1" ht="18" customHeight="1">
      <c r="A24" s="31"/>
      <c r="B24" s="32"/>
      <c r="C24" s="31"/>
      <c r="D24" s="31"/>
      <c r="E24" s="26" t="s">
        <v>955</v>
      </c>
      <c r="F24" s="31"/>
      <c r="G24" s="31"/>
      <c r="H24" s="31"/>
      <c r="I24" s="28" t="s">
        <v>21</v>
      </c>
      <c r="J24" s="26" t="s">
        <v>3</v>
      </c>
      <c r="K24" s="31"/>
      <c r="L24" s="89"/>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c r="A26" s="31"/>
      <c r="B26" s="32"/>
      <c r="C26" s="31"/>
      <c r="D26" s="28" t="s">
        <v>27</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c r="A27" s="90"/>
      <c r="B27" s="91"/>
      <c r="C27" s="90"/>
      <c r="D27" s="90"/>
      <c r="E27" s="286" t="s">
        <v>3</v>
      </c>
      <c r="F27" s="286"/>
      <c r="G27" s="286"/>
      <c r="H27" s="286"/>
      <c r="I27" s="90"/>
      <c r="J27" s="90"/>
      <c r="K27" s="90"/>
      <c r="L27" s="92"/>
      <c r="S27" s="90"/>
      <c r="T27" s="90"/>
      <c r="U27" s="90"/>
      <c r="V27" s="90"/>
      <c r="W27" s="90"/>
      <c r="X27" s="90"/>
      <c r="Y27" s="90"/>
      <c r="Z27" s="90"/>
      <c r="AA27" s="90"/>
      <c r="AB27" s="90"/>
      <c r="AC27" s="90"/>
      <c r="AD27" s="90"/>
      <c r="AE27" s="90"/>
    </row>
    <row r="28" spans="1:31" s="2" customFormat="1" ht="6.95" customHeight="1">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c r="A30" s="31"/>
      <c r="B30" s="32"/>
      <c r="C30" s="31"/>
      <c r="D30" s="93" t="s">
        <v>29</v>
      </c>
      <c r="E30" s="31"/>
      <c r="F30" s="31"/>
      <c r="G30" s="31"/>
      <c r="H30" s="31"/>
      <c r="I30" s="31"/>
      <c r="J30" s="65">
        <f>ROUND(J84, 2)</f>
        <v>0</v>
      </c>
      <c r="K30" s="31"/>
      <c r="L30" s="89"/>
      <c r="S30" s="31"/>
      <c r="T30" s="31"/>
      <c r="U30" s="31"/>
      <c r="V30" s="31"/>
      <c r="W30" s="31"/>
      <c r="X30" s="31"/>
      <c r="Y30" s="31"/>
      <c r="Z30" s="31"/>
      <c r="AA30" s="31"/>
      <c r="AB30" s="31"/>
      <c r="AC30" s="31"/>
      <c r="AD30" s="31"/>
      <c r="AE30" s="31"/>
    </row>
    <row r="31" spans="1:31" s="2" customFormat="1" ht="6.95" customHeight="1">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c r="A32" s="31"/>
      <c r="B32" s="32"/>
      <c r="C32" s="31"/>
      <c r="D32" s="31"/>
      <c r="E32" s="31"/>
      <c r="F32" s="35" t="s">
        <v>31</v>
      </c>
      <c r="G32" s="31"/>
      <c r="H32" s="31"/>
      <c r="I32" s="35" t="s">
        <v>30</v>
      </c>
      <c r="J32" s="35" t="s">
        <v>32</v>
      </c>
      <c r="K32" s="31"/>
      <c r="L32" s="89"/>
      <c r="S32" s="31"/>
      <c r="T32" s="31"/>
      <c r="U32" s="31"/>
      <c r="V32" s="31"/>
      <c r="W32" s="31"/>
      <c r="X32" s="31"/>
      <c r="Y32" s="31"/>
      <c r="Z32" s="31"/>
      <c r="AA32" s="31"/>
      <c r="AB32" s="31"/>
      <c r="AC32" s="31"/>
      <c r="AD32" s="31"/>
      <c r="AE32" s="31"/>
    </row>
    <row r="33" spans="1:31" s="2" customFormat="1" ht="14.45" customHeight="1">
      <c r="A33" s="31"/>
      <c r="B33" s="32"/>
      <c r="C33" s="31"/>
      <c r="D33" s="94" t="s">
        <v>33</v>
      </c>
      <c r="E33" s="28" t="s">
        <v>34</v>
      </c>
      <c r="F33" s="95">
        <f>ROUND((SUM(BE84:BE99)),  2)</f>
        <v>0</v>
      </c>
      <c r="G33" s="31"/>
      <c r="H33" s="31"/>
      <c r="I33" s="96">
        <v>0.21</v>
      </c>
      <c r="J33" s="95">
        <f>ROUND(((SUM(BE84:BE99))*I33),  2)</f>
        <v>0</v>
      </c>
      <c r="K33" s="31"/>
      <c r="L33" s="89"/>
      <c r="S33" s="31"/>
      <c r="T33" s="31"/>
      <c r="U33" s="31"/>
      <c r="V33" s="31"/>
      <c r="W33" s="31"/>
      <c r="X33" s="31"/>
      <c r="Y33" s="31"/>
      <c r="Z33" s="31"/>
      <c r="AA33" s="31"/>
      <c r="AB33" s="31"/>
      <c r="AC33" s="31"/>
      <c r="AD33" s="31"/>
      <c r="AE33" s="31"/>
    </row>
    <row r="34" spans="1:31" s="2" customFormat="1" ht="14.45" customHeight="1">
      <c r="A34" s="31"/>
      <c r="B34" s="32"/>
      <c r="C34" s="31"/>
      <c r="D34" s="31"/>
      <c r="E34" s="28" t="s">
        <v>35</v>
      </c>
      <c r="F34" s="95">
        <f>ROUND((SUM(BF84:BF99)),  2)</f>
        <v>0</v>
      </c>
      <c r="G34" s="31"/>
      <c r="H34" s="31"/>
      <c r="I34" s="96">
        <v>0.15</v>
      </c>
      <c r="J34" s="95">
        <f>ROUND(((SUM(BF84:BF99))*I34),  2)</f>
        <v>0</v>
      </c>
      <c r="K34" s="31"/>
      <c r="L34" s="89"/>
      <c r="S34" s="31"/>
      <c r="T34" s="31"/>
      <c r="U34" s="31"/>
      <c r="V34" s="31"/>
      <c r="W34" s="31"/>
      <c r="X34" s="31"/>
      <c r="Y34" s="31"/>
      <c r="Z34" s="31"/>
      <c r="AA34" s="31"/>
      <c r="AB34" s="31"/>
      <c r="AC34" s="31"/>
      <c r="AD34" s="31"/>
      <c r="AE34" s="31"/>
    </row>
    <row r="35" spans="1:31" s="2" customFormat="1" ht="14.45" hidden="1" customHeight="1">
      <c r="A35" s="31"/>
      <c r="B35" s="32"/>
      <c r="C35" s="31"/>
      <c r="D35" s="31"/>
      <c r="E35" s="28" t="s">
        <v>36</v>
      </c>
      <c r="F35" s="95">
        <f>ROUND((SUM(BG84:BG99)),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c r="A36" s="31"/>
      <c r="B36" s="32"/>
      <c r="C36" s="31"/>
      <c r="D36" s="31"/>
      <c r="E36" s="28" t="s">
        <v>37</v>
      </c>
      <c r="F36" s="95">
        <f>ROUND((SUM(BH84:BH99)),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c r="A37" s="31"/>
      <c r="B37" s="32"/>
      <c r="C37" s="31"/>
      <c r="D37" s="31"/>
      <c r="E37" s="28" t="s">
        <v>38</v>
      </c>
      <c r="F37" s="95">
        <f>ROUND((SUM(BI84:BI99)),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c r="A39" s="31"/>
      <c r="B39" s="32"/>
      <c r="C39" s="97"/>
      <c r="D39" s="98" t="s">
        <v>39</v>
      </c>
      <c r="E39" s="54"/>
      <c r="F39" s="54"/>
      <c r="G39" s="99" t="s">
        <v>40</v>
      </c>
      <c r="H39" s="100" t="s">
        <v>41</v>
      </c>
      <c r="I39" s="54"/>
      <c r="J39" s="101">
        <f>SUM(J30:J37)</f>
        <v>0</v>
      </c>
      <c r="K39" s="102"/>
      <c r="L39" s="89"/>
      <c r="S39" s="31"/>
      <c r="T39" s="31"/>
      <c r="U39" s="31"/>
      <c r="V39" s="31"/>
      <c r="W39" s="31"/>
      <c r="X39" s="31"/>
      <c r="Y39" s="31"/>
      <c r="Z39" s="31"/>
      <c r="AA39" s="31"/>
      <c r="AB39" s="31"/>
      <c r="AC39" s="31"/>
      <c r="AD39" s="31"/>
      <c r="AE39" s="31"/>
    </row>
    <row r="40" spans="1:31" s="2" customFormat="1" ht="14.45" customHeight="1">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c r="A45" s="31"/>
      <c r="B45" s="32"/>
      <c r="C45" s="23" t="s">
        <v>91</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c r="A47" s="31"/>
      <c r="B47" s="32"/>
      <c r="C47" s="28" t="s">
        <v>13</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c r="A48" s="31"/>
      <c r="B48" s="32"/>
      <c r="C48" s="31"/>
      <c r="D48" s="31"/>
      <c r="E48" s="309" t="str">
        <f>E7</f>
        <v>Střešní krytina na budově kuchyně</v>
      </c>
      <c r="F48" s="310"/>
      <c r="G48" s="310"/>
      <c r="H48" s="310"/>
      <c r="I48" s="31"/>
      <c r="J48" s="31"/>
      <c r="K48" s="31"/>
      <c r="L48" s="89"/>
      <c r="S48" s="31"/>
      <c r="T48" s="31"/>
      <c r="U48" s="31"/>
      <c r="V48" s="31"/>
      <c r="W48" s="31"/>
      <c r="X48" s="31"/>
      <c r="Y48" s="31"/>
      <c r="Z48" s="31"/>
      <c r="AA48" s="31"/>
      <c r="AB48" s="31"/>
      <c r="AC48" s="31"/>
      <c r="AD48" s="31"/>
      <c r="AE48" s="31"/>
    </row>
    <row r="49" spans="1:47" s="2" customFormat="1" ht="12" customHeight="1">
      <c r="A49" s="31"/>
      <c r="B49" s="32"/>
      <c r="C49" s="28" t="s">
        <v>90</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c r="A50" s="31"/>
      <c r="B50" s="32"/>
      <c r="C50" s="31"/>
      <c r="D50" s="31"/>
      <c r="E50" s="299" t="str">
        <f>E9</f>
        <v>VRN</v>
      </c>
      <c r="F50" s="308"/>
      <c r="G50" s="308"/>
      <c r="H50" s="308"/>
      <c r="I50" s="31"/>
      <c r="J50" s="31"/>
      <c r="K50" s="31"/>
      <c r="L50" s="89"/>
      <c r="S50" s="31"/>
      <c r="T50" s="31"/>
      <c r="U50" s="31"/>
      <c r="V50" s="31"/>
      <c r="W50" s="31"/>
      <c r="X50" s="31"/>
      <c r="Y50" s="31"/>
      <c r="Z50" s="31"/>
      <c r="AA50" s="31"/>
      <c r="AB50" s="31"/>
      <c r="AC50" s="31"/>
      <c r="AD50" s="31"/>
      <c r="AE50" s="31"/>
    </row>
    <row r="51" spans="1:47" s="2" customFormat="1" ht="6.95" customHeight="1">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c r="A52" s="31"/>
      <c r="B52" s="32"/>
      <c r="C52" s="28" t="s">
        <v>16</v>
      </c>
      <c r="D52" s="31"/>
      <c r="E52" s="31"/>
      <c r="F52" s="26" t="str">
        <f>F12</f>
        <v xml:space="preserve"> </v>
      </c>
      <c r="G52" s="31"/>
      <c r="H52" s="31"/>
      <c r="I52" s="28" t="s">
        <v>18</v>
      </c>
      <c r="J52" s="49">
        <f>IF(J12="","",J12)</f>
        <v>44323</v>
      </c>
      <c r="K52" s="31"/>
      <c r="L52" s="89"/>
      <c r="S52" s="31"/>
      <c r="T52" s="31"/>
      <c r="U52" s="31"/>
      <c r="V52" s="31"/>
      <c r="W52" s="31"/>
      <c r="X52" s="31"/>
      <c r="Y52" s="31"/>
      <c r="Z52" s="31"/>
      <c r="AA52" s="31"/>
      <c r="AB52" s="31"/>
      <c r="AC52" s="31"/>
      <c r="AD52" s="31"/>
      <c r="AE52" s="31"/>
    </row>
    <row r="53" spans="1:47" s="2" customFormat="1" ht="6.95" customHeight="1">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c r="A54" s="31"/>
      <c r="B54" s="32"/>
      <c r="C54" s="28" t="s">
        <v>19</v>
      </c>
      <c r="D54" s="31"/>
      <c r="E54" s="31"/>
      <c r="F54" s="26" t="str">
        <f>E15</f>
        <v>SOU elektrotechnické ,Plzeň</v>
      </c>
      <c r="G54" s="31"/>
      <c r="H54" s="31"/>
      <c r="I54" s="28" t="s">
        <v>23</v>
      </c>
      <c r="J54" s="29" t="str">
        <f>E21</f>
        <v>Architektinický atelier Mastný</v>
      </c>
      <c r="K54" s="31"/>
      <c r="L54" s="89"/>
      <c r="S54" s="31"/>
      <c r="T54" s="31"/>
      <c r="U54" s="31"/>
      <c r="V54" s="31"/>
      <c r="W54" s="31"/>
      <c r="X54" s="31"/>
      <c r="Y54" s="31"/>
      <c r="Z54" s="31"/>
      <c r="AA54" s="31"/>
      <c r="AB54" s="31"/>
      <c r="AC54" s="31"/>
      <c r="AD54" s="31"/>
      <c r="AE54" s="31"/>
    </row>
    <row r="55" spans="1:47" s="2" customFormat="1" ht="15.2" customHeight="1">
      <c r="A55" s="31"/>
      <c r="B55" s="32"/>
      <c r="C55" s="28" t="s">
        <v>22</v>
      </c>
      <c r="D55" s="31"/>
      <c r="E55" s="31"/>
      <c r="F55" s="26" t="str">
        <f>IF(E18="","",E18)</f>
        <v xml:space="preserve"> </v>
      </c>
      <c r="G55" s="31"/>
      <c r="H55" s="31"/>
      <c r="I55" s="28" t="s">
        <v>26</v>
      </c>
      <c r="J55" s="29" t="str">
        <f>E24</f>
        <v>Ing. Vladimír Straka</v>
      </c>
      <c r="K55" s="31"/>
      <c r="L55" s="89"/>
      <c r="S55" s="31"/>
      <c r="T55" s="31"/>
      <c r="U55" s="31"/>
      <c r="V55" s="31"/>
      <c r="W55" s="31"/>
      <c r="X55" s="31"/>
      <c r="Y55" s="31"/>
      <c r="Z55" s="31"/>
      <c r="AA55" s="31"/>
      <c r="AB55" s="31"/>
      <c r="AC55" s="31"/>
      <c r="AD55" s="31"/>
      <c r="AE55" s="31"/>
    </row>
    <row r="56" spans="1:47" s="2" customFormat="1" ht="10.35" customHeight="1">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c r="A57" s="31"/>
      <c r="B57" s="32"/>
      <c r="C57" s="103" t="s">
        <v>92</v>
      </c>
      <c r="D57" s="97"/>
      <c r="E57" s="97"/>
      <c r="F57" s="97"/>
      <c r="G57" s="97"/>
      <c r="H57" s="97"/>
      <c r="I57" s="97"/>
      <c r="J57" s="104" t="s">
        <v>93</v>
      </c>
      <c r="K57" s="97"/>
      <c r="L57" s="89"/>
      <c r="S57" s="31"/>
      <c r="T57" s="31"/>
      <c r="U57" s="31"/>
      <c r="V57" s="31"/>
      <c r="W57" s="31"/>
      <c r="X57" s="31"/>
      <c r="Y57" s="31"/>
      <c r="Z57" s="31"/>
      <c r="AA57" s="31"/>
      <c r="AB57" s="31"/>
      <c r="AC57" s="31"/>
      <c r="AD57" s="31"/>
      <c r="AE57" s="31"/>
    </row>
    <row r="58" spans="1:47" s="2" customFormat="1" ht="10.35" customHeight="1">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c r="A59" s="31"/>
      <c r="B59" s="32"/>
      <c r="C59" s="105" t="s">
        <v>61</v>
      </c>
      <c r="D59" s="31"/>
      <c r="E59" s="31"/>
      <c r="F59" s="31"/>
      <c r="G59" s="31"/>
      <c r="H59" s="31"/>
      <c r="I59" s="31"/>
      <c r="J59" s="65">
        <f>J84</f>
        <v>0</v>
      </c>
      <c r="K59" s="31"/>
      <c r="L59" s="89"/>
      <c r="S59" s="31"/>
      <c r="T59" s="31"/>
      <c r="U59" s="31"/>
      <c r="V59" s="31"/>
      <c r="W59" s="31"/>
      <c r="X59" s="31"/>
      <c r="Y59" s="31"/>
      <c r="Z59" s="31"/>
      <c r="AA59" s="31"/>
      <c r="AB59" s="31"/>
      <c r="AC59" s="31"/>
      <c r="AD59" s="31"/>
      <c r="AE59" s="31"/>
      <c r="AU59" s="19" t="s">
        <v>94</v>
      </c>
    </row>
    <row r="60" spans="1:47" s="9" customFormat="1" ht="24.95" customHeight="1">
      <c r="B60" s="106"/>
      <c r="D60" s="107" t="s">
        <v>734</v>
      </c>
      <c r="E60" s="108"/>
      <c r="F60" s="108"/>
      <c r="G60" s="108"/>
      <c r="H60" s="108"/>
      <c r="I60" s="108"/>
      <c r="J60" s="109">
        <f>J85</f>
        <v>0</v>
      </c>
      <c r="L60" s="106"/>
    </row>
    <row r="61" spans="1:47" s="10" customFormat="1" ht="19.899999999999999" customHeight="1">
      <c r="B61" s="110"/>
      <c r="D61" s="111" t="s">
        <v>735</v>
      </c>
      <c r="E61" s="112"/>
      <c r="F61" s="112"/>
      <c r="G61" s="112"/>
      <c r="H61" s="112"/>
      <c r="I61" s="112"/>
      <c r="J61" s="113">
        <f>J86</f>
        <v>0</v>
      </c>
      <c r="L61" s="110"/>
    </row>
    <row r="62" spans="1:47" s="10" customFormat="1" ht="19.899999999999999" customHeight="1">
      <c r="B62" s="110"/>
      <c r="D62" s="111" t="s">
        <v>736</v>
      </c>
      <c r="E62" s="112"/>
      <c r="F62" s="112"/>
      <c r="G62" s="112"/>
      <c r="H62" s="112"/>
      <c r="I62" s="112"/>
      <c r="J62" s="113">
        <f>J89</f>
        <v>0</v>
      </c>
      <c r="L62" s="110"/>
    </row>
    <row r="63" spans="1:47" s="10" customFormat="1" ht="19.899999999999999" customHeight="1">
      <c r="B63" s="110"/>
      <c r="D63" s="111" t="s">
        <v>737</v>
      </c>
      <c r="E63" s="112"/>
      <c r="F63" s="112"/>
      <c r="G63" s="112"/>
      <c r="H63" s="112"/>
      <c r="I63" s="112"/>
      <c r="J63" s="113">
        <f>J92</f>
        <v>0</v>
      </c>
      <c r="L63" s="110"/>
    </row>
    <row r="64" spans="1:47" s="10" customFormat="1" ht="19.899999999999999" customHeight="1">
      <c r="B64" s="110"/>
      <c r="D64" s="111" t="s">
        <v>738</v>
      </c>
      <c r="E64" s="112"/>
      <c r="F64" s="112"/>
      <c r="G64" s="112"/>
      <c r="H64" s="112"/>
      <c r="I64" s="112"/>
      <c r="J64" s="113">
        <f>J97</f>
        <v>0</v>
      </c>
      <c r="L64" s="110"/>
    </row>
    <row r="65" spans="1:31" s="2" customFormat="1" ht="21.75" customHeight="1">
      <c r="A65" s="31"/>
      <c r="B65" s="32"/>
      <c r="C65" s="31"/>
      <c r="D65" s="31"/>
      <c r="E65" s="31"/>
      <c r="F65" s="31"/>
      <c r="G65" s="31"/>
      <c r="H65" s="31"/>
      <c r="I65" s="31"/>
      <c r="J65" s="31"/>
      <c r="K65" s="31"/>
      <c r="L65" s="89"/>
      <c r="S65" s="31"/>
      <c r="T65" s="31"/>
      <c r="U65" s="31"/>
      <c r="V65" s="31"/>
      <c r="W65" s="31"/>
      <c r="X65" s="31"/>
      <c r="Y65" s="31"/>
      <c r="Z65" s="31"/>
      <c r="AA65" s="31"/>
      <c r="AB65" s="31"/>
      <c r="AC65" s="31"/>
      <c r="AD65" s="31"/>
      <c r="AE65" s="31"/>
    </row>
    <row r="66" spans="1:31" s="2" customFormat="1" ht="6.95" customHeight="1">
      <c r="A66" s="31"/>
      <c r="B66" s="41"/>
      <c r="C66" s="42"/>
      <c r="D66" s="42"/>
      <c r="E66" s="42"/>
      <c r="F66" s="42"/>
      <c r="G66" s="42"/>
      <c r="H66" s="42"/>
      <c r="I66" s="42"/>
      <c r="J66" s="42"/>
      <c r="K66" s="42"/>
      <c r="L66" s="89"/>
      <c r="S66" s="31"/>
      <c r="T66" s="31"/>
      <c r="U66" s="31"/>
      <c r="V66" s="31"/>
      <c r="W66" s="31"/>
      <c r="X66" s="31"/>
      <c r="Y66" s="31"/>
      <c r="Z66" s="31"/>
      <c r="AA66" s="31"/>
      <c r="AB66" s="31"/>
      <c r="AC66" s="31"/>
      <c r="AD66" s="31"/>
      <c r="AE66" s="31"/>
    </row>
    <row r="70" spans="1:31" s="2" customFormat="1" ht="6.95" customHeight="1">
      <c r="A70" s="31"/>
      <c r="B70" s="43"/>
      <c r="C70" s="44"/>
      <c r="D70" s="44"/>
      <c r="E70" s="44"/>
      <c r="F70" s="44"/>
      <c r="G70" s="44"/>
      <c r="H70" s="44"/>
      <c r="I70" s="44"/>
      <c r="J70" s="44"/>
      <c r="K70" s="44"/>
      <c r="L70" s="89"/>
      <c r="S70" s="31"/>
      <c r="T70" s="31"/>
      <c r="U70" s="31"/>
      <c r="V70" s="31"/>
      <c r="W70" s="31"/>
      <c r="X70" s="31"/>
      <c r="Y70" s="31"/>
      <c r="Z70" s="31"/>
      <c r="AA70" s="31"/>
      <c r="AB70" s="31"/>
      <c r="AC70" s="31"/>
      <c r="AD70" s="31"/>
      <c r="AE70" s="31"/>
    </row>
    <row r="71" spans="1:31" s="2" customFormat="1" ht="24.95" customHeight="1">
      <c r="A71" s="31"/>
      <c r="B71" s="32"/>
      <c r="C71" s="23" t="s">
        <v>104</v>
      </c>
      <c r="D71" s="31"/>
      <c r="E71" s="31"/>
      <c r="F71" s="31"/>
      <c r="G71" s="31"/>
      <c r="H71" s="31"/>
      <c r="I71" s="31"/>
      <c r="J71" s="31"/>
      <c r="K71" s="31"/>
      <c r="L71" s="89"/>
      <c r="S71" s="31"/>
      <c r="T71" s="31"/>
      <c r="U71" s="31"/>
      <c r="V71" s="31"/>
      <c r="W71" s="31"/>
      <c r="X71" s="31"/>
      <c r="Y71" s="31"/>
      <c r="Z71" s="31"/>
      <c r="AA71" s="31"/>
      <c r="AB71" s="31"/>
      <c r="AC71" s="31"/>
      <c r="AD71" s="31"/>
      <c r="AE71" s="31"/>
    </row>
    <row r="72" spans="1:31" s="2" customFormat="1" ht="6.95" customHeight="1">
      <c r="A72" s="31"/>
      <c r="B72" s="32"/>
      <c r="C72" s="31"/>
      <c r="D72" s="31"/>
      <c r="E72" s="31"/>
      <c r="F72" s="31"/>
      <c r="G72" s="31"/>
      <c r="H72" s="31"/>
      <c r="I72" s="31"/>
      <c r="J72" s="31"/>
      <c r="K72" s="31"/>
      <c r="L72" s="89"/>
      <c r="S72" s="31"/>
      <c r="T72" s="31"/>
      <c r="U72" s="31"/>
      <c r="V72" s="31"/>
      <c r="W72" s="31"/>
      <c r="X72" s="31"/>
      <c r="Y72" s="31"/>
      <c r="Z72" s="31"/>
      <c r="AA72" s="31"/>
      <c r="AB72" s="31"/>
      <c r="AC72" s="31"/>
      <c r="AD72" s="31"/>
      <c r="AE72" s="31"/>
    </row>
    <row r="73" spans="1:31" s="2" customFormat="1" ht="12" customHeight="1">
      <c r="A73" s="31"/>
      <c r="B73" s="32"/>
      <c r="C73" s="28" t="s">
        <v>13</v>
      </c>
      <c r="D73" s="31"/>
      <c r="E73" s="31"/>
      <c r="F73" s="31"/>
      <c r="G73" s="31"/>
      <c r="H73" s="31"/>
      <c r="I73" s="31"/>
      <c r="J73" s="31"/>
      <c r="K73" s="31"/>
      <c r="L73" s="89"/>
      <c r="S73" s="31"/>
      <c r="T73" s="31"/>
      <c r="U73" s="31"/>
      <c r="V73" s="31"/>
      <c r="W73" s="31"/>
      <c r="X73" s="31"/>
      <c r="Y73" s="31"/>
      <c r="Z73" s="31"/>
      <c r="AA73" s="31"/>
      <c r="AB73" s="31"/>
      <c r="AC73" s="31"/>
      <c r="AD73" s="31"/>
      <c r="AE73" s="31"/>
    </row>
    <row r="74" spans="1:31" s="2" customFormat="1" ht="16.5" customHeight="1">
      <c r="A74" s="31"/>
      <c r="B74" s="32"/>
      <c r="C74" s="31"/>
      <c r="D74" s="31"/>
      <c r="E74" s="309" t="str">
        <f>E7</f>
        <v>Střešní krytina na budově kuchyně</v>
      </c>
      <c r="F74" s="310"/>
      <c r="G74" s="310"/>
      <c r="H74" s="310"/>
      <c r="I74" s="31"/>
      <c r="J74" s="31"/>
      <c r="K74" s="31"/>
      <c r="L74" s="89"/>
      <c r="S74" s="31"/>
      <c r="T74" s="31"/>
      <c r="U74" s="31"/>
      <c r="V74" s="31"/>
      <c r="W74" s="31"/>
      <c r="X74" s="31"/>
      <c r="Y74" s="31"/>
      <c r="Z74" s="31"/>
      <c r="AA74" s="31"/>
      <c r="AB74" s="31"/>
      <c r="AC74" s="31"/>
      <c r="AD74" s="31"/>
      <c r="AE74" s="31"/>
    </row>
    <row r="75" spans="1:31" s="2" customFormat="1" ht="12" customHeight="1">
      <c r="A75" s="31"/>
      <c r="B75" s="32"/>
      <c r="C75" s="28" t="s">
        <v>90</v>
      </c>
      <c r="D75" s="31"/>
      <c r="E75" s="31"/>
      <c r="F75" s="31"/>
      <c r="G75" s="31"/>
      <c r="H75" s="31"/>
      <c r="I75" s="31"/>
      <c r="J75" s="31"/>
      <c r="K75" s="31"/>
      <c r="L75" s="89"/>
      <c r="S75" s="31"/>
      <c r="T75" s="31"/>
      <c r="U75" s="31"/>
      <c r="V75" s="31"/>
      <c r="W75" s="31"/>
      <c r="X75" s="31"/>
      <c r="Y75" s="31"/>
      <c r="Z75" s="31"/>
      <c r="AA75" s="31"/>
      <c r="AB75" s="31"/>
      <c r="AC75" s="31"/>
      <c r="AD75" s="31"/>
      <c r="AE75" s="31"/>
    </row>
    <row r="76" spans="1:31" s="2" customFormat="1" ht="16.5" customHeight="1">
      <c r="A76" s="31"/>
      <c r="B76" s="32"/>
      <c r="C76" s="31"/>
      <c r="D76" s="31"/>
      <c r="E76" s="299" t="str">
        <f>E9</f>
        <v>VRN</v>
      </c>
      <c r="F76" s="308"/>
      <c r="G76" s="308"/>
      <c r="H76" s="308"/>
      <c r="I76" s="31"/>
      <c r="J76" s="31"/>
      <c r="K76" s="31"/>
      <c r="L76" s="89"/>
      <c r="S76" s="31"/>
      <c r="T76" s="31"/>
      <c r="U76" s="31"/>
      <c r="V76" s="31"/>
      <c r="W76" s="31"/>
      <c r="X76" s="31"/>
      <c r="Y76" s="31"/>
      <c r="Z76" s="31"/>
      <c r="AA76" s="31"/>
      <c r="AB76" s="31"/>
      <c r="AC76" s="31"/>
      <c r="AD76" s="31"/>
      <c r="AE76" s="31"/>
    </row>
    <row r="77" spans="1:31" s="2" customFormat="1" ht="6.95" customHeight="1">
      <c r="A77" s="31"/>
      <c r="B77" s="32"/>
      <c r="C77" s="31"/>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12" customHeight="1">
      <c r="A78" s="31"/>
      <c r="B78" s="32"/>
      <c r="C78" s="28" t="s">
        <v>16</v>
      </c>
      <c r="D78" s="31"/>
      <c r="E78" s="31"/>
      <c r="F78" s="26" t="str">
        <f>F12</f>
        <v xml:space="preserve"> </v>
      </c>
      <c r="G78" s="31"/>
      <c r="H78" s="31"/>
      <c r="I78" s="28" t="s">
        <v>18</v>
      </c>
      <c r="J78" s="49">
        <f>IF(J12="","",J12)</f>
        <v>44323</v>
      </c>
      <c r="K78" s="31"/>
      <c r="L78" s="89"/>
      <c r="S78" s="31"/>
      <c r="T78" s="31"/>
      <c r="U78" s="31"/>
      <c r="V78" s="31"/>
      <c r="W78" s="31"/>
      <c r="X78" s="31"/>
      <c r="Y78" s="31"/>
      <c r="Z78" s="31"/>
      <c r="AA78" s="31"/>
      <c r="AB78" s="31"/>
      <c r="AC78" s="31"/>
      <c r="AD78" s="31"/>
      <c r="AE78" s="31"/>
    </row>
    <row r="79" spans="1:31" s="2" customFormat="1" ht="6.95" customHeight="1">
      <c r="A79" s="31"/>
      <c r="B79" s="32"/>
      <c r="C79" s="31"/>
      <c r="D79" s="31"/>
      <c r="E79" s="31"/>
      <c r="F79" s="31"/>
      <c r="G79" s="31"/>
      <c r="H79" s="31"/>
      <c r="I79" s="31"/>
      <c r="J79" s="31"/>
      <c r="K79" s="31"/>
      <c r="L79" s="89"/>
      <c r="S79" s="31"/>
      <c r="T79" s="31"/>
      <c r="U79" s="31"/>
      <c r="V79" s="31"/>
      <c r="W79" s="31"/>
      <c r="X79" s="31"/>
      <c r="Y79" s="31"/>
      <c r="Z79" s="31"/>
      <c r="AA79" s="31"/>
      <c r="AB79" s="31"/>
      <c r="AC79" s="31"/>
      <c r="AD79" s="31"/>
      <c r="AE79" s="31"/>
    </row>
    <row r="80" spans="1:31" s="2" customFormat="1" ht="25.7" customHeight="1">
      <c r="A80" s="31"/>
      <c r="B80" s="32"/>
      <c r="C80" s="28" t="s">
        <v>19</v>
      </c>
      <c r="D80" s="31"/>
      <c r="E80" s="31"/>
      <c r="F80" s="26" t="str">
        <f>E15</f>
        <v>SOU elektrotechnické ,Plzeň</v>
      </c>
      <c r="G80" s="31"/>
      <c r="H80" s="31"/>
      <c r="I80" s="28" t="s">
        <v>23</v>
      </c>
      <c r="J80" s="29" t="str">
        <f>E21</f>
        <v>Architektinický atelier Mastný</v>
      </c>
      <c r="K80" s="31"/>
      <c r="L80" s="89"/>
      <c r="S80" s="31"/>
      <c r="T80" s="31"/>
      <c r="U80" s="31"/>
      <c r="V80" s="31"/>
      <c r="W80" s="31"/>
      <c r="X80" s="31"/>
      <c r="Y80" s="31"/>
      <c r="Z80" s="31"/>
      <c r="AA80" s="31"/>
      <c r="AB80" s="31"/>
      <c r="AC80" s="31"/>
      <c r="AD80" s="31"/>
      <c r="AE80" s="31"/>
    </row>
    <row r="81" spans="1:65" s="2" customFormat="1" ht="15.2" customHeight="1">
      <c r="A81" s="31"/>
      <c r="B81" s="32"/>
      <c r="C81" s="28" t="s">
        <v>22</v>
      </c>
      <c r="D81" s="31"/>
      <c r="E81" s="31"/>
      <c r="F81" s="26" t="str">
        <f>IF(E18="","",E18)</f>
        <v xml:space="preserve"> </v>
      </c>
      <c r="G81" s="31"/>
      <c r="H81" s="31"/>
      <c r="I81" s="28" t="s">
        <v>26</v>
      </c>
      <c r="J81" s="29" t="str">
        <f>E24</f>
        <v>Ing. Vladimír Straka</v>
      </c>
      <c r="K81" s="31"/>
      <c r="L81" s="89"/>
      <c r="S81" s="31"/>
      <c r="T81" s="31"/>
      <c r="U81" s="31"/>
      <c r="V81" s="31"/>
      <c r="W81" s="31"/>
      <c r="X81" s="31"/>
      <c r="Y81" s="31"/>
      <c r="Z81" s="31"/>
      <c r="AA81" s="31"/>
      <c r="AB81" s="31"/>
      <c r="AC81" s="31"/>
      <c r="AD81" s="31"/>
      <c r="AE81" s="31"/>
    </row>
    <row r="82" spans="1:65" s="2" customFormat="1" ht="10.35" customHeight="1">
      <c r="A82" s="31"/>
      <c r="B82" s="32"/>
      <c r="C82" s="31"/>
      <c r="D82" s="31"/>
      <c r="E82" s="31"/>
      <c r="F82" s="31"/>
      <c r="G82" s="31"/>
      <c r="H82" s="31"/>
      <c r="I82" s="31"/>
      <c r="J82" s="31"/>
      <c r="K82" s="31"/>
      <c r="L82" s="89"/>
      <c r="S82" s="31"/>
      <c r="T82" s="31"/>
      <c r="U82" s="31"/>
      <c r="V82" s="31"/>
      <c r="W82" s="31"/>
      <c r="X82" s="31"/>
      <c r="Y82" s="31"/>
      <c r="Z82" s="31"/>
      <c r="AA82" s="31"/>
      <c r="AB82" s="31"/>
      <c r="AC82" s="31"/>
      <c r="AD82" s="31"/>
      <c r="AE82" s="31"/>
    </row>
    <row r="83" spans="1:65" s="11" customFormat="1" ht="29.25" customHeight="1">
      <c r="A83" s="114"/>
      <c r="B83" s="115"/>
      <c r="C83" s="116" t="s">
        <v>105</v>
      </c>
      <c r="D83" s="117" t="s">
        <v>48</v>
      </c>
      <c r="E83" s="117" t="s">
        <v>44</v>
      </c>
      <c r="F83" s="117" t="s">
        <v>45</v>
      </c>
      <c r="G83" s="117" t="s">
        <v>106</v>
      </c>
      <c r="H83" s="117" t="s">
        <v>107</v>
      </c>
      <c r="I83" s="117" t="s">
        <v>108</v>
      </c>
      <c r="J83" s="117" t="s">
        <v>93</v>
      </c>
      <c r="K83" s="118" t="s">
        <v>109</v>
      </c>
      <c r="L83" s="119"/>
      <c r="M83" s="56" t="s">
        <v>3</v>
      </c>
      <c r="N83" s="57" t="s">
        <v>33</v>
      </c>
      <c r="O83" s="57" t="s">
        <v>110</v>
      </c>
      <c r="P83" s="57" t="s">
        <v>111</v>
      </c>
      <c r="Q83" s="57" t="s">
        <v>112</v>
      </c>
      <c r="R83" s="57" t="s">
        <v>113</v>
      </c>
      <c r="S83" s="57" t="s">
        <v>114</v>
      </c>
      <c r="T83" s="58" t="s">
        <v>115</v>
      </c>
      <c r="U83" s="114"/>
      <c r="V83" s="114"/>
      <c r="W83" s="114"/>
      <c r="X83" s="114"/>
      <c r="Y83" s="114"/>
      <c r="Z83" s="114"/>
      <c r="AA83" s="114"/>
      <c r="AB83" s="114"/>
      <c r="AC83" s="114"/>
      <c r="AD83" s="114"/>
      <c r="AE83" s="114"/>
    </row>
    <row r="84" spans="1:65" s="2" customFormat="1" ht="22.9" customHeight="1">
      <c r="A84" s="31"/>
      <c r="B84" s="32"/>
      <c r="C84" s="63" t="s">
        <v>116</v>
      </c>
      <c r="D84" s="31"/>
      <c r="E84" s="31"/>
      <c r="F84" s="31"/>
      <c r="G84" s="31"/>
      <c r="H84" s="31"/>
      <c r="I84" s="31"/>
      <c r="J84" s="120">
        <f>BK84</f>
        <v>0</v>
      </c>
      <c r="K84" s="31"/>
      <c r="L84" s="32"/>
      <c r="M84" s="59"/>
      <c r="N84" s="50"/>
      <c r="O84" s="60"/>
      <c r="P84" s="121">
        <f>P85</f>
        <v>0</v>
      </c>
      <c r="Q84" s="60"/>
      <c r="R84" s="121">
        <f>R85</f>
        <v>0</v>
      </c>
      <c r="S84" s="60"/>
      <c r="T84" s="122">
        <f>T85</f>
        <v>0</v>
      </c>
      <c r="U84" s="31"/>
      <c r="V84" s="31"/>
      <c r="W84" s="31"/>
      <c r="X84" s="31"/>
      <c r="Y84" s="31"/>
      <c r="Z84" s="31"/>
      <c r="AA84" s="31"/>
      <c r="AB84" s="31"/>
      <c r="AC84" s="31"/>
      <c r="AD84" s="31"/>
      <c r="AE84" s="31"/>
      <c r="AT84" s="19" t="s">
        <v>62</v>
      </c>
      <c r="AU84" s="19" t="s">
        <v>94</v>
      </c>
      <c r="BK84" s="123">
        <f>BK85</f>
        <v>0</v>
      </c>
    </row>
    <row r="85" spans="1:65" s="12" customFormat="1" ht="25.9" customHeight="1">
      <c r="B85" s="124"/>
      <c r="D85" s="125" t="s">
        <v>62</v>
      </c>
      <c r="E85" s="126" t="s">
        <v>739</v>
      </c>
      <c r="F85" s="126" t="s">
        <v>740</v>
      </c>
      <c r="J85" s="127">
        <f>BK85</f>
        <v>0</v>
      </c>
      <c r="L85" s="124"/>
      <c r="M85" s="128"/>
      <c r="N85" s="129"/>
      <c r="O85" s="129"/>
      <c r="P85" s="130">
        <f>P86+P89+P92+P97</f>
        <v>0</v>
      </c>
      <c r="Q85" s="129"/>
      <c r="R85" s="130">
        <f>R86+R89+R92+R97</f>
        <v>0</v>
      </c>
      <c r="S85" s="129"/>
      <c r="T85" s="131">
        <f>T86+T89+T92+T97</f>
        <v>0</v>
      </c>
      <c r="AR85" s="125" t="s">
        <v>155</v>
      </c>
      <c r="AT85" s="132" t="s">
        <v>62</v>
      </c>
      <c r="AU85" s="132" t="s">
        <v>63</v>
      </c>
      <c r="AY85" s="125" t="s">
        <v>119</v>
      </c>
      <c r="BK85" s="133">
        <f>BK86+BK89+BK92+BK97</f>
        <v>0</v>
      </c>
    </row>
    <row r="86" spans="1:65" s="12" customFormat="1" ht="22.9" customHeight="1">
      <c r="B86" s="124"/>
      <c r="D86" s="125" t="s">
        <v>62</v>
      </c>
      <c r="E86" s="134" t="s">
        <v>741</v>
      </c>
      <c r="F86" s="134" t="s">
        <v>742</v>
      </c>
      <c r="J86" s="135">
        <f>BK86</f>
        <v>0</v>
      </c>
      <c r="L86" s="124"/>
      <c r="M86" s="128"/>
      <c r="N86" s="129"/>
      <c r="O86" s="129"/>
      <c r="P86" s="130">
        <f>SUM(P87:P88)</f>
        <v>0</v>
      </c>
      <c r="Q86" s="129"/>
      <c r="R86" s="130">
        <f>SUM(R87:R88)</f>
        <v>0</v>
      </c>
      <c r="S86" s="129"/>
      <c r="T86" s="131">
        <f>SUM(T87:T88)</f>
        <v>0</v>
      </c>
      <c r="AR86" s="125" t="s">
        <v>155</v>
      </c>
      <c r="AT86" s="132" t="s">
        <v>62</v>
      </c>
      <c r="AU86" s="132" t="s">
        <v>70</v>
      </c>
      <c r="AY86" s="125" t="s">
        <v>119</v>
      </c>
      <c r="BK86" s="133">
        <f>SUM(BK87:BK88)</f>
        <v>0</v>
      </c>
    </row>
    <row r="87" spans="1:65" s="2" customFormat="1" ht="16.5" customHeight="1">
      <c r="A87" s="31"/>
      <c r="B87" s="136"/>
      <c r="C87" s="137" t="s">
        <v>70</v>
      </c>
      <c r="D87" s="137" t="s">
        <v>122</v>
      </c>
      <c r="E87" s="138" t="s">
        <v>743</v>
      </c>
      <c r="F87" s="139" t="s">
        <v>744</v>
      </c>
      <c r="G87" s="140" t="s">
        <v>745</v>
      </c>
      <c r="H87" s="141">
        <v>1</v>
      </c>
      <c r="I87" s="141"/>
      <c r="J87" s="141">
        <f>ROUND(I87*H87,2)</f>
        <v>0</v>
      </c>
      <c r="K87" s="139" t="s">
        <v>126</v>
      </c>
      <c r="L87" s="32"/>
      <c r="M87" s="142" t="s">
        <v>3</v>
      </c>
      <c r="N87" s="143" t="s">
        <v>34</v>
      </c>
      <c r="O87" s="144">
        <v>0</v>
      </c>
      <c r="P87" s="144">
        <f>O87*H87</f>
        <v>0</v>
      </c>
      <c r="Q87" s="144">
        <v>0</v>
      </c>
      <c r="R87" s="144">
        <f>Q87*H87</f>
        <v>0</v>
      </c>
      <c r="S87" s="144">
        <v>0</v>
      </c>
      <c r="T87" s="145">
        <f>S87*H87</f>
        <v>0</v>
      </c>
      <c r="U87" s="31"/>
      <c r="V87" s="31"/>
      <c r="W87" s="31"/>
      <c r="X87" s="31"/>
      <c r="Y87" s="31"/>
      <c r="Z87" s="31"/>
      <c r="AA87" s="31"/>
      <c r="AB87" s="31"/>
      <c r="AC87" s="31"/>
      <c r="AD87" s="31"/>
      <c r="AE87" s="31"/>
      <c r="AR87" s="146" t="s">
        <v>746</v>
      </c>
      <c r="AT87" s="146" t="s">
        <v>122</v>
      </c>
      <c r="AU87" s="146" t="s">
        <v>72</v>
      </c>
      <c r="AY87" s="19" t="s">
        <v>119</v>
      </c>
      <c r="BE87" s="147">
        <f>IF(N87="základní",J87,0)</f>
        <v>0</v>
      </c>
      <c r="BF87" s="147">
        <f>IF(N87="snížená",J87,0)</f>
        <v>0</v>
      </c>
      <c r="BG87" s="147">
        <f>IF(N87="zákl. přenesená",J87,0)</f>
        <v>0</v>
      </c>
      <c r="BH87" s="147">
        <f>IF(N87="sníž. přenesená",J87,0)</f>
        <v>0</v>
      </c>
      <c r="BI87" s="147">
        <f>IF(N87="nulová",J87,0)</f>
        <v>0</v>
      </c>
      <c r="BJ87" s="19" t="s">
        <v>70</v>
      </c>
      <c r="BK87" s="147">
        <f>ROUND(I87*H87,2)</f>
        <v>0</v>
      </c>
      <c r="BL87" s="19" t="s">
        <v>746</v>
      </c>
      <c r="BM87" s="146" t="s">
        <v>747</v>
      </c>
    </row>
    <row r="88" spans="1:65" s="2" customFormat="1" ht="29.25">
      <c r="A88" s="31"/>
      <c r="B88" s="32"/>
      <c r="C88" s="31"/>
      <c r="D88" s="148" t="s">
        <v>129</v>
      </c>
      <c r="E88" s="31"/>
      <c r="F88" s="149" t="s">
        <v>748</v>
      </c>
      <c r="G88" s="31"/>
      <c r="H88" s="31"/>
      <c r="I88" s="31"/>
      <c r="J88" s="31"/>
      <c r="K88" s="31"/>
      <c r="L88" s="32"/>
      <c r="M88" s="150"/>
      <c r="N88" s="151"/>
      <c r="O88" s="52"/>
      <c r="P88" s="52"/>
      <c r="Q88" s="52"/>
      <c r="R88" s="52"/>
      <c r="S88" s="52"/>
      <c r="T88" s="53"/>
      <c r="U88" s="31"/>
      <c r="V88" s="31"/>
      <c r="W88" s="31"/>
      <c r="X88" s="31"/>
      <c r="Y88" s="31"/>
      <c r="Z88" s="31"/>
      <c r="AA88" s="31"/>
      <c r="AB88" s="31"/>
      <c r="AC88" s="31"/>
      <c r="AD88" s="31"/>
      <c r="AE88" s="31"/>
      <c r="AT88" s="19" t="s">
        <v>129</v>
      </c>
      <c r="AU88" s="19" t="s">
        <v>72</v>
      </c>
    </row>
    <row r="89" spans="1:65" s="12" customFormat="1" ht="22.9" customHeight="1">
      <c r="B89" s="124"/>
      <c r="D89" s="125" t="s">
        <v>62</v>
      </c>
      <c r="E89" s="134" t="s">
        <v>749</v>
      </c>
      <c r="F89" s="134" t="s">
        <v>750</v>
      </c>
      <c r="J89" s="135">
        <f>BK89</f>
        <v>0</v>
      </c>
      <c r="L89" s="124"/>
      <c r="M89" s="128"/>
      <c r="N89" s="129"/>
      <c r="O89" s="129"/>
      <c r="P89" s="130">
        <f>SUM(P90:P91)</f>
        <v>0</v>
      </c>
      <c r="Q89" s="129"/>
      <c r="R89" s="130">
        <f>SUM(R90:R91)</f>
        <v>0</v>
      </c>
      <c r="S89" s="129"/>
      <c r="T89" s="131">
        <f>SUM(T90:T91)</f>
        <v>0</v>
      </c>
      <c r="AR89" s="125" t="s">
        <v>155</v>
      </c>
      <c r="AT89" s="132" t="s">
        <v>62</v>
      </c>
      <c r="AU89" s="132" t="s">
        <v>70</v>
      </c>
      <c r="AY89" s="125" t="s">
        <v>119</v>
      </c>
      <c r="BK89" s="133">
        <f>SUM(BK90:BK91)</f>
        <v>0</v>
      </c>
    </row>
    <row r="90" spans="1:65" s="2" customFormat="1" ht="16.5" customHeight="1">
      <c r="A90" s="31"/>
      <c r="B90" s="136"/>
      <c r="C90" s="137" t="s">
        <v>72</v>
      </c>
      <c r="D90" s="137" t="s">
        <v>122</v>
      </c>
      <c r="E90" s="138" t="s">
        <v>751</v>
      </c>
      <c r="F90" s="139" t="s">
        <v>750</v>
      </c>
      <c r="G90" s="140" t="s">
        <v>745</v>
      </c>
      <c r="H90" s="141">
        <v>1</v>
      </c>
      <c r="I90" s="141"/>
      <c r="J90" s="141">
        <f>ROUND(I90*H90,2)</f>
        <v>0</v>
      </c>
      <c r="K90" s="139" t="s">
        <v>126</v>
      </c>
      <c r="L90" s="32"/>
      <c r="M90" s="142" t="s">
        <v>3</v>
      </c>
      <c r="N90" s="143" t="s">
        <v>34</v>
      </c>
      <c r="O90" s="144">
        <v>0</v>
      </c>
      <c r="P90" s="144">
        <f>O90*H90</f>
        <v>0</v>
      </c>
      <c r="Q90" s="144">
        <v>0</v>
      </c>
      <c r="R90" s="144">
        <f>Q90*H90</f>
        <v>0</v>
      </c>
      <c r="S90" s="144">
        <v>0</v>
      </c>
      <c r="T90" s="145">
        <f>S90*H90</f>
        <v>0</v>
      </c>
      <c r="U90" s="31"/>
      <c r="V90" s="31"/>
      <c r="W90" s="31"/>
      <c r="X90" s="31"/>
      <c r="Y90" s="31"/>
      <c r="Z90" s="31"/>
      <c r="AA90" s="31"/>
      <c r="AB90" s="31"/>
      <c r="AC90" s="31"/>
      <c r="AD90" s="31"/>
      <c r="AE90" s="31"/>
      <c r="AR90" s="146" t="s">
        <v>746</v>
      </c>
      <c r="AT90" s="146" t="s">
        <v>122</v>
      </c>
      <c r="AU90" s="146" t="s">
        <v>72</v>
      </c>
      <c r="AY90" s="19" t="s">
        <v>119</v>
      </c>
      <c r="BE90" s="147">
        <f>IF(N90="základní",J90,0)</f>
        <v>0</v>
      </c>
      <c r="BF90" s="147">
        <f>IF(N90="snížená",J90,0)</f>
        <v>0</v>
      </c>
      <c r="BG90" s="147">
        <f>IF(N90="zákl. přenesená",J90,0)</f>
        <v>0</v>
      </c>
      <c r="BH90" s="147">
        <f>IF(N90="sníž. přenesená",J90,0)</f>
        <v>0</v>
      </c>
      <c r="BI90" s="147">
        <f>IF(N90="nulová",J90,0)</f>
        <v>0</v>
      </c>
      <c r="BJ90" s="19" t="s">
        <v>70</v>
      </c>
      <c r="BK90" s="147">
        <f>ROUND(I90*H90,2)</f>
        <v>0</v>
      </c>
      <c r="BL90" s="19" t="s">
        <v>746</v>
      </c>
      <c r="BM90" s="146" t="s">
        <v>752</v>
      </c>
    </row>
    <row r="91" spans="1:65" s="2" customFormat="1" ht="29.25">
      <c r="A91" s="31"/>
      <c r="B91" s="32"/>
      <c r="C91" s="31"/>
      <c r="D91" s="148" t="s">
        <v>129</v>
      </c>
      <c r="E91" s="31"/>
      <c r="F91" s="149" t="s">
        <v>753</v>
      </c>
      <c r="G91" s="31"/>
      <c r="H91" s="31"/>
      <c r="I91" s="31"/>
      <c r="J91" s="31"/>
      <c r="K91" s="31"/>
      <c r="L91" s="32"/>
      <c r="M91" s="150"/>
      <c r="N91" s="151"/>
      <c r="O91" s="52"/>
      <c r="P91" s="52"/>
      <c r="Q91" s="52"/>
      <c r="R91" s="52"/>
      <c r="S91" s="52"/>
      <c r="T91" s="53"/>
      <c r="U91" s="31"/>
      <c r="V91" s="31"/>
      <c r="W91" s="31"/>
      <c r="X91" s="31"/>
      <c r="Y91" s="31"/>
      <c r="Z91" s="31"/>
      <c r="AA91" s="31"/>
      <c r="AB91" s="31"/>
      <c r="AC91" s="31"/>
      <c r="AD91" s="31"/>
      <c r="AE91" s="31"/>
      <c r="AT91" s="19" t="s">
        <v>129</v>
      </c>
      <c r="AU91" s="19" t="s">
        <v>72</v>
      </c>
    </row>
    <row r="92" spans="1:65" s="12" customFormat="1" ht="22.9" customHeight="1">
      <c r="B92" s="124"/>
      <c r="D92" s="125" t="s">
        <v>62</v>
      </c>
      <c r="E92" s="134" t="s">
        <v>754</v>
      </c>
      <c r="F92" s="134" t="s">
        <v>755</v>
      </c>
      <c r="J92" s="135">
        <f>BK92</f>
        <v>0</v>
      </c>
      <c r="L92" s="124"/>
      <c r="M92" s="128"/>
      <c r="N92" s="129"/>
      <c r="O92" s="129"/>
      <c r="P92" s="130">
        <f>SUM(P93:P96)</f>
        <v>0</v>
      </c>
      <c r="Q92" s="129"/>
      <c r="R92" s="130">
        <f>SUM(R93:R96)</f>
        <v>0</v>
      </c>
      <c r="S92" s="129"/>
      <c r="T92" s="131">
        <f>SUM(T93:T96)</f>
        <v>0</v>
      </c>
      <c r="AR92" s="125" t="s">
        <v>155</v>
      </c>
      <c r="AT92" s="132" t="s">
        <v>62</v>
      </c>
      <c r="AU92" s="132" t="s">
        <v>70</v>
      </c>
      <c r="AY92" s="125" t="s">
        <v>119</v>
      </c>
      <c r="BK92" s="133">
        <f>SUM(BK93:BK96)</f>
        <v>0</v>
      </c>
    </row>
    <row r="93" spans="1:65" s="2" customFormat="1" ht="16.5" customHeight="1">
      <c r="A93" s="31"/>
      <c r="B93" s="136"/>
      <c r="C93" s="137" t="s">
        <v>142</v>
      </c>
      <c r="D93" s="137" t="s">
        <v>122</v>
      </c>
      <c r="E93" s="138" t="s">
        <v>756</v>
      </c>
      <c r="F93" s="139" t="s">
        <v>757</v>
      </c>
      <c r="G93" s="140" t="s">
        <v>745</v>
      </c>
      <c r="H93" s="141">
        <v>1</v>
      </c>
      <c r="I93" s="141"/>
      <c r="J93" s="141">
        <f>ROUND(I93*H93,2)</f>
        <v>0</v>
      </c>
      <c r="K93" s="139" t="s">
        <v>126</v>
      </c>
      <c r="L93" s="32"/>
      <c r="M93" s="142" t="s">
        <v>3</v>
      </c>
      <c r="N93" s="143" t="s">
        <v>34</v>
      </c>
      <c r="O93" s="144">
        <v>0</v>
      </c>
      <c r="P93" s="144">
        <f>O93*H93</f>
        <v>0</v>
      </c>
      <c r="Q93" s="144">
        <v>0</v>
      </c>
      <c r="R93" s="144">
        <f>Q93*H93</f>
        <v>0</v>
      </c>
      <c r="S93" s="144">
        <v>0</v>
      </c>
      <c r="T93" s="145">
        <f>S93*H93</f>
        <v>0</v>
      </c>
      <c r="U93" s="31"/>
      <c r="V93" s="31"/>
      <c r="W93" s="31"/>
      <c r="X93" s="31"/>
      <c r="Y93" s="31"/>
      <c r="Z93" s="31"/>
      <c r="AA93" s="31"/>
      <c r="AB93" s="31"/>
      <c r="AC93" s="31"/>
      <c r="AD93" s="31"/>
      <c r="AE93" s="31"/>
      <c r="AR93" s="146" t="s">
        <v>746</v>
      </c>
      <c r="AT93" s="146" t="s">
        <v>122</v>
      </c>
      <c r="AU93" s="146" t="s">
        <v>72</v>
      </c>
      <c r="AY93" s="19" t="s">
        <v>119</v>
      </c>
      <c r="BE93" s="147">
        <f>IF(N93="základní",J93,0)</f>
        <v>0</v>
      </c>
      <c r="BF93" s="147">
        <f>IF(N93="snížená",J93,0)</f>
        <v>0</v>
      </c>
      <c r="BG93" s="147">
        <f>IF(N93="zákl. přenesená",J93,0)</f>
        <v>0</v>
      </c>
      <c r="BH93" s="147">
        <f>IF(N93="sníž. přenesená",J93,0)</f>
        <v>0</v>
      </c>
      <c r="BI93" s="147">
        <f>IF(N93="nulová",J93,0)</f>
        <v>0</v>
      </c>
      <c r="BJ93" s="19" t="s">
        <v>70</v>
      </c>
      <c r="BK93" s="147">
        <f>ROUND(I93*H93,2)</f>
        <v>0</v>
      </c>
      <c r="BL93" s="19" t="s">
        <v>746</v>
      </c>
      <c r="BM93" s="146" t="s">
        <v>758</v>
      </c>
    </row>
    <row r="94" spans="1:65" s="2" customFormat="1" ht="29.25">
      <c r="A94" s="31"/>
      <c r="B94" s="32"/>
      <c r="C94" s="31"/>
      <c r="D94" s="148" t="s">
        <v>129</v>
      </c>
      <c r="E94" s="31"/>
      <c r="F94" s="149" t="s">
        <v>759</v>
      </c>
      <c r="G94" s="31"/>
      <c r="H94" s="31"/>
      <c r="I94" s="31"/>
      <c r="J94" s="31"/>
      <c r="K94" s="31"/>
      <c r="L94" s="32"/>
      <c r="M94" s="150"/>
      <c r="N94" s="151"/>
      <c r="O94" s="52"/>
      <c r="P94" s="52"/>
      <c r="Q94" s="52"/>
      <c r="R94" s="52"/>
      <c r="S94" s="52"/>
      <c r="T94" s="53"/>
      <c r="U94" s="31"/>
      <c r="V94" s="31"/>
      <c r="W94" s="31"/>
      <c r="X94" s="31"/>
      <c r="Y94" s="31"/>
      <c r="Z94" s="31"/>
      <c r="AA94" s="31"/>
      <c r="AB94" s="31"/>
      <c r="AC94" s="31"/>
      <c r="AD94" s="31"/>
      <c r="AE94" s="31"/>
      <c r="AT94" s="19" t="s">
        <v>129</v>
      </c>
      <c r="AU94" s="19" t="s">
        <v>72</v>
      </c>
    </row>
    <row r="95" spans="1:65" s="2" customFormat="1" ht="16.5" customHeight="1">
      <c r="A95" s="31"/>
      <c r="B95" s="136"/>
      <c r="C95" s="137" t="s">
        <v>127</v>
      </c>
      <c r="D95" s="137" t="s">
        <v>122</v>
      </c>
      <c r="E95" s="138" t="s">
        <v>760</v>
      </c>
      <c r="F95" s="139" t="s">
        <v>761</v>
      </c>
      <c r="G95" s="140" t="s">
        <v>745</v>
      </c>
      <c r="H95" s="141">
        <v>1</v>
      </c>
      <c r="I95" s="141"/>
      <c r="J95" s="141">
        <f>ROUND(I95*H95,2)</f>
        <v>0</v>
      </c>
      <c r="K95" s="139" t="s">
        <v>126</v>
      </c>
      <c r="L95" s="32"/>
      <c r="M95" s="142" t="s">
        <v>3</v>
      </c>
      <c r="N95" s="143" t="s">
        <v>34</v>
      </c>
      <c r="O95" s="144">
        <v>0</v>
      </c>
      <c r="P95" s="144">
        <f>O95*H95</f>
        <v>0</v>
      </c>
      <c r="Q95" s="144">
        <v>0</v>
      </c>
      <c r="R95" s="144">
        <f>Q95*H95</f>
        <v>0</v>
      </c>
      <c r="S95" s="144">
        <v>0</v>
      </c>
      <c r="T95" s="145">
        <f>S95*H95</f>
        <v>0</v>
      </c>
      <c r="U95" s="31"/>
      <c r="V95" s="31"/>
      <c r="W95" s="31"/>
      <c r="X95" s="31"/>
      <c r="Y95" s="31"/>
      <c r="Z95" s="31"/>
      <c r="AA95" s="31"/>
      <c r="AB95" s="31"/>
      <c r="AC95" s="31"/>
      <c r="AD95" s="31"/>
      <c r="AE95" s="31"/>
      <c r="AR95" s="146" t="s">
        <v>746</v>
      </c>
      <c r="AT95" s="146" t="s">
        <v>122</v>
      </c>
      <c r="AU95" s="146" t="s">
        <v>72</v>
      </c>
      <c r="AY95" s="19" t="s">
        <v>119</v>
      </c>
      <c r="BE95" s="147">
        <f>IF(N95="základní",J95,0)</f>
        <v>0</v>
      </c>
      <c r="BF95" s="147">
        <f>IF(N95="snížená",J95,0)</f>
        <v>0</v>
      </c>
      <c r="BG95" s="147">
        <f>IF(N95="zákl. přenesená",J95,0)</f>
        <v>0</v>
      </c>
      <c r="BH95" s="147">
        <f>IF(N95="sníž. přenesená",J95,0)</f>
        <v>0</v>
      </c>
      <c r="BI95" s="147">
        <f>IF(N95="nulová",J95,0)</f>
        <v>0</v>
      </c>
      <c r="BJ95" s="19" t="s">
        <v>70</v>
      </c>
      <c r="BK95" s="147">
        <f>ROUND(I95*H95,2)</f>
        <v>0</v>
      </c>
      <c r="BL95" s="19" t="s">
        <v>746</v>
      </c>
      <c r="BM95" s="146" t="s">
        <v>762</v>
      </c>
    </row>
    <row r="96" spans="1:65" s="2" customFormat="1" ht="29.25">
      <c r="A96" s="31"/>
      <c r="B96" s="32"/>
      <c r="C96" s="31"/>
      <c r="D96" s="148" t="s">
        <v>129</v>
      </c>
      <c r="E96" s="31"/>
      <c r="F96" s="149" t="s">
        <v>759</v>
      </c>
      <c r="G96" s="31"/>
      <c r="H96" s="31"/>
      <c r="I96" s="31"/>
      <c r="J96" s="31"/>
      <c r="K96" s="31"/>
      <c r="L96" s="32"/>
      <c r="M96" s="150"/>
      <c r="N96" s="151"/>
      <c r="O96" s="52"/>
      <c r="P96" s="52"/>
      <c r="Q96" s="52"/>
      <c r="R96" s="52"/>
      <c r="S96" s="52"/>
      <c r="T96" s="53"/>
      <c r="U96" s="31"/>
      <c r="V96" s="31"/>
      <c r="W96" s="31"/>
      <c r="X96" s="31"/>
      <c r="Y96" s="31"/>
      <c r="Z96" s="31"/>
      <c r="AA96" s="31"/>
      <c r="AB96" s="31"/>
      <c r="AC96" s="31"/>
      <c r="AD96" s="31"/>
      <c r="AE96" s="31"/>
      <c r="AT96" s="19" t="s">
        <v>129</v>
      </c>
      <c r="AU96" s="19" t="s">
        <v>72</v>
      </c>
    </row>
    <row r="97" spans="1:65" s="12" customFormat="1" ht="22.9" customHeight="1">
      <c r="B97" s="124"/>
      <c r="D97" s="125" t="s">
        <v>62</v>
      </c>
      <c r="E97" s="134" t="s">
        <v>763</v>
      </c>
      <c r="F97" s="134" t="s">
        <v>764</v>
      </c>
      <c r="J97" s="135">
        <f>BK97</f>
        <v>0</v>
      </c>
      <c r="L97" s="124"/>
      <c r="M97" s="128"/>
      <c r="N97" s="129"/>
      <c r="O97" s="129"/>
      <c r="P97" s="130">
        <f>SUM(P98:P99)</f>
        <v>0</v>
      </c>
      <c r="Q97" s="129"/>
      <c r="R97" s="130">
        <f>SUM(R98:R99)</f>
        <v>0</v>
      </c>
      <c r="S97" s="129"/>
      <c r="T97" s="131">
        <f>SUM(T98:T99)</f>
        <v>0</v>
      </c>
      <c r="AR97" s="125" t="s">
        <v>155</v>
      </c>
      <c r="AT97" s="132" t="s">
        <v>62</v>
      </c>
      <c r="AU97" s="132" t="s">
        <v>70</v>
      </c>
      <c r="AY97" s="125" t="s">
        <v>119</v>
      </c>
      <c r="BK97" s="133">
        <f>SUM(BK98:BK99)</f>
        <v>0</v>
      </c>
    </row>
    <row r="98" spans="1:65" s="2" customFormat="1" ht="16.5" customHeight="1">
      <c r="A98" s="31"/>
      <c r="B98" s="136"/>
      <c r="C98" s="137" t="s">
        <v>155</v>
      </c>
      <c r="D98" s="137" t="s">
        <v>122</v>
      </c>
      <c r="E98" s="138" t="s">
        <v>765</v>
      </c>
      <c r="F98" s="139" t="s">
        <v>766</v>
      </c>
      <c r="G98" s="140" t="s">
        <v>745</v>
      </c>
      <c r="H98" s="141">
        <v>1</v>
      </c>
      <c r="I98" s="141"/>
      <c r="J98" s="141">
        <f>ROUND(I98*H98,2)</f>
        <v>0</v>
      </c>
      <c r="K98" s="139" t="s">
        <v>126</v>
      </c>
      <c r="L98" s="32"/>
      <c r="M98" s="142" t="s">
        <v>3</v>
      </c>
      <c r="N98" s="143" t="s">
        <v>34</v>
      </c>
      <c r="O98" s="144">
        <v>0</v>
      </c>
      <c r="P98" s="144">
        <f>O98*H98</f>
        <v>0</v>
      </c>
      <c r="Q98" s="144">
        <v>0</v>
      </c>
      <c r="R98" s="144">
        <f>Q98*H98</f>
        <v>0</v>
      </c>
      <c r="S98" s="144">
        <v>0</v>
      </c>
      <c r="T98" s="145">
        <f>S98*H98</f>
        <v>0</v>
      </c>
      <c r="U98" s="31"/>
      <c r="V98" s="31"/>
      <c r="W98" s="31"/>
      <c r="X98" s="31"/>
      <c r="Y98" s="31"/>
      <c r="Z98" s="31"/>
      <c r="AA98" s="31"/>
      <c r="AB98" s="31"/>
      <c r="AC98" s="31"/>
      <c r="AD98" s="31"/>
      <c r="AE98" s="31"/>
      <c r="AR98" s="146" t="s">
        <v>746</v>
      </c>
      <c r="AT98" s="146" t="s">
        <v>122</v>
      </c>
      <c r="AU98" s="146" t="s">
        <v>72</v>
      </c>
      <c r="AY98" s="19" t="s">
        <v>119</v>
      </c>
      <c r="BE98" s="147">
        <f>IF(N98="základní",J98,0)</f>
        <v>0</v>
      </c>
      <c r="BF98" s="147">
        <f>IF(N98="snížená",J98,0)</f>
        <v>0</v>
      </c>
      <c r="BG98" s="147">
        <f>IF(N98="zákl. přenesená",J98,0)</f>
        <v>0</v>
      </c>
      <c r="BH98" s="147">
        <f>IF(N98="sníž. přenesená",J98,0)</f>
        <v>0</v>
      </c>
      <c r="BI98" s="147">
        <f>IF(N98="nulová",J98,0)</f>
        <v>0</v>
      </c>
      <c r="BJ98" s="19" t="s">
        <v>70</v>
      </c>
      <c r="BK98" s="147">
        <f>ROUND(I98*H98,2)</f>
        <v>0</v>
      </c>
      <c r="BL98" s="19" t="s">
        <v>746</v>
      </c>
      <c r="BM98" s="146" t="s">
        <v>767</v>
      </c>
    </row>
    <row r="99" spans="1:65" s="2" customFormat="1" ht="29.25">
      <c r="A99" s="31"/>
      <c r="B99" s="32"/>
      <c r="C99" s="31"/>
      <c r="D99" s="148" t="s">
        <v>129</v>
      </c>
      <c r="E99" s="31"/>
      <c r="F99" s="149" t="s">
        <v>753</v>
      </c>
      <c r="G99" s="31"/>
      <c r="H99" s="31"/>
      <c r="I99" s="31"/>
      <c r="J99" s="31"/>
      <c r="K99" s="31"/>
      <c r="L99" s="32"/>
      <c r="M99" s="180"/>
      <c r="N99" s="181"/>
      <c r="O99" s="182"/>
      <c r="P99" s="182"/>
      <c r="Q99" s="182"/>
      <c r="R99" s="182"/>
      <c r="S99" s="182"/>
      <c r="T99" s="183"/>
      <c r="U99" s="31"/>
      <c r="V99" s="31"/>
      <c r="W99" s="31"/>
      <c r="X99" s="31"/>
      <c r="Y99" s="31"/>
      <c r="Z99" s="31"/>
      <c r="AA99" s="31"/>
      <c r="AB99" s="31"/>
      <c r="AC99" s="31"/>
      <c r="AD99" s="31"/>
      <c r="AE99" s="31"/>
      <c r="AT99" s="19" t="s">
        <v>129</v>
      </c>
      <c r="AU99" s="19" t="s">
        <v>72</v>
      </c>
    </row>
    <row r="100" spans="1:65" s="2" customFormat="1" ht="6.95" customHeight="1">
      <c r="A100" s="31"/>
      <c r="B100" s="41"/>
      <c r="C100" s="42"/>
      <c r="D100" s="42"/>
      <c r="E100" s="42"/>
      <c r="F100" s="42"/>
      <c r="G100" s="42"/>
      <c r="H100" s="42"/>
      <c r="I100" s="42"/>
      <c r="J100" s="42"/>
      <c r="K100" s="42"/>
      <c r="L100" s="32"/>
      <c r="M100" s="31"/>
      <c r="O100" s="31"/>
      <c r="P100" s="31"/>
      <c r="Q100" s="31"/>
      <c r="R100" s="31"/>
      <c r="S100" s="31"/>
      <c r="T100" s="31"/>
      <c r="U100" s="31"/>
      <c r="V100" s="31"/>
      <c r="W100" s="31"/>
      <c r="X100" s="31"/>
      <c r="Y100" s="31"/>
      <c r="Z100" s="31"/>
      <c r="AA100" s="31"/>
      <c r="AB100" s="31"/>
      <c r="AC100" s="31"/>
      <c r="AD100" s="31"/>
      <c r="AE100" s="31"/>
    </row>
  </sheetData>
  <autoFilter ref="C83:K99"/>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194" customWidth="1"/>
    <col min="2" max="2" width="1.6640625" style="194" customWidth="1"/>
    <col min="3" max="4" width="5" style="194" customWidth="1"/>
    <col min="5" max="5" width="11.6640625" style="194" customWidth="1"/>
    <col min="6" max="6" width="9.1640625" style="194" customWidth="1"/>
    <col min="7" max="7" width="5" style="194" customWidth="1"/>
    <col min="8" max="8" width="77.83203125" style="194" customWidth="1"/>
    <col min="9" max="10" width="20" style="194" customWidth="1"/>
    <col min="11" max="11" width="1.6640625" style="194" customWidth="1"/>
  </cols>
  <sheetData>
    <row r="1" spans="2:11" s="1" customFormat="1" ht="37.5" customHeight="1"/>
    <row r="2" spans="2:11" s="1" customFormat="1" ht="7.5" customHeight="1">
      <c r="B2" s="195"/>
      <c r="C2" s="196"/>
      <c r="D2" s="196"/>
      <c r="E2" s="196"/>
      <c r="F2" s="196"/>
      <c r="G2" s="196"/>
      <c r="H2" s="196"/>
      <c r="I2" s="196"/>
      <c r="J2" s="196"/>
      <c r="K2" s="197"/>
    </row>
    <row r="3" spans="2:11" s="17" customFormat="1" ht="45" customHeight="1">
      <c r="B3" s="198"/>
      <c r="C3" s="312" t="s">
        <v>768</v>
      </c>
      <c r="D3" s="312"/>
      <c r="E3" s="312"/>
      <c r="F3" s="312"/>
      <c r="G3" s="312"/>
      <c r="H3" s="312"/>
      <c r="I3" s="312"/>
      <c r="J3" s="312"/>
      <c r="K3" s="199"/>
    </row>
    <row r="4" spans="2:11" s="1" customFormat="1" ht="25.5" customHeight="1">
      <c r="B4" s="200"/>
      <c r="C4" s="313" t="s">
        <v>769</v>
      </c>
      <c r="D4" s="313"/>
      <c r="E4" s="313"/>
      <c r="F4" s="313"/>
      <c r="G4" s="313"/>
      <c r="H4" s="313"/>
      <c r="I4" s="313"/>
      <c r="J4" s="313"/>
      <c r="K4" s="201"/>
    </row>
    <row r="5" spans="2:11" s="1" customFormat="1" ht="5.25" customHeight="1">
      <c r="B5" s="200"/>
      <c r="C5" s="202"/>
      <c r="D5" s="202"/>
      <c r="E5" s="202"/>
      <c r="F5" s="202"/>
      <c r="G5" s="202"/>
      <c r="H5" s="202"/>
      <c r="I5" s="202"/>
      <c r="J5" s="202"/>
      <c r="K5" s="201"/>
    </row>
    <row r="6" spans="2:11" s="1" customFormat="1" ht="15" customHeight="1">
      <c r="B6" s="200"/>
      <c r="C6" s="311" t="s">
        <v>770</v>
      </c>
      <c r="D6" s="311"/>
      <c r="E6" s="311"/>
      <c r="F6" s="311"/>
      <c r="G6" s="311"/>
      <c r="H6" s="311"/>
      <c r="I6" s="311"/>
      <c r="J6" s="311"/>
      <c r="K6" s="201"/>
    </row>
    <row r="7" spans="2:11" s="1" customFormat="1" ht="15" customHeight="1">
      <c r="B7" s="204"/>
      <c r="C7" s="311" t="s">
        <v>771</v>
      </c>
      <c r="D7" s="311"/>
      <c r="E7" s="311"/>
      <c r="F7" s="311"/>
      <c r="G7" s="311"/>
      <c r="H7" s="311"/>
      <c r="I7" s="311"/>
      <c r="J7" s="311"/>
      <c r="K7" s="201"/>
    </row>
    <row r="8" spans="2:11" s="1" customFormat="1" ht="12.75" customHeight="1">
      <c r="B8" s="204"/>
      <c r="C8" s="203"/>
      <c r="D8" s="203"/>
      <c r="E8" s="203"/>
      <c r="F8" s="203"/>
      <c r="G8" s="203"/>
      <c r="H8" s="203"/>
      <c r="I8" s="203"/>
      <c r="J8" s="203"/>
      <c r="K8" s="201"/>
    </row>
    <row r="9" spans="2:11" s="1" customFormat="1" ht="15" customHeight="1">
      <c r="B9" s="204"/>
      <c r="C9" s="311" t="s">
        <v>772</v>
      </c>
      <c r="D9" s="311"/>
      <c r="E9" s="311"/>
      <c r="F9" s="311"/>
      <c r="G9" s="311"/>
      <c r="H9" s="311"/>
      <c r="I9" s="311"/>
      <c r="J9" s="311"/>
      <c r="K9" s="201"/>
    </row>
    <row r="10" spans="2:11" s="1" customFormat="1" ht="15" customHeight="1">
      <c r="B10" s="204"/>
      <c r="C10" s="203"/>
      <c r="D10" s="311" t="s">
        <v>773</v>
      </c>
      <c r="E10" s="311"/>
      <c r="F10" s="311"/>
      <c r="G10" s="311"/>
      <c r="H10" s="311"/>
      <c r="I10" s="311"/>
      <c r="J10" s="311"/>
      <c r="K10" s="201"/>
    </row>
    <row r="11" spans="2:11" s="1" customFormat="1" ht="15" customHeight="1">
      <c r="B11" s="204"/>
      <c r="C11" s="205"/>
      <c r="D11" s="311" t="s">
        <v>774</v>
      </c>
      <c r="E11" s="311"/>
      <c r="F11" s="311"/>
      <c r="G11" s="311"/>
      <c r="H11" s="311"/>
      <c r="I11" s="311"/>
      <c r="J11" s="311"/>
      <c r="K11" s="201"/>
    </row>
    <row r="12" spans="2:11" s="1" customFormat="1" ht="15" customHeight="1">
      <c r="B12" s="204"/>
      <c r="C12" s="205"/>
      <c r="D12" s="203"/>
      <c r="E12" s="203"/>
      <c r="F12" s="203"/>
      <c r="G12" s="203"/>
      <c r="H12" s="203"/>
      <c r="I12" s="203"/>
      <c r="J12" s="203"/>
      <c r="K12" s="201"/>
    </row>
    <row r="13" spans="2:11" s="1" customFormat="1" ht="15" customHeight="1">
      <c r="B13" s="204"/>
      <c r="C13" s="205"/>
      <c r="D13" s="206" t="s">
        <v>775</v>
      </c>
      <c r="E13" s="203"/>
      <c r="F13" s="203"/>
      <c r="G13" s="203"/>
      <c r="H13" s="203"/>
      <c r="I13" s="203"/>
      <c r="J13" s="203"/>
      <c r="K13" s="201"/>
    </row>
    <row r="14" spans="2:11" s="1" customFormat="1" ht="12.75" customHeight="1">
      <c r="B14" s="204"/>
      <c r="C14" s="205"/>
      <c r="D14" s="205"/>
      <c r="E14" s="205"/>
      <c r="F14" s="205"/>
      <c r="G14" s="205"/>
      <c r="H14" s="205"/>
      <c r="I14" s="205"/>
      <c r="J14" s="205"/>
      <c r="K14" s="201"/>
    </row>
    <row r="15" spans="2:11" s="1" customFormat="1" ht="15" customHeight="1">
      <c r="B15" s="204"/>
      <c r="C15" s="205"/>
      <c r="D15" s="311" t="s">
        <v>776</v>
      </c>
      <c r="E15" s="311"/>
      <c r="F15" s="311"/>
      <c r="G15" s="311"/>
      <c r="H15" s="311"/>
      <c r="I15" s="311"/>
      <c r="J15" s="311"/>
      <c r="K15" s="201"/>
    </row>
    <row r="16" spans="2:11" s="1" customFormat="1" ht="15" customHeight="1">
      <c r="B16" s="204"/>
      <c r="C16" s="205"/>
      <c r="D16" s="311" t="s">
        <v>777</v>
      </c>
      <c r="E16" s="311"/>
      <c r="F16" s="311"/>
      <c r="G16" s="311"/>
      <c r="H16" s="311"/>
      <c r="I16" s="311"/>
      <c r="J16" s="311"/>
      <c r="K16" s="201"/>
    </row>
    <row r="17" spans="2:11" s="1" customFormat="1" ht="15" customHeight="1">
      <c r="B17" s="204"/>
      <c r="C17" s="205"/>
      <c r="D17" s="311" t="s">
        <v>778</v>
      </c>
      <c r="E17" s="311"/>
      <c r="F17" s="311"/>
      <c r="G17" s="311"/>
      <c r="H17" s="311"/>
      <c r="I17" s="311"/>
      <c r="J17" s="311"/>
      <c r="K17" s="201"/>
    </row>
    <row r="18" spans="2:11" s="1" customFormat="1" ht="15" customHeight="1">
      <c r="B18" s="204"/>
      <c r="C18" s="205"/>
      <c r="D18" s="205"/>
      <c r="E18" s="207" t="s">
        <v>69</v>
      </c>
      <c r="F18" s="311" t="s">
        <v>779</v>
      </c>
      <c r="G18" s="311"/>
      <c r="H18" s="311"/>
      <c r="I18" s="311"/>
      <c r="J18" s="311"/>
      <c r="K18" s="201"/>
    </row>
    <row r="19" spans="2:11" s="1" customFormat="1" ht="15" customHeight="1">
      <c r="B19" s="204"/>
      <c r="C19" s="205"/>
      <c r="D19" s="205"/>
      <c r="E19" s="207" t="s">
        <v>780</v>
      </c>
      <c r="F19" s="311" t="s">
        <v>781</v>
      </c>
      <c r="G19" s="311"/>
      <c r="H19" s="311"/>
      <c r="I19" s="311"/>
      <c r="J19" s="311"/>
      <c r="K19" s="201"/>
    </row>
    <row r="20" spans="2:11" s="1" customFormat="1" ht="15" customHeight="1">
      <c r="B20" s="204"/>
      <c r="C20" s="205"/>
      <c r="D20" s="205"/>
      <c r="E20" s="207" t="s">
        <v>782</v>
      </c>
      <c r="F20" s="311" t="s">
        <v>783</v>
      </c>
      <c r="G20" s="311"/>
      <c r="H20" s="311"/>
      <c r="I20" s="311"/>
      <c r="J20" s="311"/>
      <c r="K20" s="201"/>
    </row>
    <row r="21" spans="2:11" s="1" customFormat="1" ht="15" customHeight="1">
      <c r="B21" s="204"/>
      <c r="C21" s="205"/>
      <c r="D21" s="205"/>
      <c r="E21" s="207" t="s">
        <v>87</v>
      </c>
      <c r="F21" s="311" t="s">
        <v>784</v>
      </c>
      <c r="G21" s="311"/>
      <c r="H21" s="311"/>
      <c r="I21" s="311"/>
      <c r="J21" s="311"/>
      <c r="K21" s="201"/>
    </row>
    <row r="22" spans="2:11" s="1" customFormat="1" ht="15" customHeight="1">
      <c r="B22" s="204"/>
      <c r="C22" s="205"/>
      <c r="D22" s="205"/>
      <c r="E22" s="207" t="s">
        <v>785</v>
      </c>
      <c r="F22" s="311" t="s">
        <v>786</v>
      </c>
      <c r="G22" s="311"/>
      <c r="H22" s="311"/>
      <c r="I22" s="311"/>
      <c r="J22" s="311"/>
      <c r="K22" s="201"/>
    </row>
    <row r="23" spans="2:11" s="1" customFormat="1" ht="15" customHeight="1">
      <c r="B23" s="204"/>
      <c r="C23" s="205"/>
      <c r="D23" s="205"/>
      <c r="E23" s="207" t="s">
        <v>787</v>
      </c>
      <c r="F23" s="311" t="s">
        <v>788</v>
      </c>
      <c r="G23" s="311"/>
      <c r="H23" s="311"/>
      <c r="I23" s="311"/>
      <c r="J23" s="311"/>
      <c r="K23" s="201"/>
    </row>
    <row r="24" spans="2:11" s="1" customFormat="1" ht="12.75" customHeight="1">
      <c r="B24" s="204"/>
      <c r="C24" s="205"/>
      <c r="D24" s="205"/>
      <c r="E24" s="205"/>
      <c r="F24" s="205"/>
      <c r="G24" s="205"/>
      <c r="H24" s="205"/>
      <c r="I24" s="205"/>
      <c r="J24" s="205"/>
      <c r="K24" s="201"/>
    </row>
    <row r="25" spans="2:11" s="1" customFormat="1" ht="15" customHeight="1">
      <c r="B25" s="204"/>
      <c r="C25" s="311" t="s">
        <v>789</v>
      </c>
      <c r="D25" s="311"/>
      <c r="E25" s="311"/>
      <c r="F25" s="311"/>
      <c r="G25" s="311"/>
      <c r="H25" s="311"/>
      <c r="I25" s="311"/>
      <c r="J25" s="311"/>
      <c r="K25" s="201"/>
    </row>
    <row r="26" spans="2:11" s="1" customFormat="1" ht="15" customHeight="1">
      <c r="B26" s="204"/>
      <c r="C26" s="311" t="s">
        <v>790</v>
      </c>
      <c r="D26" s="311"/>
      <c r="E26" s="311"/>
      <c r="F26" s="311"/>
      <c r="G26" s="311"/>
      <c r="H26" s="311"/>
      <c r="I26" s="311"/>
      <c r="J26" s="311"/>
      <c r="K26" s="201"/>
    </row>
    <row r="27" spans="2:11" s="1" customFormat="1" ht="15" customHeight="1">
      <c r="B27" s="204"/>
      <c r="C27" s="203"/>
      <c r="D27" s="311" t="s">
        <v>791</v>
      </c>
      <c r="E27" s="311"/>
      <c r="F27" s="311"/>
      <c r="G27" s="311"/>
      <c r="H27" s="311"/>
      <c r="I27" s="311"/>
      <c r="J27" s="311"/>
      <c r="K27" s="201"/>
    </row>
    <row r="28" spans="2:11" s="1" customFormat="1" ht="15" customHeight="1">
      <c r="B28" s="204"/>
      <c r="C28" s="205"/>
      <c r="D28" s="311" t="s">
        <v>792</v>
      </c>
      <c r="E28" s="311"/>
      <c r="F28" s="311"/>
      <c r="G28" s="311"/>
      <c r="H28" s="311"/>
      <c r="I28" s="311"/>
      <c r="J28" s="311"/>
      <c r="K28" s="201"/>
    </row>
    <row r="29" spans="2:11" s="1" customFormat="1" ht="12.75" customHeight="1">
      <c r="B29" s="204"/>
      <c r="C29" s="205"/>
      <c r="D29" s="205"/>
      <c r="E29" s="205"/>
      <c r="F29" s="205"/>
      <c r="G29" s="205"/>
      <c r="H29" s="205"/>
      <c r="I29" s="205"/>
      <c r="J29" s="205"/>
      <c r="K29" s="201"/>
    </row>
    <row r="30" spans="2:11" s="1" customFormat="1" ht="15" customHeight="1">
      <c r="B30" s="204"/>
      <c r="C30" s="205"/>
      <c r="D30" s="311" t="s">
        <v>793</v>
      </c>
      <c r="E30" s="311"/>
      <c r="F30" s="311"/>
      <c r="G30" s="311"/>
      <c r="H30" s="311"/>
      <c r="I30" s="311"/>
      <c r="J30" s="311"/>
      <c r="K30" s="201"/>
    </row>
    <row r="31" spans="2:11" s="1" customFormat="1" ht="15" customHeight="1">
      <c r="B31" s="204"/>
      <c r="C31" s="205"/>
      <c r="D31" s="311" t="s">
        <v>794</v>
      </c>
      <c r="E31" s="311"/>
      <c r="F31" s="311"/>
      <c r="G31" s="311"/>
      <c r="H31" s="311"/>
      <c r="I31" s="311"/>
      <c r="J31" s="311"/>
      <c r="K31" s="201"/>
    </row>
    <row r="32" spans="2:11" s="1" customFormat="1" ht="12.75" customHeight="1">
      <c r="B32" s="204"/>
      <c r="C32" s="205"/>
      <c r="D32" s="205"/>
      <c r="E32" s="205"/>
      <c r="F32" s="205"/>
      <c r="G32" s="205"/>
      <c r="H32" s="205"/>
      <c r="I32" s="205"/>
      <c r="J32" s="205"/>
      <c r="K32" s="201"/>
    </row>
    <row r="33" spans="2:11" s="1" customFormat="1" ht="15" customHeight="1">
      <c r="B33" s="204"/>
      <c r="C33" s="205"/>
      <c r="D33" s="311" t="s">
        <v>795</v>
      </c>
      <c r="E33" s="311"/>
      <c r="F33" s="311"/>
      <c r="G33" s="311"/>
      <c r="H33" s="311"/>
      <c r="I33" s="311"/>
      <c r="J33" s="311"/>
      <c r="K33" s="201"/>
    </row>
    <row r="34" spans="2:11" s="1" customFormat="1" ht="15" customHeight="1">
      <c r="B34" s="204"/>
      <c r="C34" s="205"/>
      <c r="D34" s="311" t="s">
        <v>796</v>
      </c>
      <c r="E34" s="311"/>
      <c r="F34" s="311"/>
      <c r="G34" s="311"/>
      <c r="H34" s="311"/>
      <c r="I34" s="311"/>
      <c r="J34" s="311"/>
      <c r="K34" s="201"/>
    </row>
    <row r="35" spans="2:11" s="1" customFormat="1" ht="15" customHeight="1">
      <c r="B35" s="204"/>
      <c r="C35" s="205"/>
      <c r="D35" s="311" t="s">
        <v>797</v>
      </c>
      <c r="E35" s="311"/>
      <c r="F35" s="311"/>
      <c r="G35" s="311"/>
      <c r="H35" s="311"/>
      <c r="I35" s="311"/>
      <c r="J35" s="311"/>
      <c r="K35" s="201"/>
    </row>
    <row r="36" spans="2:11" s="1" customFormat="1" ht="15" customHeight="1">
      <c r="B36" s="204"/>
      <c r="C36" s="205"/>
      <c r="D36" s="203"/>
      <c r="E36" s="206" t="s">
        <v>105</v>
      </c>
      <c r="F36" s="203"/>
      <c r="G36" s="311" t="s">
        <v>798</v>
      </c>
      <c r="H36" s="311"/>
      <c r="I36" s="311"/>
      <c r="J36" s="311"/>
      <c r="K36" s="201"/>
    </row>
    <row r="37" spans="2:11" s="1" customFormat="1" ht="30.75" customHeight="1">
      <c r="B37" s="204"/>
      <c r="C37" s="205"/>
      <c r="D37" s="203"/>
      <c r="E37" s="206" t="s">
        <v>799</v>
      </c>
      <c r="F37" s="203"/>
      <c r="G37" s="311" t="s">
        <v>800</v>
      </c>
      <c r="H37" s="311"/>
      <c r="I37" s="311"/>
      <c r="J37" s="311"/>
      <c r="K37" s="201"/>
    </row>
    <row r="38" spans="2:11" s="1" customFormat="1" ht="15" customHeight="1">
      <c r="B38" s="204"/>
      <c r="C38" s="205"/>
      <c r="D38" s="203"/>
      <c r="E38" s="206" t="s">
        <v>44</v>
      </c>
      <c r="F38" s="203"/>
      <c r="G38" s="311" t="s">
        <v>801</v>
      </c>
      <c r="H38" s="311"/>
      <c r="I38" s="311"/>
      <c r="J38" s="311"/>
      <c r="K38" s="201"/>
    </row>
    <row r="39" spans="2:11" s="1" customFormat="1" ht="15" customHeight="1">
      <c r="B39" s="204"/>
      <c r="C39" s="205"/>
      <c r="D39" s="203"/>
      <c r="E39" s="206" t="s">
        <v>45</v>
      </c>
      <c r="F39" s="203"/>
      <c r="G39" s="311" t="s">
        <v>802</v>
      </c>
      <c r="H39" s="311"/>
      <c r="I39" s="311"/>
      <c r="J39" s="311"/>
      <c r="K39" s="201"/>
    </row>
    <row r="40" spans="2:11" s="1" customFormat="1" ht="15" customHeight="1">
      <c r="B40" s="204"/>
      <c r="C40" s="205"/>
      <c r="D40" s="203"/>
      <c r="E40" s="206" t="s">
        <v>106</v>
      </c>
      <c r="F40" s="203"/>
      <c r="G40" s="311" t="s">
        <v>803</v>
      </c>
      <c r="H40" s="311"/>
      <c r="I40" s="311"/>
      <c r="J40" s="311"/>
      <c r="K40" s="201"/>
    </row>
    <row r="41" spans="2:11" s="1" customFormat="1" ht="15" customHeight="1">
      <c r="B41" s="204"/>
      <c r="C41" s="205"/>
      <c r="D41" s="203"/>
      <c r="E41" s="206" t="s">
        <v>107</v>
      </c>
      <c r="F41" s="203"/>
      <c r="G41" s="311" t="s">
        <v>804</v>
      </c>
      <c r="H41" s="311"/>
      <c r="I41" s="311"/>
      <c r="J41" s="311"/>
      <c r="K41" s="201"/>
    </row>
    <row r="42" spans="2:11" s="1" customFormat="1" ht="15" customHeight="1">
      <c r="B42" s="204"/>
      <c r="C42" s="205"/>
      <c r="D42" s="203"/>
      <c r="E42" s="206" t="s">
        <v>805</v>
      </c>
      <c r="F42" s="203"/>
      <c r="G42" s="311" t="s">
        <v>806</v>
      </c>
      <c r="H42" s="311"/>
      <c r="I42" s="311"/>
      <c r="J42" s="311"/>
      <c r="K42" s="201"/>
    </row>
    <row r="43" spans="2:11" s="1" customFormat="1" ht="15" customHeight="1">
      <c r="B43" s="204"/>
      <c r="C43" s="205"/>
      <c r="D43" s="203"/>
      <c r="E43" s="206"/>
      <c r="F43" s="203"/>
      <c r="G43" s="311" t="s">
        <v>807</v>
      </c>
      <c r="H43" s="311"/>
      <c r="I43" s="311"/>
      <c r="J43" s="311"/>
      <c r="K43" s="201"/>
    </row>
    <row r="44" spans="2:11" s="1" customFormat="1" ht="15" customHeight="1">
      <c r="B44" s="204"/>
      <c r="C44" s="205"/>
      <c r="D44" s="203"/>
      <c r="E44" s="206" t="s">
        <v>808</v>
      </c>
      <c r="F44" s="203"/>
      <c r="G44" s="311" t="s">
        <v>809</v>
      </c>
      <c r="H44" s="311"/>
      <c r="I44" s="311"/>
      <c r="J44" s="311"/>
      <c r="K44" s="201"/>
    </row>
    <row r="45" spans="2:11" s="1" customFormat="1" ht="15" customHeight="1">
      <c r="B45" s="204"/>
      <c r="C45" s="205"/>
      <c r="D45" s="203"/>
      <c r="E45" s="206" t="s">
        <v>109</v>
      </c>
      <c r="F45" s="203"/>
      <c r="G45" s="311" t="s">
        <v>810</v>
      </c>
      <c r="H45" s="311"/>
      <c r="I45" s="311"/>
      <c r="J45" s="311"/>
      <c r="K45" s="201"/>
    </row>
    <row r="46" spans="2:11" s="1" customFormat="1" ht="12.75" customHeight="1">
      <c r="B46" s="204"/>
      <c r="C46" s="205"/>
      <c r="D46" s="203"/>
      <c r="E46" s="203"/>
      <c r="F46" s="203"/>
      <c r="G46" s="203"/>
      <c r="H46" s="203"/>
      <c r="I46" s="203"/>
      <c r="J46" s="203"/>
      <c r="K46" s="201"/>
    </row>
    <row r="47" spans="2:11" s="1" customFormat="1" ht="15" customHeight="1">
      <c r="B47" s="204"/>
      <c r="C47" s="205"/>
      <c r="D47" s="311" t="s">
        <v>811</v>
      </c>
      <c r="E47" s="311"/>
      <c r="F47" s="311"/>
      <c r="G47" s="311"/>
      <c r="H47" s="311"/>
      <c r="I47" s="311"/>
      <c r="J47" s="311"/>
      <c r="K47" s="201"/>
    </row>
    <row r="48" spans="2:11" s="1" customFormat="1" ht="15" customHeight="1">
      <c r="B48" s="204"/>
      <c r="C48" s="205"/>
      <c r="D48" s="205"/>
      <c r="E48" s="311" t="s">
        <v>812</v>
      </c>
      <c r="F48" s="311"/>
      <c r="G48" s="311"/>
      <c r="H48" s="311"/>
      <c r="I48" s="311"/>
      <c r="J48" s="311"/>
      <c r="K48" s="201"/>
    </row>
    <row r="49" spans="2:11" s="1" customFormat="1" ht="15" customHeight="1">
      <c r="B49" s="204"/>
      <c r="C49" s="205"/>
      <c r="D49" s="205"/>
      <c r="E49" s="311" t="s">
        <v>813</v>
      </c>
      <c r="F49" s="311"/>
      <c r="G49" s="311"/>
      <c r="H49" s="311"/>
      <c r="I49" s="311"/>
      <c r="J49" s="311"/>
      <c r="K49" s="201"/>
    </row>
    <row r="50" spans="2:11" s="1" customFormat="1" ht="15" customHeight="1">
      <c r="B50" s="204"/>
      <c r="C50" s="205"/>
      <c r="D50" s="205"/>
      <c r="E50" s="311" t="s">
        <v>814</v>
      </c>
      <c r="F50" s="311"/>
      <c r="G50" s="311"/>
      <c r="H50" s="311"/>
      <c r="I50" s="311"/>
      <c r="J50" s="311"/>
      <c r="K50" s="201"/>
    </row>
    <row r="51" spans="2:11" s="1" customFormat="1" ht="15" customHeight="1">
      <c r="B51" s="204"/>
      <c r="C51" s="205"/>
      <c r="D51" s="311" t="s">
        <v>815</v>
      </c>
      <c r="E51" s="311"/>
      <c r="F51" s="311"/>
      <c r="G51" s="311"/>
      <c r="H51" s="311"/>
      <c r="I51" s="311"/>
      <c r="J51" s="311"/>
      <c r="K51" s="201"/>
    </row>
    <row r="52" spans="2:11" s="1" customFormat="1" ht="25.5" customHeight="1">
      <c r="B52" s="200"/>
      <c r="C52" s="313" t="s">
        <v>816</v>
      </c>
      <c r="D52" s="313"/>
      <c r="E52" s="313"/>
      <c r="F52" s="313"/>
      <c r="G52" s="313"/>
      <c r="H52" s="313"/>
      <c r="I52" s="313"/>
      <c r="J52" s="313"/>
      <c r="K52" s="201"/>
    </row>
    <row r="53" spans="2:11" s="1" customFormat="1" ht="5.25" customHeight="1">
      <c r="B53" s="200"/>
      <c r="C53" s="202"/>
      <c r="D53" s="202"/>
      <c r="E53" s="202"/>
      <c r="F53" s="202"/>
      <c r="G53" s="202"/>
      <c r="H53" s="202"/>
      <c r="I53" s="202"/>
      <c r="J53" s="202"/>
      <c r="K53" s="201"/>
    </row>
    <row r="54" spans="2:11" s="1" customFormat="1" ht="15" customHeight="1">
      <c r="B54" s="200"/>
      <c r="C54" s="311" t="s">
        <v>817</v>
      </c>
      <c r="D54" s="311"/>
      <c r="E54" s="311"/>
      <c r="F54" s="311"/>
      <c r="G54" s="311"/>
      <c r="H54" s="311"/>
      <c r="I54" s="311"/>
      <c r="J54" s="311"/>
      <c r="K54" s="201"/>
    </row>
    <row r="55" spans="2:11" s="1" customFormat="1" ht="15" customHeight="1">
      <c r="B55" s="200"/>
      <c r="C55" s="311" t="s">
        <v>818</v>
      </c>
      <c r="D55" s="311"/>
      <c r="E55" s="311"/>
      <c r="F55" s="311"/>
      <c r="G55" s="311"/>
      <c r="H55" s="311"/>
      <c r="I55" s="311"/>
      <c r="J55" s="311"/>
      <c r="K55" s="201"/>
    </row>
    <row r="56" spans="2:11" s="1" customFormat="1" ht="12.75" customHeight="1">
      <c r="B56" s="200"/>
      <c r="C56" s="203"/>
      <c r="D56" s="203"/>
      <c r="E56" s="203"/>
      <c r="F56" s="203"/>
      <c r="G56" s="203"/>
      <c r="H56" s="203"/>
      <c r="I56" s="203"/>
      <c r="J56" s="203"/>
      <c r="K56" s="201"/>
    </row>
    <row r="57" spans="2:11" s="1" customFormat="1" ht="15" customHeight="1">
      <c r="B57" s="200"/>
      <c r="C57" s="311" t="s">
        <v>819</v>
      </c>
      <c r="D57" s="311"/>
      <c r="E57" s="311"/>
      <c r="F57" s="311"/>
      <c r="G57" s="311"/>
      <c r="H57" s="311"/>
      <c r="I57" s="311"/>
      <c r="J57" s="311"/>
      <c r="K57" s="201"/>
    </row>
    <row r="58" spans="2:11" s="1" customFormat="1" ht="15" customHeight="1">
      <c r="B58" s="200"/>
      <c r="C58" s="205"/>
      <c r="D58" s="311" t="s">
        <v>820</v>
      </c>
      <c r="E58" s="311"/>
      <c r="F58" s="311"/>
      <c r="G58" s="311"/>
      <c r="H58" s="311"/>
      <c r="I58" s="311"/>
      <c r="J58" s="311"/>
      <c r="K58" s="201"/>
    </row>
    <row r="59" spans="2:11" s="1" customFormat="1" ht="15" customHeight="1">
      <c r="B59" s="200"/>
      <c r="C59" s="205"/>
      <c r="D59" s="311" t="s">
        <v>821</v>
      </c>
      <c r="E59" s="311"/>
      <c r="F59" s="311"/>
      <c r="G59" s="311"/>
      <c r="H59" s="311"/>
      <c r="I59" s="311"/>
      <c r="J59" s="311"/>
      <c r="K59" s="201"/>
    </row>
    <row r="60" spans="2:11" s="1" customFormat="1" ht="15" customHeight="1">
      <c r="B60" s="200"/>
      <c r="C60" s="205"/>
      <c r="D60" s="311" t="s">
        <v>822</v>
      </c>
      <c r="E60" s="311"/>
      <c r="F60" s="311"/>
      <c r="G60" s="311"/>
      <c r="H60" s="311"/>
      <c r="I60" s="311"/>
      <c r="J60" s="311"/>
      <c r="K60" s="201"/>
    </row>
    <row r="61" spans="2:11" s="1" customFormat="1" ht="15" customHeight="1">
      <c r="B61" s="200"/>
      <c r="C61" s="205"/>
      <c r="D61" s="311" t="s">
        <v>823</v>
      </c>
      <c r="E61" s="311"/>
      <c r="F61" s="311"/>
      <c r="G61" s="311"/>
      <c r="H61" s="311"/>
      <c r="I61" s="311"/>
      <c r="J61" s="311"/>
      <c r="K61" s="201"/>
    </row>
    <row r="62" spans="2:11" s="1" customFormat="1" ht="15" customHeight="1">
      <c r="B62" s="200"/>
      <c r="C62" s="205"/>
      <c r="D62" s="315" t="s">
        <v>824</v>
      </c>
      <c r="E62" s="315"/>
      <c r="F62" s="315"/>
      <c r="G62" s="315"/>
      <c r="H62" s="315"/>
      <c r="I62" s="315"/>
      <c r="J62" s="315"/>
      <c r="K62" s="201"/>
    </row>
    <row r="63" spans="2:11" s="1" customFormat="1" ht="15" customHeight="1">
      <c r="B63" s="200"/>
      <c r="C63" s="205"/>
      <c r="D63" s="311" t="s">
        <v>825</v>
      </c>
      <c r="E63" s="311"/>
      <c r="F63" s="311"/>
      <c r="G63" s="311"/>
      <c r="H63" s="311"/>
      <c r="I63" s="311"/>
      <c r="J63" s="311"/>
      <c r="K63" s="201"/>
    </row>
    <row r="64" spans="2:11" s="1" customFormat="1" ht="12.75" customHeight="1">
      <c r="B64" s="200"/>
      <c r="C64" s="205"/>
      <c r="D64" s="205"/>
      <c r="E64" s="208"/>
      <c r="F64" s="205"/>
      <c r="G64" s="205"/>
      <c r="H64" s="205"/>
      <c r="I64" s="205"/>
      <c r="J64" s="205"/>
      <c r="K64" s="201"/>
    </row>
    <row r="65" spans="2:11" s="1" customFormat="1" ht="15" customHeight="1">
      <c r="B65" s="200"/>
      <c r="C65" s="205"/>
      <c r="D65" s="311" t="s">
        <v>826</v>
      </c>
      <c r="E65" s="311"/>
      <c r="F65" s="311"/>
      <c r="G65" s="311"/>
      <c r="H65" s="311"/>
      <c r="I65" s="311"/>
      <c r="J65" s="311"/>
      <c r="K65" s="201"/>
    </row>
    <row r="66" spans="2:11" s="1" customFormat="1" ht="15" customHeight="1">
      <c r="B66" s="200"/>
      <c r="C66" s="205"/>
      <c r="D66" s="315" t="s">
        <v>827</v>
      </c>
      <c r="E66" s="315"/>
      <c r="F66" s="315"/>
      <c r="G66" s="315"/>
      <c r="H66" s="315"/>
      <c r="I66" s="315"/>
      <c r="J66" s="315"/>
      <c r="K66" s="201"/>
    </row>
    <row r="67" spans="2:11" s="1" customFormat="1" ht="15" customHeight="1">
      <c r="B67" s="200"/>
      <c r="C67" s="205"/>
      <c r="D67" s="311" t="s">
        <v>828</v>
      </c>
      <c r="E67" s="311"/>
      <c r="F67" s="311"/>
      <c r="G67" s="311"/>
      <c r="H67" s="311"/>
      <c r="I67" s="311"/>
      <c r="J67" s="311"/>
      <c r="K67" s="201"/>
    </row>
    <row r="68" spans="2:11" s="1" customFormat="1" ht="15" customHeight="1">
      <c r="B68" s="200"/>
      <c r="C68" s="205"/>
      <c r="D68" s="311" t="s">
        <v>829</v>
      </c>
      <c r="E68" s="311"/>
      <c r="F68" s="311"/>
      <c r="G68" s="311"/>
      <c r="H68" s="311"/>
      <c r="I68" s="311"/>
      <c r="J68" s="311"/>
      <c r="K68" s="201"/>
    </row>
    <row r="69" spans="2:11" s="1" customFormat="1" ht="15" customHeight="1">
      <c r="B69" s="200"/>
      <c r="C69" s="205"/>
      <c r="D69" s="311" t="s">
        <v>830</v>
      </c>
      <c r="E69" s="311"/>
      <c r="F69" s="311"/>
      <c r="G69" s="311"/>
      <c r="H69" s="311"/>
      <c r="I69" s="311"/>
      <c r="J69" s="311"/>
      <c r="K69" s="201"/>
    </row>
    <row r="70" spans="2:11" s="1" customFormat="1" ht="15" customHeight="1">
      <c r="B70" s="200"/>
      <c r="C70" s="205"/>
      <c r="D70" s="311" t="s">
        <v>831</v>
      </c>
      <c r="E70" s="311"/>
      <c r="F70" s="311"/>
      <c r="G70" s="311"/>
      <c r="H70" s="311"/>
      <c r="I70" s="311"/>
      <c r="J70" s="311"/>
      <c r="K70" s="201"/>
    </row>
    <row r="71" spans="2:11" s="1" customFormat="1" ht="12.75" customHeight="1">
      <c r="B71" s="209"/>
      <c r="C71" s="210"/>
      <c r="D71" s="210"/>
      <c r="E71" s="210"/>
      <c r="F71" s="210"/>
      <c r="G71" s="210"/>
      <c r="H71" s="210"/>
      <c r="I71" s="210"/>
      <c r="J71" s="210"/>
      <c r="K71" s="211"/>
    </row>
    <row r="72" spans="2:11" s="1" customFormat="1" ht="18.75" customHeight="1">
      <c r="B72" s="212"/>
      <c r="C72" s="212"/>
      <c r="D72" s="212"/>
      <c r="E72" s="212"/>
      <c r="F72" s="212"/>
      <c r="G72" s="212"/>
      <c r="H72" s="212"/>
      <c r="I72" s="212"/>
      <c r="J72" s="212"/>
      <c r="K72" s="213"/>
    </row>
    <row r="73" spans="2:11" s="1" customFormat="1" ht="18.75" customHeight="1">
      <c r="B73" s="213"/>
      <c r="C73" s="213"/>
      <c r="D73" s="213"/>
      <c r="E73" s="213"/>
      <c r="F73" s="213"/>
      <c r="G73" s="213"/>
      <c r="H73" s="213"/>
      <c r="I73" s="213"/>
      <c r="J73" s="213"/>
      <c r="K73" s="213"/>
    </row>
    <row r="74" spans="2:11" s="1" customFormat="1" ht="7.5" customHeight="1">
      <c r="B74" s="214"/>
      <c r="C74" s="215"/>
      <c r="D74" s="215"/>
      <c r="E74" s="215"/>
      <c r="F74" s="215"/>
      <c r="G74" s="215"/>
      <c r="H74" s="215"/>
      <c r="I74" s="215"/>
      <c r="J74" s="215"/>
      <c r="K74" s="216"/>
    </row>
    <row r="75" spans="2:11" s="1" customFormat="1" ht="45" customHeight="1">
      <c r="B75" s="217"/>
      <c r="C75" s="314" t="s">
        <v>832</v>
      </c>
      <c r="D75" s="314"/>
      <c r="E75" s="314"/>
      <c r="F75" s="314"/>
      <c r="G75" s="314"/>
      <c r="H75" s="314"/>
      <c r="I75" s="314"/>
      <c r="J75" s="314"/>
      <c r="K75" s="218"/>
    </row>
    <row r="76" spans="2:11" s="1" customFormat="1" ht="17.25" customHeight="1">
      <c r="B76" s="217"/>
      <c r="C76" s="219" t="s">
        <v>833</v>
      </c>
      <c r="D76" s="219"/>
      <c r="E76" s="219"/>
      <c r="F76" s="219" t="s">
        <v>834</v>
      </c>
      <c r="G76" s="220"/>
      <c r="H76" s="219" t="s">
        <v>45</v>
      </c>
      <c r="I76" s="219" t="s">
        <v>48</v>
      </c>
      <c r="J76" s="219" t="s">
        <v>835</v>
      </c>
      <c r="K76" s="218"/>
    </row>
    <row r="77" spans="2:11" s="1" customFormat="1" ht="17.25" customHeight="1">
      <c r="B77" s="217"/>
      <c r="C77" s="221" t="s">
        <v>836</v>
      </c>
      <c r="D77" s="221"/>
      <c r="E77" s="221"/>
      <c r="F77" s="222" t="s">
        <v>837</v>
      </c>
      <c r="G77" s="223"/>
      <c r="H77" s="221"/>
      <c r="I77" s="221"/>
      <c r="J77" s="221" t="s">
        <v>838</v>
      </c>
      <c r="K77" s="218"/>
    </row>
    <row r="78" spans="2:11" s="1" customFormat="1" ht="5.25" customHeight="1">
      <c r="B78" s="217"/>
      <c r="C78" s="224"/>
      <c r="D78" s="224"/>
      <c r="E78" s="224"/>
      <c r="F78" s="224"/>
      <c r="G78" s="225"/>
      <c r="H78" s="224"/>
      <c r="I78" s="224"/>
      <c r="J78" s="224"/>
      <c r="K78" s="218"/>
    </row>
    <row r="79" spans="2:11" s="1" customFormat="1" ht="15" customHeight="1">
      <c r="B79" s="217"/>
      <c r="C79" s="206" t="s">
        <v>44</v>
      </c>
      <c r="D79" s="226"/>
      <c r="E79" s="226"/>
      <c r="F79" s="227" t="s">
        <v>839</v>
      </c>
      <c r="G79" s="228"/>
      <c r="H79" s="206" t="s">
        <v>840</v>
      </c>
      <c r="I79" s="206" t="s">
        <v>841</v>
      </c>
      <c r="J79" s="206">
        <v>20</v>
      </c>
      <c r="K79" s="218"/>
    </row>
    <row r="80" spans="2:11" s="1" customFormat="1" ht="15" customHeight="1">
      <c r="B80" s="217"/>
      <c r="C80" s="206" t="s">
        <v>842</v>
      </c>
      <c r="D80" s="206"/>
      <c r="E80" s="206"/>
      <c r="F80" s="227" t="s">
        <v>839</v>
      </c>
      <c r="G80" s="228"/>
      <c r="H80" s="206" t="s">
        <v>843</v>
      </c>
      <c r="I80" s="206" t="s">
        <v>841</v>
      </c>
      <c r="J80" s="206">
        <v>120</v>
      </c>
      <c r="K80" s="218"/>
    </row>
    <row r="81" spans="2:11" s="1" customFormat="1" ht="15" customHeight="1">
      <c r="B81" s="229"/>
      <c r="C81" s="206" t="s">
        <v>844</v>
      </c>
      <c r="D81" s="206"/>
      <c r="E81" s="206"/>
      <c r="F81" s="227" t="s">
        <v>845</v>
      </c>
      <c r="G81" s="228"/>
      <c r="H81" s="206" t="s">
        <v>846</v>
      </c>
      <c r="I81" s="206" t="s">
        <v>841</v>
      </c>
      <c r="J81" s="206">
        <v>50</v>
      </c>
      <c r="K81" s="218"/>
    </row>
    <row r="82" spans="2:11" s="1" customFormat="1" ht="15" customHeight="1">
      <c r="B82" s="229"/>
      <c r="C82" s="206" t="s">
        <v>847</v>
      </c>
      <c r="D82" s="206"/>
      <c r="E82" s="206"/>
      <c r="F82" s="227" t="s">
        <v>839</v>
      </c>
      <c r="G82" s="228"/>
      <c r="H82" s="206" t="s">
        <v>848</v>
      </c>
      <c r="I82" s="206" t="s">
        <v>849</v>
      </c>
      <c r="J82" s="206"/>
      <c r="K82" s="218"/>
    </row>
    <row r="83" spans="2:11" s="1" customFormat="1" ht="15" customHeight="1">
      <c r="B83" s="229"/>
      <c r="C83" s="230" t="s">
        <v>850</v>
      </c>
      <c r="D83" s="230"/>
      <c r="E83" s="230"/>
      <c r="F83" s="231" t="s">
        <v>845</v>
      </c>
      <c r="G83" s="230"/>
      <c r="H83" s="230" t="s">
        <v>851</v>
      </c>
      <c r="I83" s="230" t="s">
        <v>841</v>
      </c>
      <c r="J83" s="230">
        <v>15</v>
      </c>
      <c r="K83" s="218"/>
    </row>
    <row r="84" spans="2:11" s="1" customFormat="1" ht="15" customHeight="1">
      <c r="B84" s="229"/>
      <c r="C84" s="230" t="s">
        <v>852</v>
      </c>
      <c r="D84" s="230"/>
      <c r="E84" s="230"/>
      <c r="F84" s="231" t="s">
        <v>845</v>
      </c>
      <c r="G84" s="230"/>
      <c r="H84" s="230" t="s">
        <v>853</v>
      </c>
      <c r="I84" s="230" t="s">
        <v>841</v>
      </c>
      <c r="J84" s="230">
        <v>15</v>
      </c>
      <c r="K84" s="218"/>
    </row>
    <row r="85" spans="2:11" s="1" customFormat="1" ht="15" customHeight="1">
      <c r="B85" s="229"/>
      <c r="C85" s="230" t="s">
        <v>854</v>
      </c>
      <c r="D85" s="230"/>
      <c r="E85" s="230"/>
      <c r="F85" s="231" t="s">
        <v>845</v>
      </c>
      <c r="G85" s="230"/>
      <c r="H85" s="230" t="s">
        <v>855</v>
      </c>
      <c r="I85" s="230" t="s">
        <v>841</v>
      </c>
      <c r="J85" s="230">
        <v>20</v>
      </c>
      <c r="K85" s="218"/>
    </row>
    <row r="86" spans="2:11" s="1" customFormat="1" ht="15" customHeight="1">
      <c r="B86" s="229"/>
      <c r="C86" s="230" t="s">
        <v>856</v>
      </c>
      <c r="D86" s="230"/>
      <c r="E86" s="230"/>
      <c r="F86" s="231" t="s">
        <v>845</v>
      </c>
      <c r="G86" s="230"/>
      <c r="H86" s="230" t="s">
        <v>857</v>
      </c>
      <c r="I86" s="230" t="s">
        <v>841</v>
      </c>
      <c r="J86" s="230">
        <v>20</v>
      </c>
      <c r="K86" s="218"/>
    </row>
    <row r="87" spans="2:11" s="1" customFormat="1" ht="15" customHeight="1">
      <c r="B87" s="229"/>
      <c r="C87" s="206" t="s">
        <v>858</v>
      </c>
      <c r="D87" s="206"/>
      <c r="E87" s="206"/>
      <c r="F87" s="227" t="s">
        <v>845</v>
      </c>
      <c r="G87" s="228"/>
      <c r="H87" s="206" t="s">
        <v>859</v>
      </c>
      <c r="I87" s="206" t="s">
        <v>841</v>
      </c>
      <c r="J87" s="206">
        <v>50</v>
      </c>
      <c r="K87" s="218"/>
    </row>
    <row r="88" spans="2:11" s="1" customFormat="1" ht="15" customHeight="1">
      <c r="B88" s="229"/>
      <c r="C88" s="206" t="s">
        <v>860</v>
      </c>
      <c r="D88" s="206"/>
      <c r="E88" s="206"/>
      <c r="F88" s="227" t="s">
        <v>845</v>
      </c>
      <c r="G88" s="228"/>
      <c r="H88" s="206" t="s">
        <v>861</v>
      </c>
      <c r="I88" s="206" t="s">
        <v>841</v>
      </c>
      <c r="J88" s="206">
        <v>20</v>
      </c>
      <c r="K88" s="218"/>
    </row>
    <row r="89" spans="2:11" s="1" customFormat="1" ht="15" customHeight="1">
      <c r="B89" s="229"/>
      <c r="C89" s="206" t="s">
        <v>862</v>
      </c>
      <c r="D89" s="206"/>
      <c r="E89" s="206"/>
      <c r="F89" s="227" t="s">
        <v>845</v>
      </c>
      <c r="G89" s="228"/>
      <c r="H89" s="206" t="s">
        <v>863</v>
      </c>
      <c r="I89" s="206" t="s">
        <v>841</v>
      </c>
      <c r="J89" s="206">
        <v>20</v>
      </c>
      <c r="K89" s="218"/>
    </row>
    <row r="90" spans="2:11" s="1" customFormat="1" ht="15" customHeight="1">
      <c r="B90" s="229"/>
      <c r="C90" s="206" t="s">
        <v>864</v>
      </c>
      <c r="D90" s="206"/>
      <c r="E90" s="206"/>
      <c r="F90" s="227" t="s">
        <v>845</v>
      </c>
      <c r="G90" s="228"/>
      <c r="H90" s="206" t="s">
        <v>865</v>
      </c>
      <c r="I90" s="206" t="s">
        <v>841</v>
      </c>
      <c r="J90" s="206">
        <v>50</v>
      </c>
      <c r="K90" s="218"/>
    </row>
    <row r="91" spans="2:11" s="1" customFormat="1" ht="15" customHeight="1">
      <c r="B91" s="229"/>
      <c r="C91" s="206" t="s">
        <v>866</v>
      </c>
      <c r="D91" s="206"/>
      <c r="E91" s="206"/>
      <c r="F91" s="227" t="s">
        <v>845</v>
      </c>
      <c r="G91" s="228"/>
      <c r="H91" s="206" t="s">
        <v>866</v>
      </c>
      <c r="I91" s="206" t="s">
        <v>841</v>
      </c>
      <c r="J91" s="206">
        <v>50</v>
      </c>
      <c r="K91" s="218"/>
    </row>
    <row r="92" spans="2:11" s="1" customFormat="1" ht="15" customHeight="1">
      <c r="B92" s="229"/>
      <c r="C92" s="206" t="s">
        <v>867</v>
      </c>
      <c r="D92" s="206"/>
      <c r="E92" s="206"/>
      <c r="F92" s="227" t="s">
        <v>845</v>
      </c>
      <c r="G92" s="228"/>
      <c r="H92" s="206" t="s">
        <v>868</v>
      </c>
      <c r="I92" s="206" t="s">
        <v>841</v>
      </c>
      <c r="J92" s="206">
        <v>255</v>
      </c>
      <c r="K92" s="218"/>
    </row>
    <row r="93" spans="2:11" s="1" customFormat="1" ht="15" customHeight="1">
      <c r="B93" s="229"/>
      <c r="C93" s="206" t="s">
        <v>869</v>
      </c>
      <c r="D93" s="206"/>
      <c r="E93" s="206"/>
      <c r="F93" s="227" t="s">
        <v>839</v>
      </c>
      <c r="G93" s="228"/>
      <c r="H93" s="206" t="s">
        <v>870</v>
      </c>
      <c r="I93" s="206" t="s">
        <v>871</v>
      </c>
      <c r="J93" s="206"/>
      <c r="K93" s="218"/>
    </row>
    <row r="94" spans="2:11" s="1" customFormat="1" ht="15" customHeight="1">
      <c r="B94" s="229"/>
      <c r="C94" s="206" t="s">
        <v>872</v>
      </c>
      <c r="D94" s="206"/>
      <c r="E94" s="206"/>
      <c r="F94" s="227" t="s">
        <v>839</v>
      </c>
      <c r="G94" s="228"/>
      <c r="H94" s="206" t="s">
        <v>873</v>
      </c>
      <c r="I94" s="206" t="s">
        <v>874</v>
      </c>
      <c r="J94" s="206"/>
      <c r="K94" s="218"/>
    </row>
    <row r="95" spans="2:11" s="1" customFormat="1" ht="15" customHeight="1">
      <c r="B95" s="229"/>
      <c r="C95" s="206" t="s">
        <v>875</v>
      </c>
      <c r="D95" s="206"/>
      <c r="E95" s="206"/>
      <c r="F95" s="227" t="s">
        <v>839</v>
      </c>
      <c r="G95" s="228"/>
      <c r="H95" s="206" t="s">
        <v>875</v>
      </c>
      <c r="I95" s="206" t="s">
        <v>874</v>
      </c>
      <c r="J95" s="206"/>
      <c r="K95" s="218"/>
    </row>
    <row r="96" spans="2:11" s="1" customFormat="1" ht="15" customHeight="1">
      <c r="B96" s="229"/>
      <c r="C96" s="206" t="s">
        <v>29</v>
      </c>
      <c r="D96" s="206"/>
      <c r="E96" s="206"/>
      <c r="F96" s="227" t="s">
        <v>839</v>
      </c>
      <c r="G96" s="228"/>
      <c r="H96" s="206" t="s">
        <v>876</v>
      </c>
      <c r="I96" s="206" t="s">
        <v>874</v>
      </c>
      <c r="J96" s="206"/>
      <c r="K96" s="218"/>
    </row>
    <row r="97" spans="2:11" s="1" customFormat="1" ht="15" customHeight="1">
      <c r="B97" s="229"/>
      <c r="C97" s="206" t="s">
        <v>39</v>
      </c>
      <c r="D97" s="206"/>
      <c r="E97" s="206"/>
      <c r="F97" s="227" t="s">
        <v>839</v>
      </c>
      <c r="G97" s="228"/>
      <c r="H97" s="206" t="s">
        <v>877</v>
      </c>
      <c r="I97" s="206" t="s">
        <v>874</v>
      </c>
      <c r="J97" s="206"/>
      <c r="K97" s="218"/>
    </row>
    <row r="98" spans="2:11" s="1" customFormat="1" ht="15" customHeight="1">
      <c r="B98" s="232"/>
      <c r="C98" s="233"/>
      <c r="D98" s="233"/>
      <c r="E98" s="233"/>
      <c r="F98" s="233"/>
      <c r="G98" s="233"/>
      <c r="H98" s="233"/>
      <c r="I98" s="233"/>
      <c r="J98" s="233"/>
      <c r="K98" s="234"/>
    </row>
    <row r="99" spans="2:11" s="1" customFormat="1" ht="18.75" customHeight="1">
      <c r="B99" s="235"/>
      <c r="C99" s="236"/>
      <c r="D99" s="236"/>
      <c r="E99" s="236"/>
      <c r="F99" s="236"/>
      <c r="G99" s="236"/>
      <c r="H99" s="236"/>
      <c r="I99" s="236"/>
      <c r="J99" s="236"/>
      <c r="K99" s="235"/>
    </row>
    <row r="100" spans="2:11" s="1" customFormat="1" ht="18.75" customHeight="1">
      <c r="B100" s="213"/>
      <c r="C100" s="213"/>
      <c r="D100" s="213"/>
      <c r="E100" s="213"/>
      <c r="F100" s="213"/>
      <c r="G100" s="213"/>
      <c r="H100" s="213"/>
      <c r="I100" s="213"/>
      <c r="J100" s="213"/>
      <c r="K100" s="213"/>
    </row>
    <row r="101" spans="2:11" s="1" customFormat="1" ht="7.5" customHeight="1">
      <c r="B101" s="214"/>
      <c r="C101" s="215"/>
      <c r="D101" s="215"/>
      <c r="E101" s="215"/>
      <c r="F101" s="215"/>
      <c r="G101" s="215"/>
      <c r="H101" s="215"/>
      <c r="I101" s="215"/>
      <c r="J101" s="215"/>
      <c r="K101" s="216"/>
    </row>
    <row r="102" spans="2:11" s="1" customFormat="1" ht="45" customHeight="1">
      <c r="B102" s="217"/>
      <c r="C102" s="314" t="s">
        <v>878</v>
      </c>
      <c r="D102" s="314"/>
      <c r="E102" s="314"/>
      <c r="F102" s="314"/>
      <c r="G102" s="314"/>
      <c r="H102" s="314"/>
      <c r="I102" s="314"/>
      <c r="J102" s="314"/>
      <c r="K102" s="218"/>
    </row>
    <row r="103" spans="2:11" s="1" customFormat="1" ht="17.25" customHeight="1">
      <c r="B103" s="217"/>
      <c r="C103" s="219" t="s">
        <v>833</v>
      </c>
      <c r="D103" s="219"/>
      <c r="E103" s="219"/>
      <c r="F103" s="219" t="s">
        <v>834</v>
      </c>
      <c r="G103" s="220"/>
      <c r="H103" s="219" t="s">
        <v>45</v>
      </c>
      <c r="I103" s="219" t="s">
        <v>48</v>
      </c>
      <c r="J103" s="219" t="s">
        <v>835</v>
      </c>
      <c r="K103" s="218"/>
    </row>
    <row r="104" spans="2:11" s="1" customFormat="1" ht="17.25" customHeight="1">
      <c r="B104" s="217"/>
      <c r="C104" s="221" t="s">
        <v>836</v>
      </c>
      <c r="D104" s="221"/>
      <c r="E104" s="221"/>
      <c r="F104" s="222" t="s">
        <v>837</v>
      </c>
      <c r="G104" s="223"/>
      <c r="H104" s="221"/>
      <c r="I104" s="221"/>
      <c r="J104" s="221" t="s">
        <v>838</v>
      </c>
      <c r="K104" s="218"/>
    </row>
    <row r="105" spans="2:11" s="1" customFormat="1" ht="5.25" customHeight="1">
      <c r="B105" s="217"/>
      <c r="C105" s="219"/>
      <c r="D105" s="219"/>
      <c r="E105" s="219"/>
      <c r="F105" s="219"/>
      <c r="G105" s="237"/>
      <c r="H105" s="219"/>
      <c r="I105" s="219"/>
      <c r="J105" s="219"/>
      <c r="K105" s="218"/>
    </row>
    <row r="106" spans="2:11" s="1" customFormat="1" ht="15" customHeight="1">
      <c r="B106" s="217"/>
      <c r="C106" s="206" t="s">
        <v>44</v>
      </c>
      <c r="D106" s="226"/>
      <c r="E106" s="226"/>
      <c r="F106" s="227" t="s">
        <v>839</v>
      </c>
      <c r="G106" s="206"/>
      <c r="H106" s="206" t="s">
        <v>879</v>
      </c>
      <c r="I106" s="206" t="s">
        <v>841</v>
      </c>
      <c r="J106" s="206">
        <v>20</v>
      </c>
      <c r="K106" s="218"/>
    </row>
    <row r="107" spans="2:11" s="1" customFormat="1" ht="15" customHeight="1">
      <c r="B107" s="217"/>
      <c r="C107" s="206" t="s">
        <v>842</v>
      </c>
      <c r="D107" s="206"/>
      <c r="E107" s="206"/>
      <c r="F107" s="227" t="s">
        <v>839</v>
      </c>
      <c r="G107" s="206"/>
      <c r="H107" s="206" t="s">
        <v>879</v>
      </c>
      <c r="I107" s="206" t="s">
        <v>841</v>
      </c>
      <c r="J107" s="206">
        <v>120</v>
      </c>
      <c r="K107" s="218"/>
    </row>
    <row r="108" spans="2:11" s="1" customFormat="1" ht="15" customHeight="1">
      <c r="B108" s="229"/>
      <c r="C108" s="206" t="s">
        <v>844</v>
      </c>
      <c r="D108" s="206"/>
      <c r="E108" s="206"/>
      <c r="F108" s="227" t="s">
        <v>845</v>
      </c>
      <c r="G108" s="206"/>
      <c r="H108" s="206" t="s">
        <v>879</v>
      </c>
      <c r="I108" s="206" t="s">
        <v>841</v>
      </c>
      <c r="J108" s="206">
        <v>50</v>
      </c>
      <c r="K108" s="218"/>
    </row>
    <row r="109" spans="2:11" s="1" customFormat="1" ht="15" customHeight="1">
      <c r="B109" s="229"/>
      <c r="C109" s="206" t="s">
        <v>847</v>
      </c>
      <c r="D109" s="206"/>
      <c r="E109" s="206"/>
      <c r="F109" s="227" t="s">
        <v>839</v>
      </c>
      <c r="G109" s="206"/>
      <c r="H109" s="206" t="s">
        <v>879</v>
      </c>
      <c r="I109" s="206" t="s">
        <v>849</v>
      </c>
      <c r="J109" s="206"/>
      <c r="K109" s="218"/>
    </row>
    <row r="110" spans="2:11" s="1" customFormat="1" ht="15" customHeight="1">
      <c r="B110" s="229"/>
      <c r="C110" s="206" t="s">
        <v>858</v>
      </c>
      <c r="D110" s="206"/>
      <c r="E110" s="206"/>
      <c r="F110" s="227" t="s">
        <v>845</v>
      </c>
      <c r="G110" s="206"/>
      <c r="H110" s="206" t="s">
        <v>879</v>
      </c>
      <c r="I110" s="206" t="s">
        <v>841</v>
      </c>
      <c r="J110" s="206">
        <v>50</v>
      </c>
      <c r="K110" s="218"/>
    </row>
    <row r="111" spans="2:11" s="1" customFormat="1" ht="15" customHeight="1">
      <c r="B111" s="229"/>
      <c r="C111" s="206" t="s">
        <v>866</v>
      </c>
      <c r="D111" s="206"/>
      <c r="E111" s="206"/>
      <c r="F111" s="227" t="s">
        <v>845</v>
      </c>
      <c r="G111" s="206"/>
      <c r="H111" s="206" t="s">
        <v>879</v>
      </c>
      <c r="I111" s="206" t="s">
        <v>841</v>
      </c>
      <c r="J111" s="206">
        <v>50</v>
      </c>
      <c r="K111" s="218"/>
    </row>
    <row r="112" spans="2:11" s="1" customFormat="1" ht="15" customHeight="1">
      <c r="B112" s="229"/>
      <c r="C112" s="206" t="s">
        <v>864</v>
      </c>
      <c r="D112" s="206"/>
      <c r="E112" s="206"/>
      <c r="F112" s="227" t="s">
        <v>845</v>
      </c>
      <c r="G112" s="206"/>
      <c r="H112" s="206" t="s">
        <v>879</v>
      </c>
      <c r="I112" s="206" t="s">
        <v>841</v>
      </c>
      <c r="J112" s="206">
        <v>50</v>
      </c>
      <c r="K112" s="218"/>
    </row>
    <row r="113" spans="2:11" s="1" customFormat="1" ht="15" customHeight="1">
      <c r="B113" s="229"/>
      <c r="C113" s="206" t="s">
        <v>44</v>
      </c>
      <c r="D113" s="206"/>
      <c r="E113" s="206"/>
      <c r="F113" s="227" t="s">
        <v>839</v>
      </c>
      <c r="G113" s="206"/>
      <c r="H113" s="206" t="s">
        <v>880</v>
      </c>
      <c r="I113" s="206" t="s">
        <v>841</v>
      </c>
      <c r="J113" s="206">
        <v>20</v>
      </c>
      <c r="K113" s="218"/>
    </row>
    <row r="114" spans="2:11" s="1" customFormat="1" ht="15" customHeight="1">
      <c r="B114" s="229"/>
      <c r="C114" s="206" t="s">
        <v>881</v>
      </c>
      <c r="D114" s="206"/>
      <c r="E114" s="206"/>
      <c r="F114" s="227" t="s">
        <v>839</v>
      </c>
      <c r="G114" s="206"/>
      <c r="H114" s="206" t="s">
        <v>882</v>
      </c>
      <c r="I114" s="206" t="s">
        <v>841</v>
      </c>
      <c r="J114" s="206">
        <v>120</v>
      </c>
      <c r="K114" s="218"/>
    </row>
    <row r="115" spans="2:11" s="1" customFormat="1" ht="15" customHeight="1">
      <c r="B115" s="229"/>
      <c r="C115" s="206" t="s">
        <v>29</v>
      </c>
      <c r="D115" s="206"/>
      <c r="E115" s="206"/>
      <c r="F115" s="227" t="s">
        <v>839</v>
      </c>
      <c r="G115" s="206"/>
      <c r="H115" s="206" t="s">
        <v>883</v>
      </c>
      <c r="I115" s="206" t="s">
        <v>874</v>
      </c>
      <c r="J115" s="206"/>
      <c r="K115" s="218"/>
    </row>
    <row r="116" spans="2:11" s="1" customFormat="1" ht="15" customHeight="1">
      <c r="B116" s="229"/>
      <c r="C116" s="206" t="s">
        <v>39</v>
      </c>
      <c r="D116" s="206"/>
      <c r="E116" s="206"/>
      <c r="F116" s="227" t="s">
        <v>839</v>
      </c>
      <c r="G116" s="206"/>
      <c r="H116" s="206" t="s">
        <v>884</v>
      </c>
      <c r="I116" s="206" t="s">
        <v>874</v>
      </c>
      <c r="J116" s="206"/>
      <c r="K116" s="218"/>
    </row>
    <row r="117" spans="2:11" s="1" customFormat="1" ht="15" customHeight="1">
      <c r="B117" s="229"/>
      <c r="C117" s="206" t="s">
        <v>48</v>
      </c>
      <c r="D117" s="206"/>
      <c r="E117" s="206"/>
      <c r="F117" s="227" t="s">
        <v>839</v>
      </c>
      <c r="G117" s="206"/>
      <c r="H117" s="206" t="s">
        <v>885</v>
      </c>
      <c r="I117" s="206" t="s">
        <v>886</v>
      </c>
      <c r="J117" s="206"/>
      <c r="K117" s="218"/>
    </row>
    <row r="118" spans="2:11" s="1" customFormat="1" ht="15" customHeight="1">
      <c r="B118" s="232"/>
      <c r="C118" s="238"/>
      <c r="D118" s="238"/>
      <c r="E118" s="238"/>
      <c r="F118" s="238"/>
      <c r="G118" s="238"/>
      <c r="H118" s="238"/>
      <c r="I118" s="238"/>
      <c r="J118" s="238"/>
      <c r="K118" s="234"/>
    </row>
    <row r="119" spans="2:11" s="1" customFormat="1" ht="18.75" customHeight="1">
      <c r="B119" s="239"/>
      <c r="C119" s="240"/>
      <c r="D119" s="240"/>
      <c r="E119" s="240"/>
      <c r="F119" s="241"/>
      <c r="G119" s="240"/>
      <c r="H119" s="240"/>
      <c r="I119" s="240"/>
      <c r="J119" s="240"/>
      <c r="K119" s="239"/>
    </row>
    <row r="120" spans="2:11" s="1" customFormat="1" ht="18.75" customHeight="1">
      <c r="B120" s="213"/>
      <c r="C120" s="213"/>
      <c r="D120" s="213"/>
      <c r="E120" s="213"/>
      <c r="F120" s="213"/>
      <c r="G120" s="213"/>
      <c r="H120" s="213"/>
      <c r="I120" s="213"/>
      <c r="J120" s="213"/>
      <c r="K120" s="213"/>
    </row>
    <row r="121" spans="2:11" s="1" customFormat="1" ht="7.5" customHeight="1">
      <c r="B121" s="242"/>
      <c r="C121" s="243"/>
      <c r="D121" s="243"/>
      <c r="E121" s="243"/>
      <c r="F121" s="243"/>
      <c r="G121" s="243"/>
      <c r="H121" s="243"/>
      <c r="I121" s="243"/>
      <c r="J121" s="243"/>
      <c r="K121" s="244"/>
    </row>
    <row r="122" spans="2:11" s="1" customFormat="1" ht="45" customHeight="1">
      <c r="B122" s="245"/>
      <c r="C122" s="312" t="s">
        <v>887</v>
      </c>
      <c r="D122" s="312"/>
      <c r="E122" s="312"/>
      <c r="F122" s="312"/>
      <c r="G122" s="312"/>
      <c r="H122" s="312"/>
      <c r="I122" s="312"/>
      <c r="J122" s="312"/>
      <c r="K122" s="246"/>
    </row>
    <row r="123" spans="2:11" s="1" customFormat="1" ht="17.25" customHeight="1">
      <c r="B123" s="247"/>
      <c r="C123" s="219" t="s">
        <v>833</v>
      </c>
      <c r="D123" s="219"/>
      <c r="E123" s="219"/>
      <c r="F123" s="219" t="s">
        <v>834</v>
      </c>
      <c r="G123" s="220"/>
      <c r="H123" s="219" t="s">
        <v>45</v>
      </c>
      <c r="I123" s="219" t="s">
        <v>48</v>
      </c>
      <c r="J123" s="219" t="s">
        <v>835</v>
      </c>
      <c r="K123" s="248"/>
    </row>
    <row r="124" spans="2:11" s="1" customFormat="1" ht="17.25" customHeight="1">
      <c r="B124" s="247"/>
      <c r="C124" s="221" t="s">
        <v>836</v>
      </c>
      <c r="D124" s="221"/>
      <c r="E124" s="221"/>
      <c r="F124" s="222" t="s">
        <v>837</v>
      </c>
      <c r="G124" s="223"/>
      <c r="H124" s="221"/>
      <c r="I124" s="221"/>
      <c r="J124" s="221" t="s">
        <v>838</v>
      </c>
      <c r="K124" s="248"/>
    </row>
    <row r="125" spans="2:11" s="1" customFormat="1" ht="5.25" customHeight="1">
      <c r="B125" s="249"/>
      <c r="C125" s="224"/>
      <c r="D125" s="224"/>
      <c r="E125" s="224"/>
      <c r="F125" s="224"/>
      <c r="G125" s="250"/>
      <c r="H125" s="224"/>
      <c r="I125" s="224"/>
      <c r="J125" s="224"/>
      <c r="K125" s="251"/>
    </row>
    <row r="126" spans="2:11" s="1" customFormat="1" ht="15" customHeight="1">
      <c r="B126" s="249"/>
      <c r="C126" s="206" t="s">
        <v>842</v>
      </c>
      <c r="D126" s="226"/>
      <c r="E126" s="226"/>
      <c r="F126" s="227" t="s">
        <v>839</v>
      </c>
      <c r="G126" s="206"/>
      <c r="H126" s="206" t="s">
        <v>879</v>
      </c>
      <c r="I126" s="206" t="s">
        <v>841</v>
      </c>
      <c r="J126" s="206">
        <v>120</v>
      </c>
      <c r="K126" s="252"/>
    </row>
    <row r="127" spans="2:11" s="1" customFormat="1" ht="15" customHeight="1">
      <c r="B127" s="249"/>
      <c r="C127" s="206" t="s">
        <v>888</v>
      </c>
      <c r="D127" s="206"/>
      <c r="E127" s="206"/>
      <c r="F127" s="227" t="s">
        <v>839</v>
      </c>
      <c r="G127" s="206"/>
      <c r="H127" s="206" t="s">
        <v>889</v>
      </c>
      <c r="I127" s="206" t="s">
        <v>841</v>
      </c>
      <c r="J127" s="206" t="s">
        <v>890</v>
      </c>
      <c r="K127" s="252"/>
    </row>
    <row r="128" spans="2:11" s="1" customFormat="1" ht="15" customHeight="1">
      <c r="B128" s="249"/>
      <c r="C128" s="206" t="s">
        <v>787</v>
      </c>
      <c r="D128" s="206"/>
      <c r="E128" s="206"/>
      <c r="F128" s="227" t="s">
        <v>839</v>
      </c>
      <c r="G128" s="206"/>
      <c r="H128" s="206" t="s">
        <v>891</v>
      </c>
      <c r="I128" s="206" t="s">
        <v>841</v>
      </c>
      <c r="J128" s="206" t="s">
        <v>890</v>
      </c>
      <c r="K128" s="252"/>
    </row>
    <row r="129" spans="2:11" s="1" customFormat="1" ht="15" customHeight="1">
      <c r="B129" s="249"/>
      <c r="C129" s="206" t="s">
        <v>850</v>
      </c>
      <c r="D129" s="206"/>
      <c r="E129" s="206"/>
      <c r="F129" s="227" t="s">
        <v>845</v>
      </c>
      <c r="G129" s="206"/>
      <c r="H129" s="206" t="s">
        <v>851</v>
      </c>
      <c r="I129" s="206" t="s">
        <v>841</v>
      </c>
      <c r="J129" s="206">
        <v>15</v>
      </c>
      <c r="K129" s="252"/>
    </row>
    <row r="130" spans="2:11" s="1" customFormat="1" ht="15" customHeight="1">
      <c r="B130" s="249"/>
      <c r="C130" s="230" t="s">
        <v>852</v>
      </c>
      <c r="D130" s="230"/>
      <c r="E130" s="230"/>
      <c r="F130" s="231" t="s">
        <v>845</v>
      </c>
      <c r="G130" s="230"/>
      <c r="H130" s="230" t="s">
        <v>853</v>
      </c>
      <c r="I130" s="230" t="s">
        <v>841</v>
      </c>
      <c r="J130" s="230">
        <v>15</v>
      </c>
      <c r="K130" s="252"/>
    </row>
    <row r="131" spans="2:11" s="1" customFormat="1" ht="15" customHeight="1">
      <c r="B131" s="249"/>
      <c r="C131" s="230" t="s">
        <v>854</v>
      </c>
      <c r="D131" s="230"/>
      <c r="E131" s="230"/>
      <c r="F131" s="231" t="s">
        <v>845</v>
      </c>
      <c r="G131" s="230"/>
      <c r="H131" s="230" t="s">
        <v>855</v>
      </c>
      <c r="I131" s="230" t="s">
        <v>841</v>
      </c>
      <c r="J131" s="230">
        <v>20</v>
      </c>
      <c r="K131" s="252"/>
    </row>
    <row r="132" spans="2:11" s="1" customFormat="1" ht="15" customHeight="1">
      <c r="B132" s="249"/>
      <c r="C132" s="230" t="s">
        <v>856</v>
      </c>
      <c r="D132" s="230"/>
      <c r="E132" s="230"/>
      <c r="F132" s="231" t="s">
        <v>845</v>
      </c>
      <c r="G132" s="230"/>
      <c r="H132" s="230" t="s">
        <v>857</v>
      </c>
      <c r="I132" s="230" t="s">
        <v>841</v>
      </c>
      <c r="J132" s="230">
        <v>20</v>
      </c>
      <c r="K132" s="252"/>
    </row>
    <row r="133" spans="2:11" s="1" customFormat="1" ht="15" customHeight="1">
      <c r="B133" s="249"/>
      <c r="C133" s="206" t="s">
        <v>844</v>
      </c>
      <c r="D133" s="206"/>
      <c r="E133" s="206"/>
      <c r="F133" s="227" t="s">
        <v>845</v>
      </c>
      <c r="G133" s="206"/>
      <c r="H133" s="206" t="s">
        <v>879</v>
      </c>
      <c r="I133" s="206" t="s">
        <v>841</v>
      </c>
      <c r="J133" s="206">
        <v>50</v>
      </c>
      <c r="K133" s="252"/>
    </row>
    <row r="134" spans="2:11" s="1" customFormat="1" ht="15" customHeight="1">
      <c r="B134" s="249"/>
      <c r="C134" s="206" t="s">
        <v>858</v>
      </c>
      <c r="D134" s="206"/>
      <c r="E134" s="206"/>
      <c r="F134" s="227" t="s">
        <v>845</v>
      </c>
      <c r="G134" s="206"/>
      <c r="H134" s="206" t="s">
        <v>879</v>
      </c>
      <c r="I134" s="206" t="s">
        <v>841</v>
      </c>
      <c r="J134" s="206">
        <v>50</v>
      </c>
      <c r="K134" s="252"/>
    </row>
    <row r="135" spans="2:11" s="1" customFormat="1" ht="15" customHeight="1">
      <c r="B135" s="249"/>
      <c r="C135" s="206" t="s">
        <v>864</v>
      </c>
      <c r="D135" s="206"/>
      <c r="E135" s="206"/>
      <c r="F135" s="227" t="s">
        <v>845</v>
      </c>
      <c r="G135" s="206"/>
      <c r="H135" s="206" t="s">
        <v>879</v>
      </c>
      <c r="I135" s="206" t="s">
        <v>841</v>
      </c>
      <c r="J135" s="206">
        <v>50</v>
      </c>
      <c r="K135" s="252"/>
    </row>
    <row r="136" spans="2:11" s="1" customFormat="1" ht="15" customHeight="1">
      <c r="B136" s="249"/>
      <c r="C136" s="206" t="s">
        <v>866</v>
      </c>
      <c r="D136" s="206"/>
      <c r="E136" s="206"/>
      <c r="F136" s="227" t="s">
        <v>845</v>
      </c>
      <c r="G136" s="206"/>
      <c r="H136" s="206" t="s">
        <v>879</v>
      </c>
      <c r="I136" s="206" t="s">
        <v>841</v>
      </c>
      <c r="J136" s="206">
        <v>50</v>
      </c>
      <c r="K136" s="252"/>
    </row>
    <row r="137" spans="2:11" s="1" customFormat="1" ht="15" customHeight="1">
      <c r="B137" s="249"/>
      <c r="C137" s="206" t="s">
        <v>867</v>
      </c>
      <c r="D137" s="206"/>
      <c r="E137" s="206"/>
      <c r="F137" s="227" t="s">
        <v>845</v>
      </c>
      <c r="G137" s="206"/>
      <c r="H137" s="206" t="s">
        <v>892</v>
      </c>
      <c r="I137" s="206" t="s">
        <v>841</v>
      </c>
      <c r="J137" s="206">
        <v>255</v>
      </c>
      <c r="K137" s="252"/>
    </row>
    <row r="138" spans="2:11" s="1" customFormat="1" ht="15" customHeight="1">
      <c r="B138" s="249"/>
      <c r="C138" s="206" t="s">
        <v>869</v>
      </c>
      <c r="D138" s="206"/>
      <c r="E138" s="206"/>
      <c r="F138" s="227" t="s">
        <v>839</v>
      </c>
      <c r="G138" s="206"/>
      <c r="H138" s="206" t="s">
        <v>893</v>
      </c>
      <c r="I138" s="206" t="s">
        <v>871</v>
      </c>
      <c r="J138" s="206"/>
      <c r="K138" s="252"/>
    </row>
    <row r="139" spans="2:11" s="1" customFormat="1" ht="15" customHeight="1">
      <c r="B139" s="249"/>
      <c r="C139" s="206" t="s">
        <v>872</v>
      </c>
      <c r="D139" s="206"/>
      <c r="E139" s="206"/>
      <c r="F139" s="227" t="s">
        <v>839</v>
      </c>
      <c r="G139" s="206"/>
      <c r="H139" s="206" t="s">
        <v>894</v>
      </c>
      <c r="I139" s="206" t="s">
        <v>874</v>
      </c>
      <c r="J139" s="206"/>
      <c r="K139" s="252"/>
    </row>
    <row r="140" spans="2:11" s="1" customFormat="1" ht="15" customHeight="1">
      <c r="B140" s="249"/>
      <c r="C140" s="206" t="s">
        <v>875</v>
      </c>
      <c r="D140" s="206"/>
      <c r="E140" s="206"/>
      <c r="F140" s="227" t="s">
        <v>839</v>
      </c>
      <c r="G140" s="206"/>
      <c r="H140" s="206" t="s">
        <v>875</v>
      </c>
      <c r="I140" s="206" t="s">
        <v>874</v>
      </c>
      <c r="J140" s="206"/>
      <c r="K140" s="252"/>
    </row>
    <row r="141" spans="2:11" s="1" customFormat="1" ht="15" customHeight="1">
      <c r="B141" s="249"/>
      <c r="C141" s="206" t="s">
        <v>29</v>
      </c>
      <c r="D141" s="206"/>
      <c r="E141" s="206"/>
      <c r="F141" s="227" t="s">
        <v>839</v>
      </c>
      <c r="G141" s="206"/>
      <c r="H141" s="206" t="s">
        <v>895</v>
      </c>
      <c r="I141" s="206" t="s">
        <v>874</v>
      </c>
      <c r="J141" s="206"/>
      <c r="K141" s="252"/>
    </row>
    <row r="142" spans="2:11" s="1" customFormat="1" ht="15" customHeight="1">
      <c r="B142" s="249"/>
      <c r="C142" s="206" t="s">
        <v>896</v>
      </c>
      <c r="D142" s="206"/>
      <c r="E142" s="206"/>
      <c r="F142" s="227" t="s">
        <v>839</v>
      </c>
      <c r="G142" s="206"/>
      <c r="H142" s="206" t="s">
        <v>897</v>
      </c>
      <c r="I142" s="206" t="s">
        <v>874</v>
      </c>
      <c r="J142" s="206"/>
      <c r="K142" s="252"/>
    </row>
    <row r="143" spans="2:11" s="1" customFormat="1" ht="15" customHeight="1">
      <c r="B143" s="253"/>
      <c r="C143" s="254"/>
      <c r="D143" s="254"/>
      <c r="E143" s="254"/>
      <c r="F143" s="254"/>
      <c r="G143" s="254"/>
      <c r="H143" s="254"/>
      <c r="I143" s="254"/>
      <c r="J143" s="254"/>
      <c r="K143" s="255"/>
    </row>
    <row r="144" spans="2:11" s="1" customFormat="1" ht="18.75" customHeight="1">
      <c r="B144" s="240"/>
      <c r="C144" s="240"/>
      <c r="D144" s="240"/>
      <c r="E144" s="240"/>
      <c r="F144" s="241"/>
      <c r="G144" s="240"/>
      <c r="H144" s="240"/>
      <c r="I144" s="240"/>
      <c r="J144" s="240"/>
      <c r="K144" s="240"/>
    </row>
    <row r="145" spans="2:11" s="1" customFormat="1" ht="18.75" customHeight="1">
      <c r="B145" s="213"/>
      <c r="C145" s="213"/>
      <c r="D145" s="213"/>
      <c r="E145" s="213"/>
      <c r="F145" s="213"/>
      <c r="G145" s="213"/>
      <c r="H145" s="213"/>
      <c r="I145" s="213"/>
      <c r="J145" s="213"/>
      <c r="K145" s="213"/>
    </row>
    <row r="146" spans="2:11" s="1" customFormat="1" ht="7.5" customHeight="1">
      <c r="B146" s="214"/>
      <c r="C146" s="215"/>
      <c r="D146" s="215"/>
      <c r="E146" s="215"/>
      <c r="F146" s="215"/>
      <c r="G146" s="215"/>
      <c r="H146" s="215"/>
      <c r="I146" s="215"/>
      <c r="J146" s="215"/>
      <c r="K146" s="216"/>
    </row>
    <row r="147" spans="2:11" s="1" customFormat="1" ht="45" customHeight="1">
      <c r="B147" s="217"/>
      <c r="C147" s="314" t="s">
        <v>898</v>
      </c>
      <c r="D147" s="314"/>
      <c r="E147" s="314"/>
      <c r="F147" s="314"/>
      <c r="G147" s="314"/>
      <c r="H147" s="314"/>
      <c r="I147" s="314"/>
      <c r="J147" s="314"/>
      <c r="K147" s="218"/>
    </row>
    <row r="148" spans="2:11" s="1" customFormat="1" ht="17.25" customHeight="1">
      <c r="B148" s="217"/>
      <c r="C148" s="219" t="s">
        <v>833</v>
      </c>
      <c r="D148" s="219"/>
      <c r="E148" s="219"/>
      <c r="F148" s="219" t="s">
        <v>834</v>
      </c>
      <c r="G148" s="220"/>
      <c r="H148" s="219" t="s">
        <v>45</v>
      </c>
      <c r="I148" s="219" t="s">
        <v>48</v>
      </c>
      <c r="J148" s="219" t="s">
        <v>835</v>
      </c>
      <c r="K148" s="218"/>
    </row>
    <row r="149" spans="2:11" s="1" customFormat="1" ht="17.25" customHeight="1">
      <c r="B149" s="217"/>
      <c r="C149" s="221" t="s">
        <v>836</v>
      </c>
      <c r="D149" s="221"/>
      <c r="E149" s="221"/>
      <c r="F149" s="222" t="s">
        <v>837</v>
      </c>
      <c r="G149" s="223"/>
      <c r="H149" s="221"/>
      <c r="I149" s="221"/>
      <c r="J149" s="221" t="s">
        <v>838</v>
      </c>
      <c r="K149" s="218"/>
    </row>
    <row r="150" spans="2:11" s="1" customFormat="1" ht="5.25" customHeight="1">
      <c r="B150" s="229"/>
      <c r="C150" s="224"/>
      <c r="D150" s="224"/>
      <c r="E150" s="224"/>
      <c r="F150" s="224"/>
      <c r="G150" s="225"/>
      <c r="H150" s="224"/>
      <c r="I150" s="224"/>
      <c r="J150" s="224"/>
      <c r="K150" s="252"/>
    </row>
    <row r="151" spans="2:11" s="1" customFormat="1" ht="15" customHeight="1">
      <c r="B151" s="229"/>
      <c r="C151" s="256" t="s">
        <v>842</v>
      </c>
      <c r="D151" s="206"/>
      <c r="E151" s="206"/>
      <c r="F151" s="257" t="s">
        <v>839</v>
      </c>
      <c r="G151" s="206"/>
      <c r="H151" s="256" t="s">
        <v>879</v>
      </c>
      <c r="I151" s="256" t="s">
        <v>841</v>
      </c>
      <c r="J151" s="256">
        <v>120</v>
      </c>
      <c r="K151" s="252"/>
    </row>
    <row r="152" spans="2:11" s="1" customFormat="1" ht="15" customHeight="1">
      <c r="B152" s="229"/>
      <c r="C152" s="256" t="s">
        <v>888</v>
      </c>
      <c r="D152" s="206"/>
      <c r="E152" s="206"/>
      <c r="F152" s="257" t="s">
        <v>839</v>
      </c>
      <c r="G152" s="206"/>
      <c r="H152" s="256" t="s">
        <v>899</v>
      </c>
      <c r="I152" s="256" t="s">
        <v>841</v>
      </c>
      <c r="J152" s="256" t="s">
        <v>890</v>
      </c>
      <c r="K152" s="252"/>
    </row>
    <row r="153" spans="2:11" s="1" customFormat="1" ht="15" customHeight="1">
      <c r="B153" s="229"/>
      <c r="C153" s="256" t="s">
        <v>787</v>
      </c>
      <c r="D153" s="206"/>
      <c r="E153" s="206"/>
      <c r="F153" s="257" t="s">
        <v>839</v>
      </c>
      <c r="G153" s="206"/>
      <c r="H153" s="256" t="s">
        <v>900</v>
      </c>
      <c r="I153" s="256" t="s">
        <v>841</v>
      </c>
      <c r="J153" s="256" t="s">
        <v>890</v>
      </c>
      <c r="K153" s="252"/>
    </row>
    <row r="154" spans="2:11" s="1" customFormat="1" ht="15" customHeight="1">
      <c r="B154" s="229"/>
      <c r="C154" s="256" t="s">
        <v>844</v>
      </c>
      <c r="D154" s="206"/>
      <c r="E154" s="206"/>
      <c r="F154" s="257" t="s">
        <v>845</v>
      </c>
      <c r="G154" s="206"/>
      <c r="H154" s="256" t="s">
        <v>879</v>
      </c>
      <c r="I154" s="256" t="s">
        <v>841</v>
      </c>
      <c r="J154" s="256">
        <v>50</v>
      </c>
      <c r="K154" s="252"/>
    </row>
    <row r="155" spans="2:11" s="1" customFormat="1" ht="15" customHeight="1">
      <c r="B155" s="229"/>
      <c r="C155" s="256" t="s">
        <v>847</v>
      </c>
      <c r="D155" s="206"/>
      <c r="E155" s="206"/>
      <c r="F155" s="257" t="s">
        <v>839</v>
      </c>
      <c r="G155" s="206"/>
      <c r="H155" s="256" t="s">
        <v>879</v>
      </c>
      <c r="I155" s="256" t="s">
        <v>849</v>
      </c>
      <c r="J155" s="256"/>
      <c r="K155" s="252"/>
    </row>
    <row r="156" spans="2:11" s="1" customFormat="1" ht="15" customHeight="1">
      <c r="B156" s="229"/>
      <c r="C156" s="256" t="s">
        <v>858</v>
      </c>
      <c r="D156" s="206"/>
      <c r="E156" s="206"/>
      <c r="F156" s="257" t="s">
        <v>845</v>
      </c>
      <c r="G156" s="206"/>
      <c r="H156" s="256" t="s">
        <v>879</v>
      </c>
      <c r="I156" s="256" t="s">
        <v>841</v>
      </c>
      <c r="J156" s="256">
        <v>50</v>
      </c>
      <c r="K156" s="252"/>
    </row>
    <row r="157" spans="2:11" s="1" customFormat="1" ht="15" customHeight="1">
      <c r="B157" s="229"/>
      <c r="C157" s="256" t="s">
        <v>866</v>
      </c>
      <c r="D157" s="206"/>
      <c r="E157" s="206"/>
      <c r="F157" s="257" t="s">
        <v>845</v>
      </c>
      <c r="G157" s="206"/>
      <c r="H157" s="256" t="s">
        <v>879</v>
      </c>
      <c r="I157" s="256" t="s">
        <v>841</v>
      </c>
      <c r="J157" s="256">
        <v>50</v>
      </c>
      <c r="K157" s="252"/>
    </row>
    <row r="158" spans="2:11" s="1" customFormat="1" ht="15" customHeight="1">
      <c r="B158" s="229"/>
      <c r="C158" s="256" t="s">
        <v>864</v>
      </c>
      <c r="D158" s="206"/>
      <c r="E158" s="206"/>
      <c r="F158" s="257" t="s">
        <v>845</v>
      </c>
      <c r="G158" s="206"/>
      <c r="H158" s="256" t="s">
        <v>879</v>
      </c>
      <c r="I158" s="256" t="s">
        <v>841</v>
      </c>
      <c r="J158" s="256">
        <v>50</v>
      </c>
      <c r="K158" s="252"/>
    </row>
    <row r="159" spans="2:11" s="1" customFormat="1" ht="15" customHeight="1">
      <c r="B159" s="229"/>
      <c r="C159" s="256" t="s">
        <v>92</v>
      </c>
      <c r="D159" s="206"/>
      <c r="E159" s="206"/>
      <c r="F159" s="257" t="s">
        <v>839</v>
      </c>
      <c r="G159" s="206"/>
      <c r="H159" s="256" t="s">
        <v>901</v>
      </c>
      <c r="I159" s="256" t="s">
        <v>841</v>
      </c>
      <c r="J159" s="256" t="s">
        <v>902</v>
      </c>
      <c r="K159" s="252"/>
    </row>
    <row r="160" spans="2:11" s="1" customFormat="1" ht="15" customHeight="1">
      <c r="B160" s="229"/>
      <c r="C160" s="256" t="s">
        <v>903</v>
      </c>
      <c r="D160" s="206"/>
      <c r="E160" s="206"/>
      <c r="F160" s="257" t="s">
        <v>839</v>
      </c>
      <c r="G160" s="206"/>
      <c r="H160" s="256" t="s">
        <v>904</v>
      </c>
      <c r="I160" s="256" t="s">
        <v>874</v>
      </c>
      <c r="J160" s="256"/>
      <c r="K160" s="252"/>
    </row>
    <row r="161" spans="2:11" s="1" customFormat="1" ht="15" customHeight="1">
      <c r="B161" s="258"/>
      <c r="C161" s="238"/>
      <c r="D161" s="238"/>
      <c r="E161" s="238"/>
      <c r="F161" s="238"/>
      <c r="G161" s="238"/>
      <c r="H161" s="238"/>
      <c r="I161" s="238"/>
      <c r="J161" s="238"/>
      <c r="K161" s="259"/>
    </row>
    <row r="162" spans="2:11" s="1" customFormat="1" ht="18.75" customHeight="1">
      <c r="B162" s="240"/>
      <c r="C162" s="250"/>
      <c r="D162" s="250"/>
      <c r="E162" s="250"/>
      <c r="F162" s="260"/>
      <c r="G162" s="250"/>
      <c r="H162" s="250"/>
      <c r="I162" s="250"/>
      <c r="J162" s="250"/>
      <c r="K162" s="240"/>
    </row>
    <row r="163" spans="2:11" s="1" customFormat="1" ht="18.75" customHeight="1">
      <c r="B163" s="213"/>
      <c r="C163" s="213"/>
      <c r="D163" s="213"/>
      <c r="E163" s="213"/>
      <c r="F163" s="213"/>
      <c r="G163" s="213"/>
      <c r="H163" s="213"/>
      <c r="I163" s="213"/>
      <c r="J163" s="213"/>
      <c r="K163" s="213"/>
    </row>
    <row r="164" spans="2:11" s="1" customFormat="1" ht="7.5" customHeight="1">
      <c r="B164" s="195"/>
      <c r="C164" s="196"/>
      <c r="D164" s="196"/>
      <c r="E164" s="196"/>
      <c r="F164" s="196"/>
      <c r="G164" s="196"/>
      <c r="H164" s="196"/>
      <c r="I164" s="196"/>
      <c r="J164" s="196"/>
      <c r="K164" s="197"/>
    </row>
    <row r="165" spans="2:11" s="1" customFormat="1" ht="45" customHeight="1">
      <c r="B165" s="198"/>
      <c r="C165" s="312" t="s">
        <v>905</v>
      </c>
      <c r="D165" s="312"/>
      <c r="E165" s="312"/>
      <c r="F165" s="312"/>
      <c r="G165" s="312"/>
      <c r="H165" s="312"/>
      <c r="I165" s="312"/>
      <c r="J165" s="312"/>
      <c r="K165" s="199"/>
    </row>
    <row r="166" spans="2:11" s="1" customFormat="1" ht="17.25" customHeight="1">
      <c r="B166" s="198"/>
      <c r="C166" s="219" t="s">
        <v>833</v>
      </c>
      <c r="D166" s="219"/>
      <c r="E166" s="219"/>
      <c r="F166" s="219" t="s">
        <v>834</v>
      </c>
      <c r="G166" s="261"/>
      <c r="H166" s="262" t="s">
        <v>45</v>
      </c>
      <c r="I166" s="262" t="s">
        <v>48</v>
      </c>
      <c r="J166" s="219" t="s">
        <v>835</v>
      </c>
      <c r="K166" s="199"/>
    </row>
    <row r="167" spans="2:11" s="1" customFormat="1" ht="17.25" customHeight="1">
      <c r="B167" s="200"/>
      <c r="C167" s="221" t="s">
        <v>836</v>
      </c>
      <c r="D167" s="221"/>
      <c r="E167" s="221"/>
      <c r="F167" s="222" t="s">
        <v>837</v>
      </c>
      <c r="G167" s="263"/>
      <c r="H167" s="264"/>
      <c r="I167" s="264"/>
      <c r="J167" s="221" t="s">
        <v>838</v>
      </c>
      <c r="K167" s="201"/>
    </row>
    <row r="168" spans="2:11" s="1" customFormat="1" ht="5.25" customHeight="1">
      <c r="B168" s="229"/>
      <c r="C168" s="224"/>
      <c r="D168" s="224"/>
      <c r="E168" s="224"/>
      <c r="F168" s="224"/>
      <c r="G168" s="225"/>
      <c r="H168" s="224"/>
      <c r="I168" s="224"/>
      <c r="J168" s="224"/>
      <c r="K168" s="252"/>
    </row>
    <row r="169" spans="2:11" s="1" customFormat="1" ht="15" customHeight="1">
      <c r="B169" s="229"/>
      <c r="C169" s="206" t="s">
        <v>842</v>
      </c>
      <c r="D169" s="206"/>
      <c r="E169" s="206"/>
      <c r="F169" s="227" t="s">
        <v>839</v>
      </c>
      <c r="G169" s="206"/>
      <c r="H169" s="206" t="s">
        <v>879</v>
      </c>
      <c r="I169" s="206" t="s">
        <v>841</v>
      </c>
      <c r="J169" s="206">
        <v>120</v>
      </c>
      <c r="K169" s="252"/>
    </row>
    <row r="170" spans="2:11" s="1" customFormat="1" ht="15" customHeight="1">
      <c r="B170" s="229"/>
      <c r="C170" s="206" t="s">
        <v>888</v>
      </c>
      <c r="D170" s="206"/>
      <c r="E170" s="206"/>
      <c r="F170" s="227" t="s">
        <v>839</v>
      </c>
      <c r="G170" s="206"/>
      <c r="H170" s="206" t="s">
        <v>889</v>
      </c>
      <c r="I170" s="206" t="s">
        <v>841</v>
      </c>
      <c r="J170" s="206" t="s">
        <v>890</v>
      </c>
      <c r="K170" s="252"/>
    </row>
    <row r="171" spans="2:11" s="1" customFormat="1" ht="15" customHeight="1">
      <c r="B171" s="229"/>
      <c r="C171" s="206" t="s">
        <v>787</v>
      </c>
      <c r="D171" s="206"/>
      <c r="E171" s="206"/>
      <c r="F171" s="227" t="s">
        <v>839</v>
      </c>
      <c r="G171" s="206"/>
      <c r="H171" s="206" t="s">
        <v>906</v>
      </c>
      <c r="I171" s="206" t="s">
        <v>841</v>
      </c>
      <c r="J171" s="206" t="s">
        <v>890</v>
      </c>
      <c r="K171" s="252"/>
    </row>
    <row r="172" spans="2:11" s="1" customFormat="1" ht="15" customHeight="1">
      <c r="B172" s="229"/>
      <c r="C172" s="206" t="s">
        <v>844</v>
      </c>
      <c r="D172" s="206"/>
      <c r="E172" s="206"/>
      <c r="F172" s="227" t="s">
        <v>845</v>
      </c>
      <c r="G172" s="206"/>
      <c r="H172" s="206" t="s">
        <v>906</v>
      </c>
      <c r="I172" s="206" t="s">
        <v>841</v>
      </c>
      <c r="J172" s="206">
        <v>50</v>
      </c>
      <c r="K172" s="252"/>
    </row>
    <row r="173" spans="2:11" s="1" customFormat="1" ht="15" customHeight="1">
      <c r="B173" s="229"/>
      <c r="C173" s="206" t="s">
        <v>847</v>
      </c>
      <c r="D173" s="206"/>
      <c r="E173" s="206"/>
      <c r="F173" s="227" t="s">
        <v>839</v>
      </c>
      <c r="G173" s="206"/>
      <c r="H173" s="206" t="s">
        <v>906</v>
      </c>
      <c r="I173" s="206" t="s">
        <v>849</v>
      </c>
      <c r="J173" s="206"/>
      <c r="K173" s="252"/>
    </row>
    <row r="174" spans="2:11" s="1" customFormat="1" ht="15" customHeight="1">
      <c r="B174" s="229"/>
      <c r="C174" s="206" t="s">
        <v>858</v>
      </c>
      <c r="D174" s="206"/>
      <c r="E174" s="206"/>
      <c r="F174" s="227" t="s">
        <v>845</v>
      </c>
      <c r="G174" s="206"/>
      <c r="H174" s="206" t="s">
        <v>906</v>
      </c>
      <c r="I174" s="206" t="s">
        <v>841</v>
      </c>
      <c r="J174" s="206">
        <v>50</v>
      </c>
      <c r="K174" s="252"/>
    </row>
    <row r="175" spans="2:11" s="1" customFormat="1" ht="15" customHeight="1">
      <c r="B175" s="229"/>
      <c r="C175" s="206" t="s">
        <v>866</v>
      </c>
      <c r="D175" s="206"/>
      <c r="E175" s="206"/>
      <c r="F175" s="227" t="s">
        <v>845</v>
      </c>
      <c r="G175" s="206"/>
      <c r="H175" s="206" t="s">
        <v>906</v>
      </c>
      <c r="I175" s="206" t="s">
        <v>841</v>
      </c>
      <c r="J175" s="206">
        <v>50</v>
      </c>
      <c r="K175" s="252"/>
    </row>
    <row r="176" spans="2:11" s="1" customFormat="1" ht="15" customHeight="1">
      <c r="B176" s="229"/>
      <c r="C176" s="206" t="s">
        <v>864</v>
      </c>
      <c r="D176" s="206"/>
      <c r="E176" s="206"/>
      <c r="F176" s="227" t="s">
        <v>845</v>
      </c>
      <c r="G176" s="206"/>
      <c r="H176" s="206" t="s">
        <v>906</v>
      </c>
      <c r="I176" s="206" t="s">
        <v>841</v>
      </c>
      <c r="J176" s="206">
        <v>50</v>
      </c>
      <c r="K176" s="252"/>
    </row>
    <row r="177" spans="2:11" s="1" customFormat="1" ht="15" customHeight="1">
      <c r="B177" s="229"/>
      <c r="C177" s="206" t="s">
        <v>105</v>
      </c>
      <c r="D177" s="206"/>
      <c r="E177" s="206"/>
      <c r="F177" s="227" t="s">
        <v>839</v>
      </c>
      <c r="G177" s="206"/>
      <c r="H177" s="206" t="s">
        <v>907</v>
      </c>
      <c r="I177" s="206" t="s">
        <v>908</v>
      </c>
      <c r="J177" s="206"/>
      <c r="K177" s="252"/>
    </row>
    <row r="178" spans="2:11" s="1" customFormat="1" ht="15" customHeight="1">
      <c r="B178" s="229"/>
      <c r="C178" s="206" t="s">
        <v>48</v>
      </c>
      <c r="D178" s="206"/>
      <c r="E178" s="206"/>
      <c r="F178" s="227" t="s">
        <v>839</v>
      </c>
      <c r="G178" s="206"/>
      <c r="H178" s="206" t="s">
        <v>909</v>
      </c>
      <c r="I178" s="206" t="s">
        <v>910</v>
      </c>
      <c r="J178" s="206">
        <v>1</v>
      </c>
      <c r="K178" s="252"/>
    </row>
    <row r="179" spans="2:11" s="1" customFormat="1" ht="15" customHeight="1">
      <c r="B179" s="229"/>
      <c r="C179" s="206" t="s">
        <v>44</v>
      </c>
      <c r="D179" s="206"/>
      <c r="E179" s="206"/>
      <c r="F179" s="227" t="s">
        <v>839</v>
      </c>
      <c r="G179" s="206"/>
      <c r="H179" s="206" t="s">
        <v>911</v>
      </c>
      <c r="I179" s="206" t="s">
        <v>841</v>
      </c>
      <c r="J179" s="206">
        <v>20</v>
      </c>
      <c r="K179" s="252"/>
    </row>
    <row r="180" spans="2:11" s="1" customFormat="1" ht="15" customHeight="1">
      <c r="B180" s="229"/>
      <c r="C180" s="206" t="s">
        <v>45</v>
      </c>
      <c r="D180" s="206"/>
      <c r="E180" s="206"/>
      <c r="F180" s="227" t="s">
        <v>839</v>
      </c>
      <c r="G180" s="206"/>
      <c r="H180" s="206" t="s">
        <v>912</v>
      </c>
      <c r="I180" s="206" t="s">
        <v>841</v>
      </c>
      <c r="J180" s="206">
        <v>255</v>
      </c>
      <c r="K180" s="252"/>
    </row>
    <row r="181" spans="2:11" s="1" customFormat="1" ht="15" customHeight="1">
      <c r="B181" s="229"/>
      <c r="C181" s="206" t="s">
        <v>106</v>
      </c>
      <c r="D181" s="206"/>
      <c r="E181" s="206"/>
      <c r="F181" s="227" t="s">
        <v>839</v>
      </c>
      <c r="G181" s="206"/>
      <c r="H181" s="206" t="s">
        <v>803</v>
      </c>
      <c r="I181" s="206" t="s">
        <v>841</v>
      </c>
      <c r="J181" s="206">
        <v>10</v>
      </c>
      <c r="K181" s="252"/>
    </row>
    <row r="182" spans="2:11" s="1" customFormat="1" ht="15" customHeight="1">
      <c r="B182" s="229"/>
      <c r="C182" s="206" t="s">
        <v>107</v>
      </c>
      <c r="D182" s="206"/>
      <c r="E182" s="206"/>
      <c r="F182" s="227" t="s">
        <v>839</v>
      </c>
      <c r="G182" s="206"/>
      <c r="H182" s="206" t="s">
        <v>913</v>
      </c>
      <c r="I182" s="206" t="s">
        <v>874</v>
      </c>
      <c r="J182" s="206"/>
      <c r="K182" s="252"/>
    </row>
    <row r="183" spans="2:11" s="1" customFormat="1" ht="15" customHeight="1">
      <c r="B183" s="229"/>
      <c r="C183" s="206" t="s">
        <v>914</v>
      </c>
      <c r="D183" s="206"/>
      <c r="E183" s="206"/>
      <c r="F183" s="227" t="s">
        <v>839</v>
      </c>
      <c r="G183" s="206"/>
      <c r="H183" s="206" t="s">
        <v>915</v>
      </c>
      <c r="I183" s="206" t="s">
        <v>874</v>
      </c>
      <c r="J183" s="206"/>
      <c r="K183" s="252"/>
    </row>
    <row r="184" spans="2:11" s="1" customFormat="1" ht="15" customHeight="1">
      <c r="B184" s="229"/>
      <c r="C184" s="206" t="s">
        <v>903</v>
      </c>
      <c r="D184" s="206"/>
      <c r="E184" s="206"/>
      <c r="F184" s="227" t="s">
        <v>839</v>
      </c>
      <c r="G184" s="206"/>
      <c r="H184" s="206" t="s">
        <v>916</v>
      </c>
      <c r="I184" s="206" t="s">
        <v>874</v>
      </c>
      <c r="J184" s="206"/>
      <c r="K184" s="252"/>
    </row>
    <row r="185" spans="2:11" s="1" customFormat="1" ht="15" customHeight="1">
      <c r="B185" s="229"/>
      <c r="C185" s="206" t="s">
        <v>109</v>
      </c>
      <c r="D185" s="206"/>
      <c r="E185" s="206"/>
      <c r="F185" s="227" t="s">
        <v>845</v>
      </c>
      <c r="G185" s="206"/>
      <c r="H185" s="206" t="s">
        <v>917</v>
      </c>
      <c r="I185" s="206" t="s">
        <v>841</v>
      </c>
      <c r="J185" s="206">
        <v>50</v>
      </c>
      <c r="K185" s="252"/>
    </row>
    <row r="186" spans="2:11" s="1" customFormat="1" ht="15" customHeight="1">
      <c r="B186" s="229"/>
      <c r="C186" s="206" t="s">
        <v>918</v>
      </c>
      <c r="D186" s="206"/>
      <c r="E186" s="206"/>
      <c r="F186" s="227" t="s">
        <v>845</v>
      </c>
      <c r="G186" s="206"/>
      <c r="H186" s="206" t="s">
        <v>919</v>
      </c>
      <c r="I186" s="206" t="s">
        <v>920</v>
      </c>
      <c r="J186" s="206"/>
      <c r="K186" s="252"/>
    </row>
    <row r="187" spans="2:11" s="1" customFormat="1" ht="15" customHeight="1">
      <c r="B187" s="229"/>
      <c r="C187" s="206" t="s">
        <v>921</v>
      </c>
      <c r="D187" s="206"/>
      <c r="E187" s="206"/>
      <c r="F187" s="227" t="s">
        <v>845</v>
      </c>
      <c r="G187" s="206"/>
      <c r="H187" s="206" t="s">
        <v>922</v>
      </c>
      <c r="I187" s="206" t="s">
        <v>920</v>
      </c>
      <c r="J187" s="206"/>
      <c r="K187" s="252"/>
    </row>
    <row r="188" spans="2:11" s="1" customFormat="1" ht="15" customHeight="1">
      <c r="B188" s="229"/>
      <c r="C188" s="206" t="s">
        <v>923</v>
      </c>
      <c r="D188" s="206"/>
      <c r="E188" s="206"/>
      <c r="F188" s="227" t="s">
        <v>845</v>
      </c>
      <c r="G188" s="206"/>
      <c r="H188" s="206" t="s">
        <v>924</v>
      </c>
      <c r="I188" s="206" t="s">
        <v>920</v>
      </c>
      <c r="J188" s="206"/>
      <c r="K188" s="252"/>
    </row>
    <row r="189" spans="2:11" s="1" customFormat="1" ht="15" customHeight="1">
      <c r="B189" s="229"/>
      <c r="C189" s="265" t="s">
        <v>925</v>
      </c>
      <c r="D189" s="206"/>
      <c r="E189" s="206"/>
      <c r="F189" s="227" t="s">
        <v>845</v>
      </c>
      <c r="G189" s="206"/>
      <c r="H189" s="206" t="s">
        <v>926</v>
      </c>
      <c r="I189" s="206" t="s">
        <v>927</v>
      </c>
      <c r="J189" s="266" t="s">
        <v>928</v>
      </c>
      <c r="K189" s="252"/>
    </row>
    <row r="190" spans="2:11" s="1" customFormat="1" ht="15" customHeight="1">
      <c r="B190" s="229"/>
      <c r="C190" s="265" t="s">
        <v>33</v>
      </c>
      <c r="D190" s="206"/>
      <c r="E190" s="206"/>
      <c r="F190" s="227" t="s">
        <v>839</v>
      </c>
      <c r="G190" s="206"/>
      <c r="H190" s="203" t="s">
        <v>929</v>
      </c>
      <c r="I190" s="206" t="s">
        <v>930</v>
      </c>
      <c r="J190" s="206"/>
      <c r="K190" s="252"/>
    </row>
    <row r="191" spans="2:11" s="1" customFormat="1" ht="15" customHeight="1">
      <c r="B191" s="229"/>
      <c r="C191" s="265" t="s">
        <v>931</v>
      </c>
      <c r="D191" s="206"/>
      <c r="E191" s="206"/>
      <c r="F191" s="227" t="s">
        <v>839</v>
      </c>
      <c r="G191" s="206"/>
      <c r="H191" s="206" t="s">
        <v>932</v>
      </c>
      <c r="I191" s="206" t="s">
        <v>874</v>
      </c>
      <c r="J191" s="206"/>
      <c r="K191" s="252"/>
    </row>
    <row r="192" spans="2:11" s="1" customFormat="1" ht="15" customHeight="1">
      <c r="B192" s="229"/>
      <c r="C192" s="265" t="s">
        <v>933</v>
      </c>
      <c r="D192" s="206"/>
      <c r="E192" s="206"/>
      <c r="F192" s="227" t="s">
        <v>839</v>
      </c>
      <c r="G192" s="206"/>
      <c r="H192" s="206" t="s">
        <v>934</v>
      </c>
      <c r="I192" s="206" t="s">
        <v>874</v>
      </c>
      <c r="J192" s="206"/>
      <c r="K192" s="252"/>
    </row>
    <row r="193" spans="2:11" s="1" customFormat="1" ht="15" customHeight="1">
      <c r="B193" s="229"/>
      <c r="C193" s="265" t="s">
        <v>935</v>
      </c>
      <c r="D193" s="206"/>
      <c r="E193" s="206"/>
      <c r="F193" s="227" t="s">
        <v>845</v>
      </c>
      <c r="G193" s="206"/>
      <c r="H193" s="206" t="s">
        <v>936</v>
      </c>
      <c r="I193" s="206" t="s">
        <v>874</v>
      </c>
      <c r="J193" s="206"/>
      <c r="K193" s="252"/>
    </row>
    <row r="194" spans="2:11" s="1" customFormat="1" ht="15" customHeight="1">
      <c r="B194" s="258"/>
      <c r="C194" s="267"/>
      <c r="D194" s="238"/>
      <c r="E194" s="238"/>
      <c r="F194" s="238"/>
      <c r="G194" s="238"/>
      <c r="H194" s="238"/>
      <c r="I194" s="238"/>
      <c r="J194" s="238"/>
      <c r="K194" s="259"/>
    </row>
    <row r="195" spans="2:11" s="1" customFormat="1" ht="18.75" customHeight="1">
      <c r="B195" s="240"/>
      <c r="C195" s="250"/>
      <c r="D195" s="250"/>
      <c r="E195" s="250"/>
      <c r="F195" s="260"/>
      <c r="G195" s="250"/>
      <c r="H195" s="250"/>
      <c r="I195" s="250"/>
      <c r="J195" s="250"/>
      <c r="K195" s="240"/>
    </row>
    <row r="196" spans="2:11" s="1" customFormat="1" ht="18.75" customHeight="1">
      <c r="B196" s="240"/>
      <c r="C196" s="250"/>
      <c r="D196" s="250"/>
      <c r="E196" s="250"/>
      <c r="F196" s="260"/>
      <c r="G196" s="250"/>
      <c r="H196" s="250"/>
      <c r="I196" s="250"/>
      <c r="J196" s="250"/>
      <c r="K196" s="240"/>
    </row>
    <row r="197" spans="2:11" s="1" customFormat="1" ht="18.75" customHeight="1">
      <c r="B197" s="213"/>
      <c r="C197" s="213"/>
      <c r="D197" s="213"/>
      <c r="E197" s="213"/>
      <c r="F197" s="213"/>
      <c r="G197" s="213"/>
      <c r="H197" s="213"/>
      <c r="I197" s="213"/>
      <c r="J197" s="213"/>
      <c r="K197" s="213"/>
    </row>
    <row r="198" spans="2:11" s="1" customFormat="1" ht="13.5">
      <c r="B198" s="195"/>
      <c r="C198" s="196"/>
      <c r="D198" s="196"/>
      <c r="E198" s="196"/>
      <c r="F198" s="196"/>
      <c r="G198" s="196"/>
      <c r="H198" s="196"/>
      <c r="I198" s="196"/>
      <c r="J198" s="196"/>
      <c r="K198" s="197"/>
    </row>
    <row r="199" spans="2:11" s="1" customFormat="1" ht="21">
      <c r="B199" s="198"/>
      <c r="C199" s="312" t="s">
        <v>937</v>
      </c>
      <c r="D199" s="312"/>
      <c r="E199" s="312"/>
      <c r="F199" s="312"/>
      <c r="G199" s="312"/>
      <c r="H199" s="312"/>
      <c r="I199" s="312"/>
      <c r="J199" s="312"/>
      <c r="K199" s="199"/>
    </row>
    <row r="200" spans="2:11" s="1" customFormat="1" ht="25.5" customHeight="1">
      <c r="B200" s="198"/>
      <c r="C200" s="268" t="s">
        <v>938</v>
      </c>
      <c r="D200" s="268"/>
      <c r="E200" s="268"/>
      <c r="F200" s="268" t="s">
        <v>939</v>
      </c>
      <c r="G200" s="269"/>
      <c r="H200" s="318" t="s">
        <v>940</v>
      </c>
      <c r="I200" s="318"/>
      <c r="J200" s="318"/>
      <c r="K200" s="199"/>
    </row>
    <row r="201" spans="2:11" s="1" customFormat="1" ht="5.25" customHeight="1">
      <c r="B201" s="229"/>
      <c r="C201" s="224"/>
      <c r="D201" s="224"/>
      <c r="E201" s="224"/>
      <c r="F201" s="224"/>
      <c r="G201" s="250"/>
      <c r="H201" s="224"/>
      <c r="I201" s="224"/>
      <c r="J201" s="224"/>
      <c r="K201" s="252"/>
    </row>
    <row r="202" spans="2:11" s="1" customFormat="1" ht="15" customHeight="1">
      <c r="B202" s="229"/>
      <c r="C202" s="206" t="s">
        <v>930</v>
      </c>
      <c r="D202" s="206"/>
      <c r="E202" s="206"/>
      <c r="F202" s="227" t="s">
        <v>34</v>
      </c>
      <c r="G202" s="206"/>
      <c r="H202" s="317" t="s">
        <v>941</v>
      </c>
      <c r="I202" s="317"/>
      <c r="J202" s="317"/>
      <c r="K202" s="252"/>
    </row>
    <row r="203" spans="2:11" s="1" customFormat="1" ht="15" customHeight="1">
      <c r="B203" s="229"/>
      <c r="C203" s="206"/>
      <c r="D203" s="206"/>
      <c r="E203" s="206"/>
      <c r="F203" s="227" t="s">
        <v>35</v>
      </c>
      <c r="G203" s="206"/>
      <c r="H203" s="317" t="s">
        <v>942</v>
      </c>
      <c r="I203" s="317"/>
      <c r="J203" s="317"/>
      <c r="K203" s="252"/>
    </row>
    <row r="204" spans="2:11" s="1" customFormat="1" ht="15" customHeight="1">
      <c r="B204" s="229"/>
      <c r="C204" s="206"/>
      <c r="D204" s="206"/>
      <c r="E204" s="206"/>
      <c r="F204" s="227" t="s">
        <v>38</v>
      </c>
      <c r="G204" s="206"/>
      <c r="H204" s="317" t="s">
        <v>943</v>
      </c>
      <c r="I204" s="317"/>
      <c r="J204" s="317"/>
      <c r="K204" s="252"/>
    </row>
    <row r="205" spans="2:11" s="1" customFormat="1" ht="15" customHeight="1">
      <c r="B205" s="229"/>
      <c r="C205" s="206"/>
      <c r="D205" s="206"/>
      <c r="E205" s="206"/>
      <c r="F205" s="227" t="s">
        <v>36</v>
      </c>
      <c r="G205" s="206"/>
      <c r="H205" s="317" t="s">
        <v>944</v>
      </c>
      <c r="I205" s="317"/>
      <c r="J205" s="317"/>
      <c r="K205" s="252"/>
    </row>
    <row r="206" spans="2:11" s="1" customFormat="1" ht="15" customHeight="1">
      <c r="B206" s="229"/>
      <c r="C206" s="206"/>
      <c r="D206" s="206"/>
      <c r="E206" s="206"/>
      <c r="F206" s="227" t="s">
        <v>37</v>
      </c>
      <c r="G206" s="206"/>
      <c r="H206" s="317" t="s">
        <v>945</v>
      </c>
      <c r="I206" s="317"/>
      <c r="J206" s="317"/>
      <c r="K206" s="252"/>
    </row>
    <row r="207" spans="2:11" s="1" customFormat="1" ht="15" customHeight="1">
      <c r="B207" s="229"/>
      <c r="C207" s="206"/>
      <c r="D207" s="206"/>
      <c r="E207" s="206"/>
      <c r="F207" s="227"/>
      <c r="G207" s="206"/>
      <c r="H207" s="206"/>
      <c r="I207" s="206"/>
      <c r="J207" s="206"/>
      <c r="K207" s="252"/>
    </row>
    <row r="208" spans="2:11" s="1" customFormat="1" ht="15" customHeight="1">
      <c r="B208" s="229"/>
      <c r="C208" s="206" t="s">
        <v>886</v>
      </c>
      <c r="D208" s="206"/>
      <c r="E208" s="206"/>
      <c r="F208" s="227" t="s">
        <v>69</v>
      </c>
      <c r="G208" s="206"/>
      <c r="H208" s="317" t="s">
        <v>946</v>
      </c>
      <c r="I208" s="317"/>
      <c r="J208" s="317"/>
      <c r="K208" s="252"/>
    </row>
    <row r="209" spans="2:11" s="1" customFormat="1" ht="15" customHeight="1">
      <c r="B209" s="229"/>
      <c r="C209" s="206"/>
      <c r="D209" s="206"/>
      <c r="E209" s="206"/>
      <c r="F209" s="227" t="s">
        <v>782</v>
      </c>
      <c r="G209" s="206"/>
      <c r="H209" s="317" t="s">
        <v>783</v>
      </c>
      <c r="I209" s="317"/>
      <c r="J209" s="317"/>
      <c r="K209" s="252"/>
    </row>
    <row r="210" spans="2:11" s="1" customFormat="1" ht="15" customHeight="1">
      <c r="B210" s="229"/>
      <c r="C210" s="206"/>
      <c r="D210" s="206"/>
      <c r="E210" s="206"/>
      <c r="F210" s="227" t="s">
        <v>780</v>
      </c>
      <c r="G210" s="206"/>
      <c r="H210" s="317" t="s">
        <v>947</v>
      </c>
      <c r="I210" s="317"/>
      <c r="J210" s="317"/>
      <c r="K210" s="252"/>
    </row>
    <row r="211" spans="2:11" s="1" customFormat="1" ht="15" customHeight="1">
      <c r="B211" s="270"/>
      <c r="C211" s="206"/>
      <c r="D211" s="206"/>
      <c r="E211" s="206"/>
      <c r="F211" s="227" t="s">
        <v>87</v>
      </c>
      <c r="G211" s="265"/>
      <c r="H211" s="316" t="s">
        <v>784</v>
      </c>
      <c r="I211" s="316"/>
      <c r="J211" s="316"/>
      <c r="K211" s="271"/>
    </row>
    <row r="212" spans="2:11" s="1" customFormat="1" ht="15" customHeight="1">
      <c r="B212" s="270"/>
      <c r="C212" s="206"/>
      <c r="D212" s="206"/>
      <c r="E212" s="206"/>
      <c r="F212" s="227" t="s">
        <v>785</v>
      </c>
      <c r="G212" s="265"/>
      <c r="H212" s="316" t="s">
        <v>948</v>
      </c>
      <c r="I212" s="316"/>
      <c r="J212" s="316"/>
      <c r="K212" s="271"/>
    </row>
    <row r="213" spans="2:11" s="1" customFormat="1" ht="15" customHeight="1">
      <c r="B213" s="270"/>
      <c r="C213" s="206"/>
      <c r="D213" s="206"/>
      <c r="E213" s="206"/>
      <c r="F213" s="227"/>
      <c r="G213" s="265"/>
      <c r="H213" s="256"/>
      <c r="I213" s="256"/>
      <c r="J213" s="256"/>
      <c r="K213" s="271"/>
    </row>
    <row r="214" spans="2:11" s="1" customFormat="1" ht="15" customHeight="1">
      <c r="B214" s="270"/>
      <c r="C214" s="206" t="s">
        <v>910</v>
      </c>
      <c r="D214" s="206"/>
      <c r="E214" s="206"/>
      <c r="F214" s="227">
        <v>1</v>
      </c>
      <c r="G214" s="265"/>
      <c r="H214" s="316" t="s">
        <v>949</v>
      </c>
      <c r="I214" s="316"/>
      <c r="J214" s="316"/>
      <c r="K214" s="271"/>
    </row>
    <row r="215" spans="2:11" s="1" customFormat="1" ht="15" customHeight="1">
      <c r="B215" s="270"/>
      <c r="C215" s="206"/>
      <c r="D215" s="206"/>
      <c r="E215" s="206"/>
      <c r="F215" s="227">
        <v>2</v>
      </c>
      <c r="G215" s="265"/>
      <c r="H215" s="316" t="s">
        <v>950</v>
      </c>
      <c r="I215" s="316"/>
      <c r="J215" s="316"/>
      <c r="K215" s="271"/>
    </row>
    <row r="216" spans="2:11" s="1" customFormat="1" ht="15" customHeight="1">
      <c r="B216" s="270"/>
      <c r="C216" s="206"/>
      <c r="D216" s="206"/>
      <c r="E216" s="206"/>
      <c r="F216" s="227">
        <v>3</v>
      </c>
      <c r="G216" s="265"/>
      <c r="H216" s="316" t="s">
        <v>951</v>
      </c>
      <c r="I216" s="316"/>
      <c r="J216" s="316"/>
      <c r="K216" s="271"/>
    </row>
    <row r="217" spans="2:11" s="1" customFormat="1" ht="15" customHeight="1">
      <c r="B217" s="270"/>
      <c r="C217" s="206"/>
      <c r="D217" s="206"/>
      <c r="E217" s="206"/>
      <c r="F217" s="227">
        <v>4</v>
      </c>
      <c r="G217" s="265"/>
      <c r="H217" s="316" t="s">
        <v>952</v>
      </c>
      <c r="I217" s="316"/>
      <c r="J217" s="316"/>
      <c r="K217" s="271"/>
    </row>
    <row r="218" spans="2:11" s="1" customFormat="1" ht="12.75" customHeight="1">
      <c r="B218" s="272"/>
      <c r="C218" s="273"/>
      <c r="D218" s="273"/>
      <c r="E218" s="273"/>
      <c r="F218" s="273"/>
      <c r="G218" s="273"/>
      <c r="H218" s="273"/>
      <c r="I218" s="273"/>
      <c r="J218" s="273"/>
      <c r="K218" s="274"/>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workbookViewId="0">
      <selection activeCell="F19" sqref="F1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7"/>
    </row>
    <row r="2" spans="1:46" s="1" customFormat="1" ht="36.950000000000003" customHeight="1">
      <c r="L2" s="275" t="s">
        <v>6</v>
      </c>
      <c r="M2" s="276"/>
      <c r="N2" s="276"/>
      <c r="O2" s="276"/>
      <c r="P2" s="276"/>
      <c r="Q2" s="276"/>
      <c r="R2" s="276"/>
      <c r="S2" s="276"/>
      <c r="T2" s="276"/>
      <c r="U2" s="276"/>
      <c r="V2" s="276"/>
      <c r="AT2" s="19" t="s">
        <v>71</v>
      </c>
    </row>
    <row r="3" spans="1:46" s="1" customFormat="1" ht="6.95" customHeight="1">
      <c r="B3" s="20"/>
      <c r="C3" s="21"/>
      <c r="D3" s="21"/>
      <c r="E3" s="21"/>
      <c r="F3" s="21"/>
      <c r="G3" s="21"/>
      <c r="H3" s="21"/>
      <c r="I3" s="21"/>
      <c r="J3" s="21"/>
      <c r="K3" s="21"/>
      <c r="L3" s="22"/>
      <c r="AT3" s="19" t="s">
        <v>72</v>
      </c>
    </row>
    <row r="4" spans="1:46" s="1" customFormat="1" ht="24.95" customHeight="1">
      <c r="B4" s="22"/>
      <c r="D4" s="23" t="s">
        <v>89</v>
      </c>
      <c r="L4" s="22"/>
      <c r="M4" s="88" t="s">
        <v>11</v>
      </c>
      <c r="AT4" s="19" t="s">
        <v>4</v>
      </c>
    </row>
    <row r="5" spans="1:46" s="1" customFormat="1" ht="6.95" customHeight="1">
      <c r="B5" s="22"/>
      <c r="L5" s="22"/>
    </row>
    <row r="6" spans="1:46" s="1" customFormat="1" ht="12" customHeight="1">
      <c r="B6" s="22"/>
      <c r="D6" s="28" t="s">
        <v>13</v>
      </c>
      <c r="L6" s="22"/>
    </row>
    <row r="7" spans="1:46" s="1" customFormat="1" ht="16.5" customHeight="1">
      <c r="B7" s="22"/>
      <c r="E7" s="309" t="str">
        <f>'Rekapitulace stavby'!K6</f>
        <v>Střešní krytina na budově kuchyně</v>
      </c>
      <c r="F7" s="310"/>
      <c r="G7" s="310"/>
      <c r="H7" s="310"/>
      <c r="L7" s="22"/>
    </row>
    <row r="8" spans="1:46" s="2" customFormat="1" ht="12" customHeight="1">
      <c r="A8" s="31"/>
      <c r="B8" s="32"/>
      <c r="C8" s="31"/>
      <c r="D8" s="28" t="s">
        <v>90</v>
      </c>
      <c r="E8" s="31"/>
      <c r="F8" s="31"/>
      <c r="G8" s="31"/>
      <c r="H8" s="31"/>
      <c r="I8" s="31"/>
      <c r="J8" s="31"/>
      <c r="K8" s="31"/>
      <c r="L8" s="89"/>
      <c r="S8" s="31"/>
      <c r="T8" s="31"/>
      <c r="U8" s="31"/>
      <c r="V8" s="31"/>
      <c r="W8" s="31"/>
      <c r="X8" s="31"/>
      <c r="Y8" s="31"/>
      <c r="Z8" s="31"/>
      <c r="AA8" s="31"/>
      <c r="AB8" s="31"/>
      <c r="AC8" s="31"/>
      <c r="AD8" s="31"/>
      <c r="AE8" s="31"/>
    </row>
    <row r="9" spans="1:46" s="2" customFormat="1" ht="16.5" customHeight="1">
      <c r="A9" s="31"/>
      <c r="B9" s="32"/>
      <c r="C9" s="31"/>
      <c r="D9" s="31"/>
      <c r="E9" s="299" t="s">
        <v>68</v>
      </c>
      <c r="F9" s="308"/>
      <c r="G9" s="308"/>
      <c r="H9" s="308"/>
      <c r="I9" s="31"/>
      <c r="J9" s="31"/>
      <c r="K9" s="31"/>
      <c r="L9" s="89"/>
      <c r="S9" s="31"/>
      <c r="T9" s="31"/>
      <c r="U9" s="31"/>
      <c r="V9" s="31"/>
      <c r="W9" s="31"/>
      <c r="X9" s="31"/>
      <c r="Y9" s="31"/>
      <c r="Z9" s="31"/>
      <c r="AA9" s="31"/>
      <c r="AB9" s="31"/>
      <c r="AC9" s="31"/>
      <c r="AD9" s="31"/>
      <c r="AE9" s="31"/>
    </row>
    <row r="10" spans="1:46" s="2" customFormat="1">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c r="A11" s="31"/>
      <c r="B11" s="32"/>
      <c r="C11" s="31"/>
      <c r="D11" s="28" t="s">
        <v>14</v>
      </c>
      <c r="E11" s="31"/>
      <c r="F11" s="26" t="s">
        <v>3</v>
      </c>
      <c r="G11" s="31"/>
      <c r="H11" s="31"/>
      <c r="I11" s="28" t="s">
        <v>15</v>
      </c>
      <c r="J11" s="26" t="s">
        <v>3</v>
      </c>
      <c r="K11" s="31"/>
      <c r="L11" s="89"/>
      <c r="S11" s="31"/>
      <c r="T11" s="31"/>
      <c r="U11" s="31"/>
      <c r="V11" s="31"/>
      <c r="W11" s="31"/>
      <c r="X11" s="31"/>
      <c r="Y11" s="31"/>
      <c r="Z11" s="31"/>
      <c r="AA11" s="31"/>
      <c r="AB11" s="31"/>
      <c r="AC11" s="31"/>
      <c r="AD11" s="31"/>
      <c r="AE11" s="31"/>
    </row>
    <row r="12" spans="1:46" s="2" customFormat="1" ht="12" customHeight="1">
      <c r="A12" s="31"/>
      <c r="B12" s="32"/>
      <c r="C12" s="31"/>
      <c r="D12" s="28" t="s">
        <v>16</v>
      </c>
      <c r="E12" s="31"/>
      <c r="F12" s="26" t="s">
        <v>17</v>
      </c>
      <c r="G12" s="31"/>
      <c r="H12" s="31"/>
      <c r="I12" s="28" t="s">
        <v>18</v>
      </c>
      <c r="J12" s="49">
        <f>'Rekapitulace stavby'!AN8</f>
        <v>44323</v>
      </c>
      <c r="K12" s="31"/>
      <c r="L12" s="89"/>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c r="A14" s="31"/>
      <c r="B14" s="32"/>
      <c r="C14" s="31"/>
      <c r="D14" s="28" t="s">
        <v>19</v>
      </c>
      <c r="E14" s="31"/>
      <c r="F14" s="31"/>
      <c r="G14" s="31"/>
      <c r="H14" s="31"/>
      <c r="I14" s="28" t="s">
        <v>20</v>
      </c>
      <c r="J14" s="26" t="s">
        <v>3</v>
      </c>
      <c r="K14" s="31"/>
      <c r="L14" s="89"/>
      <c r="S14" s="31"/>
      <c r="T14" s="31"/>
      <c r="U14" s="31"/>
      <c r="V14" s="31"/>
      <c r="W14" s="31"/>
      <c r="X14" s="31"/>
      <c r="Y14" s="31"/>
      <c r="Z14" s="31"/>
      <c r="AA14" s="31"/>
      <c r="AB14" s="31"/>
      <c r="AC14" s="31"/>
      <c r="AD14" s="31"/>
      <c r="AE14" s="31"/>
    </row>
    <row r="15" spans="1:46" s="2" customFormat="1" ht="18" customHeight="1">
      <c r="A15" s="31"/>
      <c r="B15" s="32"/>
      <c r="C15" s="31"/>
      <c r="D15" s="31"/>
      <c r="E15" s="26" t="s">
        <v>957</v>
      </c>
      <c r="F15" s="31"/>
      <c r="G15" s="31"/>
      <c r="H15" s="31"/>
      <c r="I15" s="28" t="s">
        <v>21</v>
      </c>
      <c r="J15" s="26" t="s">
        <v>3</v>
      </c>
      <c r="K15" s="31"/>
      <c r="L15" s="89"/>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c r="A17" s="31"/>
      <c r="B17" s="32"/>
      <c r="C17" s="31"/>
      <c r="D17" s="28" t="s">
        <v>22</v>
      </c>
      <c r="E17" s="31"/>
      <c r="F17" s="31"/>
      <c r="G17" s="31"/>
      <c r="H17" s="31"/>
      <c r="I17" s="28" t="s">
        <v>20</v>
      </c>
      <c r="J17" s="26" t="str">
        <f>'Rekapitulace stavby'!AN13</f>
        <v/>
      </c>
      <c r="K17" s="31"/>
      <c r="L17" s="89"/>
      <c r="S17" s="31"/>
      <c r="T17" s="31"/>
      <c r="U17" s="31"/>
      <c r="V17" s="31"/>
      <c r="W17" s="31"/>
      <c r="X17" s="31"/>
      <c r="Y17" s="31"/>
      <c r="Z17" s="31"/>
      <c r="AA17" s="31"/>
      <c r="AB17" s="31"/>
      <c r="AC17" s="31"/>
      <c r="AD17" s="31"/>
      <c r="AE17" s="31"/>
    </row>
    <row r="18" spans="1:31" s="2" customFormat="1" ht="18" customHeight="1">
      <c r="A18" s="31"/>
      <c r="B18" s="32"/>
      <c r="C18" s="31"/>
      <c r="D18" s="31"/>
      <c r="E18" s="284" t="str">
        <f>'Rekapitulace stavby'!E14</f>
        <v xml:space="preserve"> </v>
      </c>
      <c r="F18" s="284"/>
      <c r="G18" s="284"/>
      <c r="H18" s="284"/>
      <c r="I18" s="28" t="s">
        <v>21</v>
      </c>
      <c r="J18" s="26" t="str">
        <f>'Rekapitulace stavby'!AN14</f>
        <v/>
      </c>
      <c r="K18" s="31"/>
      <c r="L18" s="89"/>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c r="A20" s="31"/>
      <c r="B20" s="32"/>
      <c r="C20" s="31"/>
      <c r="D20" s="28" t="s">
        <v>23</v>
      </c>
      <c r="E20" s="31"/>
      <c r="F20" s="31"/>
      <c r="G20" s="31"/>
      <c r="H20" s="31"/>
      <c r="I20" s="28" t="s">
        <v>20</v>
      </c>
      <c r="J20" s="26" t="s">
        <v>3</v>
      </c>
      <c r="K20" s="31"/>
      <c r="L20" s="89"/>
      <c r="S20" s="31"/>
      <c r="T20" s="31"/>
      <c r="U20" s="31"/>
      <c r="V20" s="31"/>
      <c r="W20" s="31"/>
      <c r="X20" s="31"/>
      <c r="Y20" s="31"/>
      <c r="Z20" s="31"/>
      <c r="AA20" s="31"/>
      <c r="AB20" s="31"/>
      <c r="AC20" s="31"/>
      <c r="AD20" s="31"/>
      <c r="AE20" s="31"/>
    </row>
    <row r="21" spans="1:31" s="2" customFormat="1" ht="18" customHeight="1">
      <c r="A21" s="31"/>
      <c r="B21" s="32"/>
      <c r="C21" s="31"/>
      <c r="D21" s="31"/>
      <c r="E21" s="26" t="s">
        <v>24</v>
      </c>
      <c r="F21" s="31"/>
      <c r="G21" s="31"/>
      <c r="H21" s="31"/>
      <c r="I21" s="28" t="s">
        <v>21</v>
      </c>
      <c r="J21" s="26" t="s">
        <v>3</v>
      </c>
      <c r="K21" s="31"/>
      <c r="L21" s="89"/>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c r="A23" s="31"/>
      <c r="B23" s="32"/>
      <c r="C23" s="31"/>
      <c r="D23" s="28" t="s">
        <v>26</v>
      </c>
      <c r="E23" s="31"/>
      <c r="F23" s="31"/>
      <c r="G23" s="31"/>
      <c r="H23" s="31"/>
      <c r="I23" s="28" t="s">
        <v>20</v>
      </c>
      <c r="J23" s="26" t="s">
        <v>3</v>
      </c>
      <c r="K23" s="31"/>
      <c r="L23" s="89"/>
      <c r="S23" s="31"/>
      <c r="T23" s="31"/>
      <c r="U23" s="31"/>
      <c r="V23" s="31"/>
      <c r="W23" s="31"/>
      <c r="X23" s="31"/>
      <c r="Y23" s="31"/>
      <c r="Z23" s="31"/>
      <c r="AA23" s="31"/>
      <c r="AB23" s="31"/>
      <c r="AC23" s="31"/>
      <c r="AD23" s="31"/>
      <c r="AE23" s="31"/>
    </row>
    <row r="24" spans="1:31" s="2" customFormat="1" ht="18" customHeight="1">
      <c r="A24" s="31"/>
      <c r="B24" s="32"/>
      <c r="C24" s="31"/>
      <c r="D24" s="31"/>
      <c r="E24" s="26" t="s">
        <v>955</v>
      </c>
      <c r="F24" s="31"/>
      <c r="G24" s="31"/>
      <c r="H24" s="31"/>
      <c r="I24" s="28" t="s">
        <v>21</v>
      </c>
      <c r="J24" s="26" t="s">
        <v>3</v>
      </c>
      <c r="K24" s="31"/>
      <c r="L24" s="89"/>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c r="A26" s="31"/>
      <c r="B26" s="32"/>
      <c r="C26" s="31"/>
      <c r="D26" s="28" t="s">
        <v>27</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c r="A27" s="90"/>
      <c r="B27" s="91"/>
      <c r="C27" s="90"/>
      <c r="D27" s="90"/>
      <c r="E27" s="286" t="s">
        <v>3</v>
      </c>
      <c r="F27" s="286"/>
      <c r="G27" s="286"/>
      <c r="H27" s="286"/>
      <c r="I27" s="90"/>
      <c r="J27" s="90"/>
      <c r="K27" s="90"/>
      <c r="L27" s="92"/>
      <c r="S27" s="90"/>
      <c r="T27" s="90"/>
      <c r="U27" s="90"/>
      <c r="V27" s="90"/>
      <c r="W27" s="90"/>
      <c r="X27" s="90"/>
      <c r="Y27" s="90"/>
      <c r="Z27" s="90"/>
      <c r="AA27" s="90"/>
      <c r="AB27" s="90"/>
      <c r="AC27" s="90"/>
      <c r="AD27" s="90"/>
      <c r="AE27" s="90"/>
    </row>
    <row r="28" spans="1:31" s="2" customFormat="1" ht="6.95" customHeight="1">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c r="A30" s="31"/>
      <c r="B30" s="32"/>
      <c r="C30" s="31"/>
      <c r="D30" s="93" t="s">
        <v>29</v>
      </c>
      <c r="E30" s="31"/>
      <c r="F30" s="31"/>
      <c r="G30" s="31"/>
      <c r="H30" s="31"/>
      <c r="I30" s="31"/>
      <c r="J30" s="65">
        <f>ROUND(J88, 2)</f>
        <v>0</v>
      </c>
      <c r="K30" s="31"/>
      <c r="L30" s="89"/>
      <c r="S30" s="31"/>
      <c r="T30" s="31"/>
      <c r="U30" s="31"/>
      <c r="V30" s="31"/>
      <c r="W30" s="31"/>
      <c r="X30" s="31"/>
      <c r="Y30" s="31"/>
      <c r="Z30" s="31"/>
      <c r="AA30" s="31"/>
      <c r="AB30" s="31"/>
      <c r="AC30" s="31"/>
      <c r="AD30" s="31"/>
      <c r="AE30" s="31"/>
    </row>
    <row r="31" spans="1:31" s="2" customFormat="1" ht="6.95" customHeight="1">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c r="A32" s="31"/>
      <c r="B32" s="32"/>
      <c r="C32" s="31"/>
      <c r="D32" s="31"/>
      <c r="E32" s="31"/>
      <c r="F32" s="35" t="s">
        <v>31</v>
      </c>
      <c r="G32" s="31"/>
      <c r="H32" s="31"/>
      <c r="I32" s="35" t="s">
        <v>30</v>
      </c>
      <c r="J32" s="35" t="s">
        <v>32</v>
      </c>
      <c r="K32" s="31"/>
      <c r="L32" s="89"/>
      <c r="S32" s="31"/>
      <c r="T32" s="31"/>
      <c r="U32" s="31"/>
      <c r="V32" s="31"/>
      <c r="W32" s="31"/>
      <c r="X32" s="31"/>
      <c r="Y32" s="31"/>
      <c r="Z32" s="31"/>
      <c r="AA32" s="31"/>
      <c r="AB32" s="31"/>
      <c r="AC32" s="31"/>
      <c r="AD32" s="31"/>
      <c r="AE32" s="31"/>
    </row>
    <row r="33" spans="1:31" s="2" customFormat="1" ht="14.45" customHeight="1">
      <c r="A33" s="31"/>
      <c r="B33" s="32"/>
      <c r="C33" s="31"/>
      <c r="D33" s="94" t="s">
        <v>33</v>
      </c>
      <c r="E33" s="28" t="s">
        <v>34</v>
      </c>
      <c r="F33" s="95">
        <f>ROUND((SUM(BE88:BE236)),  2)</f>
        <v>0</v>
      </c>
      <c r="G33" s="31"/>
      <c r="H33" s="31"/>
      <c r="I33" s="96">
        <v>0.21</v>
      </c>
      <c r="J33" s="95">
        <f>ROUND(((SUM(BE88:BE236))*I33),  2)</f>
        <v>0</v>
      </c>
      <c r="K33" s="31"/>
      <c r="L33" s="89"/>
      <c r="S33" s="31"/>
      <c r="T33" s="31"/>
      <c r="U33" s="31"/>
      <c r="V33" s="31"/>
      <c r="W33" s="31"/>
      <c r="X33" s="31"/>
      <c r="Y33" s="31"/>
      <c r="Z33" s="31"/>
      <c r="AA33" s="31"/>
      <c r="AB33" s="31"/>
      <c r="AC33" s="31"/>
      <c r="AD33" s="31"/>
      <c r="AE33" s="31"/>
    </row>
    <row r="34" spans="1:31" s="2" customFormat="1" ht="14.45" customHeight="1">
      <c r="A34" s="31"/>
      <c r="B34" s="32"/>
      <c r="C34" s="31"/>
      <c r="D34" s="31"/>
      <c r="E34" s="28" t="s">
        <v>35</v>
      </c>
      <c r="F34" s="95">
        <f>ROUND((SUM(BF88:BF236)),  2)</f>
        <v>0</v>
      </c>
      <c r="G34" s="31"/>
      <c r="H34" s="31"/>
      <c r="I34" s="96">
        <v>0.15</v>
      </c>
      <c r="J34" s="95">
        <f>ROUND(((SUM(BF88:BF236))*I34),  2)</f>
        <v>0</v>
      </c>
      <c r="K34" s="31"/>
      <c r="L34" s="89"/>
      <c r="S34" s="31"/>
      <c r="T34" s="31"/>
      <c r="U34" s="31"/>
      <c r="V34" s="31"/>
      <c r="W34" s="31"/>
      <c r="X34" s="31"/>
      <c r="Y34" s="31"/>
      <c r="Z34" s="31"/>
      <c r="AA34" s="31"/>
      <c r="AB34" s="31"/>
      <c r="AC34" s="31"/>
      <c r="AD34" s="31"/>
      <c r="AE34" s="31"/>
    </row>
    <row r="35" spans="1:31" s="2" customFormat="1" ht="14.45" hidden="1" customHeight="1">
      <c r="A35" s="31"/>
      <c r="B35" s="32"/>
      <c r="C35" s="31"/>
      <c r="D35" s="31"/>
      <c r="E35" s="28" t="s">
        <v>36</v>
      </c>
      <c r="F35" s="95">
        <f>ROUND((SUM(BG88:BG236)),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c r="A36" s="31"/>
      <c r="B36" s="32"/>
      <c r="C36" s="31"/>
      <c r="D36" s="31"/>
      <c r="E36" s="28" t="s">
        <v>37</v>
      </c>
      <c r="F36" s="95">
        <f>ROUND((SUM(BH88:BH236)),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c r="A37" s="31"/>
      <c r="B37" s="32"/>
      <c r="C37" s="31"/>
      <c r="D37" s="31"/>
      <c r="E37" s="28" t="s">
        <v>38</v>
      </c>
      <c r="F37" s="95">
        <f>ROUND((SUM(BI88:BI236)),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c r="A39" s="31"/>
      <c r="B39" s="32"/>
      <c r="C39" s="97"/>
      <c r="D39" s="98" t="s">
        <v>39</v>
      </c>
      <c r="E39" s="54"/>
      <c r="F39" s="54"/>
      <c r="G39" s="99" t="s">
        <v>40</v>
      </c>
      <c r="H39" s="100" t="s">
        <v>41</v>
      </c>
      <c r="I39" s="54"/>
      <c r="J39" s="101">
        <f>SUM(J30:J37)</f>
        <v>0</v>
      </c>
      <c r="K39" s="102"/>
      <c r="L39" s="89"/>
      <c r="S39" s="31"/>
      <c r="T39" s="31"/>
      <c r="U39" s="31"/>
      <c r="V39" s="31"/>
      <c r="W39" s="31"/>
      <c r="X39" s="31"/>
      <c r="Y39" s="31"/>
      <c r="Z39" s="31"/>
      <c r="AA39" s="31"/>
      <c r="AB39" s="31"/>
      <c r="AC39" s="31"/>
      <c r="AD39" s="31"/>
      <c r="AE39" s="31"/>
    </row>
    <row r="40" spans="1:31" s="2" customFormat="1" ht="14.45" customHeight="1">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c r="A45" s="31"/>
      <c r="B45" s="32"/>
      <c r="C45" s="23" t="s">
        <v>91</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c r="A47" s="31"/>
      <c r="B47" s="32"/>
      <c r="C47" s="28" t="s">
        <v>13</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c r="A48" s="31"/>
      <c r="B48" s="32"/>
      <c r="C48" s="31"/>
      <c r="D48" s="31"/>
      <c r="E48" s="309" t="str">
        <f>E7</f>
        <v>Střešní krytina na budově kuchyně</v>
      </c>
      <c r="F48" s="310"/>
      <c r="G48" s="310"/>
      <c r="H48" s="310"/>
      <c r="I48" s="31"/>
      <c r="J48" s="31"/>
      <c r="K48" s="31"/>
      <c r="L48" s="89"/>
      <c r="S48" s="31"/>
      <c r="T48" s="31"/>
      <c r="U48" s="31"/>
      <c r="V48" s="31"/>
      <c r="W48" s="31"/>
      <c r="X48" s="31"/>
      <c r="Y48" s="31"/>
      <c r="Z48" s="31"/>
      <c r="AA48" s="31"/>
      <c r="AB48" s="31"/>
      <c r="AC48" s="31"/>
      <c r="AD48" s="31"/>
      <c r="AE48" s="31"/>
    </row>
    <row r="49" spans="1:47" s="2" customFormat="1" ht="12" customHeight="1">
      <c r="A49" s="31"/>
      <c r="B49" s="32"/>
      <c r="C49" s="28" t="s">
        <v>90</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c r="A50" s="31"/>
      <c r="B50" s="32"/>
      <c r="C50" s="31"/>
      <c r="D50" s="31"/>
      <c r="E50" s="299" t="str">
        <f>E9</f>
        <v>Střecha S1</v>
      </c>
      <c r="F50" s="308"/>
      <c r="G50" s="308"/>
      <c r="H50" s="308"/>
      <c r="I50" s="31"/>
      <c r="J50" s="31"/>
      <c r="K50" s="31"/>
      <c r="L50" s="89"/>
      <c r="S50" s="31"/>
      <c r="T50" s="31"/>
      <c r="U50" s="31"/>
      <c r="V50" s="31"/>
      <c r="W50" s="31"/>
      <c r="X50" s="31"/>
      <c r="Y50" s="31"/>
      <c r="Z50" s="31"/>
      <c r="AA50" s="31"/>
      <c r="AB50" s="31"/>
      <c r="AC50" s="31"/>
      <c r="AD50" s="31"/>
      <c r="AE50" s="31"/>
    </row>
    <row r="51" spans="1:47" s="2" customFormat="1" ht="6.95" customHeight="1">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c r="A52" s="31"/>
      <c r="B52" s="32"/>
      <c r="C52" s="28" t="s">
        <v>16</v>
      </c>
      <c r="D52" s="31"/>
      <c r="E52" s="31"/>
      <c r="F52" s="26" t="str">
        <f>F12</f>
        <v xml:space="preserve"> </v>
      </c>
      <c r="G52" s="31"/>
      <c r="H52" s="31"/>
      <c r="I52" s="28" t="s">
        <v>18</v>
      </c>
      <c r="J52" s="49">
        <f>IF(J12="","",J12)</f>
        <v>44323</v>
      </c>
      <c r="K52" s="31"/>
      <c r="L52" s="89"/>
      <c r="S52" s="31"/>
      <c r="T52" s="31"/>
      <c r="U52" s="31"/>
      <c r="V52" s="31"/>
      <c r="W52" s="31"/>
      <c r="X52" s="31"/>
      <c r="Y52" s="31"/>
      <c r="Z52" s="31"/>
      <c r="AA52" s="31"/>
      <c r="AB52" s="31"/>
      <c r="AC52" s="31"/>
      <c r="AD52" s="31"/>
      <c r="AE52" s="31"/>
    </row>
    <row r="53" spans="1:47" s="2" customFormat="1" ht="6.95" customHeight="1">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c r="A54" s="31"/>
      <c r="B54" s="32"/>
      <c r="C54" s="28" t="s">
        <v>19</v>
      </c>
      <c r="D54" s="31"/>
      <c r="E54" s="31"/>
      <c r="F54" s="26" t="str">
        <f>E15</f>
        <v>SOU elektrotechnické ,Plzeň</v>
      </c>
      <c r="G54" s="31"/>
      <c r="H54" s="31"/>
      <c r="I54" s="28" t="s">
        <v>23</v>
      </c>
      <c r="J54" s="29" t="str">
        <f>E21</f>
        <v>Architektinický atelier Mastný</v>
      </c>
      <c r="K54" s="31"/>
      <c r="L54" s="89"/>
      <c r="S54" s="31"/>
      <c r="T54" s="31"/>
      <c r="U54" s="31"/>
      <c r="V54" s="31"/>
      <c r="W54" s="31"/>
      <c r="X54" s="31"/>
      <c r="Y54" s="31"/>
      <c r="Z54" s="31"/>
      <c r="AA54" s="31"/>
      <c r="AB54" s="31"/>
      <c r="AC54" s="31"/>
      <c r="AD54" s="31"/>
      <c r="AE54" s="31"/>
    </row>
    <row r="55" spans="1:47" s="2" customFormat="1" ht="15.2" customHeight="1">
      <c r="A55" s="31"/>
      <c r="B55" s="32"/>
      <c r="C55" s="28" t="s">
        <v>22</v>
      </c>
      <c r="D55" s="31"/>
      <c r="E55" s="31"/>
      <c r="F55" s="26" t="str">
        <f>IF(E18="","",E18)</f>
        <v xml:space="preserve"> </v>
      </c>
      <c r="G55" s="31"/>
      <c r="H55" s="31"/>
      <c r="I55" s="28" t="s">
        <v>26</v>
      </c>
      <c r="J55" s="29" t="str">
        <f>E24</f>
        <v>Ing. Vladimír Straka</v>
      </c>
      <c r="K55" s="31"/>
      <c r="L55" s="89"/>
      <c r="S55" s="31"/>
      <c r="T55" s="31"/>
      <c r="U55" s="31"/>
      <c r="V55" s="31"/>
      <c r="W55" s="31"/>
      <c r="X55" s="31"/>
      <c r="Y55" s="31"/>
      <c r="Z55" s="31"/>
      <c r="AA55" s="31"/>
      <c r="AB55" s="31"/>
      <c r="AC55" s="31"/>
      <c r="AD55" s="31"/>
      <c r="AE55" s="31"/>
    </row>
    <row r="56" spans="1:47" s="2" customFormat="1" ht="10.35" customHeight="1">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c r="A57" s="31"/>
      <c r="B57" s="32"/>
      <c r="C57" s="103" t="s">
        <v>92</v>
      </c>
      <c r="D57" s="97"/>
      <c r="E57" s="97"/>
      <c r="F57" s="97"/>
      <c r="G57" s="97"/>
      <c r="H57" s="97"/>
      <c r="I57" s="97"/>
      <c r="J57" s="104" t="s">
        <v>93</v>
      </c>
      <c r="K57" s="97"/>
      <c r="L57" s="89"/>
      <c r="S57" s="31"/>
      <c r="T57" s="31"/>
      <c r="U57" s="31"/>
      <c r="V57" s="31"/>
      <c r="W57" s="31"/>
      <c r="X57" s="31"/>
      <c r="Y57" s="31"/>
      <c r="Z57" s="31"/>
      <c r="AA57" s="31"/>
      <c r="AB57" s="31"/>
      <c r="AC57" s="31"/>
      <c r="AD57" s="31"/>
      <c r="AE57" s="31"/>
    </row>
    <row r="58" spans="1:47" s="2" customFormat="1" ht="10.35" customHeight="1">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c r="A59" s="31"/>
      <c r="B59" s="32"/>
      <c r="C59" s="105" t="s">
        <v>61</v>
      </c>
      <c r="D59" s="31"/>
      <c r="E59" s="31"/>
      <c r="F59" s="31"/>
      <c r="G59" s="31"/>
      <c r="H59" s="31"/>
      <c r="I59" s="31"/>
      <c r="J59" s="65">
        <f>J88</f>
        <v>0</v>
      </c>
      <c r="K59" s="31"/>
      <c r="L59" s="89"/>
      <c r="S59" s="31"/>
      <c r="T59" s="31"/>
      <c r="U59" s="31"/>
      <c r="V59" s="31"/>
      <c r="W59" s="31"/>
      <c r="X59" s="31"/>
      <c r="Y59" s="31"/>
      <c r="Z59" s="31"/>
      <c r="AA59" s="31"/>
      <c r="AB59" s="31"/>
      <c r="AC59" s="31"/>
      <c r="AD59" s="31"/>
      <c r="AE59" s="31"/>
      <c r="AU59" s="19" t="s">
        <v>94</v>
      </c>
    </row>
    <row r="60" spans="1:47" s="9" customFormat="1" ht="24.95" customHeight="1">
      <c r="B60" s="106"/>
      <c r="D60" s="107" t="s">
        <v>95</v>
      </c>
      <c r="E60" s="108"/>
      <c r="F60" s="108"/>
      <c r="G60" s="108"/>
      <c r="H60" s="108"/>
      <c r="I60" s="108"/>
      <c r="J60" s="109">
        <f>J89</f>
        <v>0</v>
      </c>
      <c r="L60" s="106"/>
    </row>
    <row r="61" spans="1:47" s="10" customFormat="1" ht="19.899999999999999" customHeight="1">
      <c r="B61" s="110"/>
      <c r="D61" s="111" t="s">
        <v>96</v>
      </c>
      <c r="E61" s="112"/>
      <c r="F61" s="112"/>
      <c r="G61" s="112"/>
      <c r="H61" s="112"/>
      <c r="I61" s="112"/>
      <c r="J61" s="113">
        <f>J90</f>
        <v>0</v>
      </c>
      <c r="L61" s="110"/>
    </row>
    <row r="62" spans="1:47" s="10" customFormat="1" ht="19.899999999999999" customHeight="1">
      <c r="B62" s="110"/>
      <c r="D62" s="111" t="s">
        <v>97</v>
      </c>
      <c r="E62" s="112"/>
      <c r="F62" s="112"/>
      <c r="G62" s="112"/>
      <c r="H62" s="112"/>
      <c r="I62" s="112"/>
      <c r="J62" s="113">
        <f>J100</f>
        <v>0</v>
      </c>
      <c r="L62" s="110"/>
    </row>
    <row r="63" spans="1:47" s="10" customFormat="1" ht="19.899999999999999" customHeight="1">
      <c r="B63" s="110"/>
      <c r="D63" s="111" t="s">
        <v>98</v>
      </c>
      <c r="E63" s="112"/>
      <c r="F63" s="112"/>
      <c r="G63" s="112"/>
      <c r="H63" s="112"/>
      <c r="I63" s="112"/>
      <c r="J63" s="113">
        <f>J128</f>
        <v>0</v>
      </c>
      <c r="L63" s="110"/>
    </row>
    <row r="64" spans="1:47" s="9" customFormat="1" ht="24.95" customHeight="1">
      <c r="B64" s="106"/>
      <c r="D64" s="107" t="s">
        <v>99</v>
      </c>
      <c r="E64" s="108"/>
      <c r="F64" s="108"/>
      <c r="G64" s="108"/>
      <c r="H64" s="108"/>
      <c r="I64" s="108"/>
      <c r="J64" s="109">
        <f>J131</f>
        <v>0</v>
      </c>
      <c r="L64" s="106"/>
    </row>
    <row r="65" spans="1:31" s="10" customFormat="1" ht="19.899999999999999" customHeight="1">
      <c r="B65" s="110"/>
      <c r="D65" s="111" t="s">
        <v>100</v>
      </c>
      <c r="E65" s="112"/>
      <c r="F65" s="112"/>
      <c r="G65" s="112"/>
      <c r="H65" s="112"/>
      <c r="I65" s="112"/>
      <c r="J65" s="113">
        <f>J132</f>
        <v>0</v>
      </c>
      <c r="L65" s="110"/>
    </row>
    <row r="66" spans="1:31" s="10" customFormat="1" ht="19.899999999999999" customHeight="1">
      <c r="B66" s="110"/>
      <c r="D66" s="111" t="s">
        <v>101</v>
      </c>
      <c r="E66" s="112"/>
      <c r="F66" s="112"/>
      <c r="G66" s="112"/>
      <c r="H66" s="112"/>
      <c r="I66" s="112"/>
      <c r="J66" s="113">
        <f>J151</f>
        <v>0</v>
      </c>
      <c r="L66" s="110"/>
    </row>
    <row r="67" spans="1:31" s="10" customFormat="1" ht="19.899999999999999" customHeight="1">
      <c r="B67" s="110"/>
      <c r="D67" s="111" t="s">
        <v>102</v>
      </c>
      <c r="E67" s="112"/>
      <c r="F67" s="112"/>
      <c r="G67" s="112"/>
      <c r="H67" s="112"/>
      <c r="I67" s="112"/>
      <c r="J67" s="113">
        <f>J181</f>
        <v>0</v>
      </c>
      <c r="L67" s="110"/>
    </row>
    <row r="68" spans="1:31" s="10" customFormat="1" ht="19.899999999999999" customHeight="1">
      <c r="B68" s="110"/>
      <c r="D68" s="111" t="s">
        <v>103</v>
      </c>
      <c r="E68" s="112"/>
      <c r="F68" s="112"/>
      <c r="G68" s="112"/>
      <c r="H68" s="112"/>
      <c r="I68" s="112"/>
      <c r="J68" s="113">
        <f>J218</f>
        <v>0</v>
      </c>
      <c r="L68" s="110"/>
    </row>
    <row r="69" spans="1:31" s="2" customFormat="1" ht="21.75" customHeight="1">
      <c r="A69" s="31"/>
      <c r="B69" s="32"/>
      <c r="C69" s="31"/>
      <c r="D69" s="31"/>
      <c r="E69" s="31"/>
      <c r="F69" s="31"/>
      <c r="G69" s="31"/>
      <c r="H69" s="31"/>
      <c r="I69" s="31"/>
      <c r="J69" s="31"/>
      <c r="K69" s="31"/>
      <c r="L69" s="89"/>
      <c r="S69" s="31"/>
      <c r="T69" s="31"/>
      <c r="U69" s="31"/>
      <c r="V69" s="31"/>
      <c r="W69" s="31"/>
      <c r="X69" s="31"/>
      <c r="Y69" s="31"/>
      <c r="Z69" s="31"/>
      <c r="AA69" s="31"/>
      <c r="AB69" s="31"/>
      <c r="AC69" s="31"/>
      <c r="AD69" s="31"/>
      <c r="AE69" s="31"/>
    </row>
    <row r="70" spans="1:31" s="2" customFormat="1" ht="6.95" customHeight="1">
      <c r="A70" s="31"/>
      <c r="B70" s="41"/>
      <c r="C70" s="42"/>
      <c r="D70" s="42"/>
      <c r="E70" s="42"/>
      <c r="F70" s="42"/>
      <c r="G70" s="42"/>
      <c r="H70" s="42"/>
      <c r="I70" s="42"/>
      <c r="J70" s="42"/>
      <c r="K70" s="42"/>
      <c r="L70" s="89"/>
      <c r="S70" s="31"/>
      <c r="T70" s="31"/>
      <c r="U70" s="31"/>
      <c r="V70" s="31"/>
      <c r="W70" s="31"/>
      <c r="X70" s="31"/>
      <c r="Y70" s="31"/>
      <c r="Z70" s="31"/>
      <c r="AA70" s="31"/>
      <c r="AB70" s="31"/>
      <c r="AC70" s="31"/>
      <c r="AD70" s="31"/>
      <c r="AE70" s="31"/>
    </row>
    <row r="74" spans="1:31" s="2" customFormat="1" ht="6.95" customHeight="1">
      <c r="A74" s="31"/>
      <c r="B74" s="43"/>
      <c r="C74" s="44"/>
      <c r="D74" s="44"/>
      <c r="E74" s="44"/>
      <c r="F74" s="44"/>
      <c r="G74" s="44"/>
      <c r="H74" s="44"/>
      <c r="I74" s="44"/>
      <c r="J74" s="44"/>
      <c r="K74" s="44"/>
      <c r="L74" s="89"/>
      <c r="S74" s="31"/>
      <c r="T74" s="31"/>
      <c r="U74" s="31"/>
      <c r="V74" s="31"/>
      <c r="W74" s="31"/>
      <c r="X74" s="31"/>
      <c r="Y74" s="31"/>
      <c r="Z74" s="31"/>
      <c r="AA74" s="31"/>
      <c r="AB74" s="31"/>
      <c r="AC74" s="31"/>
      <c r="AD74" s="31"/>
      <c r="AE74" s="31"/>
    </row>
    <row r="75" spans="1:31" s="2" customFormat="1" ht="24.95" customHeight="1">
      <c r="A75" s="31"/>
      <c r="B75" s="32"/>
      <c r="C75" s="23" t="s">
        <v>104</v>
      </c>
      <c r="D75" s="31"/>
      <c r="E75" s="31"/>
      <c r="F75" s="31"/>
      <c r="G75" s="31"/>
      <c r="H75" s="31"/>
      <c r="I75" s="31"/>
      <c r="J75" s="31"/>
      <c r="K75" s="31"/>
      <c r="L75" s="89"/>
      <c r="S75" s="31"/>
      <c r="T75" s="31"/>
      <c r="U75" s="31"/>
      <c r="V75" s="31"/>
      <c r="W75" s="31"/>
      <c r="X75" s="31"/>
      <c r="Y75" s="31"/>
      <c r="Z75" s="31"/>
      <c r="AA75" s="31"/>
      <c r="AB75" s="31"/>
      <c r="AC75" s="31"/>
      <c r="AD75" s="31"/>
      <c r="AE75" s="31"/>
    </row>
    <row r="76" spans="1:31" s="2" customFormat="1" ht="6.95" customHeight="1">
      <c r="A76" s="31"/>
      <c r="B76" s="32"/>
      <c r="C76" s="31"/>
      <c r="D76" s="31"/>
      <c r="E76" s="31"/>
      <c r="F76" s="31"/>
      <c r="G76" s="31"/>
      <c r="H76" s="31"/>
      <c r="I76" s="31"/>
      <c r="J76" s="31"/>
      <c r="K76" s="31"/>
      <c r="L76" s="89"/>
      <c r="S76" s="31"/>
      <c r="T76" s="31"/>
      <c r="U76" s="31"/>
      <c r="V76" s="31"/>
      <c r="W76" s="31"/>
      <c r="X76" s="31"/>
      <c r="Y76" s="31"/>
      <c r="Z76" s="31"/>
      <c r="AA76" s="31"/>
      <c r="AB76" s="31"/>
      <c r="AC76" s="31"/>
      <c r="AD76" s="31"/>
      <c r="AE76" s="31"/>
    </row>
    <row r="77" spans="1:31" s="2" customFormat="1" ht="12" customHeight="1">
      <c r="A77" s="31"/>
      <c r="B77" s="32"/>
      <c r="C77" s="28" t="s">
        <v>13</v>
      </c>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16.5" customHeight="1">
      <c r="A78" s="31"/>
      <c r="B78" s="32"/>
      <c r="C78" s="31"/>
      <c r="D78" s="31"/>
      <c r="E78" s="309" t="str">
        <f>E7</f>
        <v>Střešní krytina na budově kuchyně</v>
      </c>
      <c r="F78" s="310"/>
      <c r="G78" s="310"/>
      <c r="H78" s="310"/>
      <c r="I78" s="31"/>
      <c r="J78" s="31"/>
      <c r="K78" s="31"/>
      <c r="L78" s="89"/>
      <c r="S78" s="31"/>
      <c r="T78" s="31"/>
      <c r="U78" s="31"/>
      <c r="V78" s="31"/>
      <c r="W78" s="31"/>
      <c r="X78" s="31"/>
      <c r="Y78" s="31"/>
      <c r="Z78" s="31"/>
      <c r="AA78" s="31"/>
      <c r="AB78" s="31"/>
      <c r="AC78" s="31"/>
      <c r="AD78" s="31"/>
      <c r="AE78" s="31"/>
    </row>
    <row r="79" spans="1:31" s="2" customFormat="1" ht="12" customHeight="1">
      <c r="A79" s="31"/>
      <c r="B79" s="32"/>
      <c r="C79" s="28" t="s">
        <v>90</v>
      </c>
      <c r="D79" s="31"/>
      <c r="E79" s="31"/>
      <c r="F79" s="31"/>
      <c r="G79" s="31"/>
      <c r="H79" s="31"/>
      <c r="I79" s="31"/>
      <c r="J79" s="31"/>
      <c r="K79" s="31"/>
      <c r="L79" s="89"/>
      <c r="S79" s="31"/>
      <c r="T79" s="31"/>
      <c r="U79" s="31"/>
      <c r="V79" s="31"/>
      <c r="W79" s="31"/>
      <c r="X79" s="31"/>
      <c r="Y79" s="31"/>
      <c r="Z79" s="31"/>
      <c r="AA79" s="31"/>
      <c r="AB79" s="31"/>
      <c r="AC79" s="31"/>
      <c r="AD79" s="31"/>
      <c r="AE79" s="31"/>
    </row>
    <row r="80" spans="1:31" s="2" customFormat="1" ht="16.5" customHeight="1">
      <c r="A80" s="31"/>
      <c r="B80" s="32"/>
      <c r="C80" s="31"/>
      <c r="D80" s="31"/>
      <c r="E80" s="299" t="str">
        <f>E9</f>
        <v>Střecha S1</v>
      </c>
      <c r="F80" s="308"/>
      <c r="G80" s="308"/>
      <c r="H80" s="308"/>
      <c r="I80" s="31"/>
      <c r="J80" s="31"/>
      <c r="K80" s="31"/>
      <c r="L80" s="89"/>
      <c r="S80" s="31"/>
      <c r="T80" s="31"/>
      <c r="U80" s="31"/>
      <c r="V80" s="31"/>
      <c r="W80" s="31"/>
      <c r="X80" s="31"/>
      <c r="Y80" s="31"/>
      <c r="Z80" s="31"/>
      <c r="AA80" s="31"/>
      <c r="AB80" s="31"/>
      <c r="AC80" s="31"/>
      <c r="AD80" s="31"/>
      <c r="AE80" s="31"/>
    </row>
    <row r="81" spans="1:65" s="2" customFormat="1" ht="6.95" customHeight="1">
      <c r="A81" s="31"/>
      <c r="B81" s="32"/>
      <c r="C81" s="31"/>
      <c r="D81" s="31"/>
      <c r="E81" s="31"/>
      <c r="F81" s="31"/>
      <c r="G81" s="31"/>
      <c r="H81" s="31"/>
      <c r="I81" s="31"/>
      <c r="J81" s="31"/>
      <c r="K81" s="31"/>
      <c r="L81" s="89"/>
      <c r="S81" s="31"/>
      <c r="T81" s="31"/>
      <c r="U81" s="31"/>
      <c r="V81" s="31"/>
      <c r="W81" s="31"/>
      <c r="X81" s="31"/>
      <c r="Y81" s="31"/>
      <c r="Z81" s="31"/>
      <c r="AA81" s="31"/>
      <c r="AB81" s="31"/>
      <c r="AC81" s="31"/>
      <c r="AD81" s="31"/>
      <c r="AE81" s="31"/>
    </row>
    <row r="82" spans="1:65" s="2" customFormat="1" ht="12" customHeight="1">
      <c r="A82" s="31"/>
      <c r="B82" s="32"/>
      <c r="C82" s="28" t="s">
        <v>16</v>
      </c>
      <c r="D82" s="31"/>
      <c r="E82" s="31"/>
      <c r="F82" s="26" t="str">
        <f>F12</f>
        <v xml:space="preserve"> </v>
      </c>
      <c r="G82" s="31"/>
      <c r="H82" s="31"/>
      <c r="I82" s="28" t="s">
        <v>18</v>
      </c>
      <c r="J82" s="49">
        <f>IF(J12="","",J12)</f>
        <v>44323</v>
      </c>
      <c r="K82" s="31"/>
      <c r="L82" s="89"/>
      <c r="S82" s="31"/>
      <c r="T82" s="31"/>
      <c r="U82" s="31"/>
      <c r="V82" s="31"/>
      <c r="W82" s="31"/>
      <c r="X82" s="31"/>
      <c r="Y82" s="31"/>
      <c r="Z82" s="31"/>
      <c r="AA82" s="31"/>
      <c r="AB82" s="31"/>
      <c r="AC82" s="31"/>
      <c r="AD82" s="31"/>
      <c r="AE82" s="31"/>
    </row>
    <row r="83" spans="1:65" s="2" customFormat="1" ht="6.95" customHeight="1">
      <c r="A83" s="31"/>
      <c r="B83" s="32"/>
      <c r="C83" s="31"/>
      <c r="D83" s="31"/>
      <c r="E83" s="31"/>
      <c r="F83" s="31"/>
      <c r="G83" s="31"/>
      <c r="H83" s="31"/>
      <c r="I83" s="31"/>
      <c r="J83" s="31"/>
      <c r="K83" s="31"/>
      <c r="L83" s="89"/>
      <c r="S83" s="31"/>
      <c r="T83" s="31"/>
      <c r="U83" s="31"/>
      <c r="V83" s="31"/>
      <c r="W83" s="31"/>
      <c r="X83" s="31"/>
      <c r="Y83" s="31"/>
      <c r="Z83" s="31"/>
      <c r="AA83" s="31"/>
      <c r="AB83" s="31"/>
      <c r="AC83" s="31"/>
      <c r="AD83" s="31"/>
      <c r="AE83" s="31"/>
    </row>
    <row r="84" spans="1:65" s="2" customFormat="1" ht="25.7" customHeight="1">
      <c r="A84" s="31"/>
      <c r="B84" s="32"/>
      <c r="C84" s="28" t="s">
        <v>19</v>
      </c>
      <c r="D84" s="31"/>
      <c r="E84" s="31"/>
      <c r="F84" s="26" t="str">
        <f>E15</f>
        <v>SOU elektrotechnické ,Plzeň</v>
      </c>
      <c r="G84" s="31"/>
      <c r="H84" s="31"/>
      <c r="I84" s="28" t="s">
        <v>23</v>
      </c>
      <c r="J84" s="29" t="str">
        <f>E21</f>
        <v>Architektinický atelier Mastný</v>
      </c>
      <c r="K84" s="31"/>
      <c r="L84" s="89"/>
      <c r="S84" s="31"/>
      <c r="T84" s="31"/>
      <c r="U84" s="31"/>
      <c r="V84" s="31"/>
      <c r="W84" s="31"/>
      <c r="X84" s="31"/>
      <c r="Y84" s="31"/>
      <c r="Z84" s="31"/>
      <c r="AA84" s="31"/>
      <c r="AB84" s="31"/>
      <c r="AC84" s="31"/>
      <c r="AD84" s="31"/>
      <c r="AE84" s="31"/>
    </row>
    <row r="85" spans="1:65" s="2" customFormat="1" ht="15.2" customHeight="1">
      <c r="A85" s="31"/>
      <c r="B85" s="32"/>
      <c r="C85" s="28" t="s">
        <v>22</v>
      </c>
      <c r="D85" s="31"/>
      <c r="E85" s="31"/>
      <c r="F85" s="26" t="str">
        <f>IF(E18="","",E18)</f>
        <v xml:space="preserve"> </v>
      </c>
      <c r="G85" s="31"/>
      <c r="H85" s="31"/>
      <c r="I85" s="28" t="s">
        <v>26</v>
      </c>
      <c r="J85" s="29" t="str">
        <f>E24</f>
        <v>Ing. Vladimír Straka</v>
      </c>
      <c r="K85" s="31"/>
      <c r="L85" s="89"/>
      <c r="S85" s="31"/>
      <c r="T85" s="31"/>
      <c r="U85" s="31"/>
      <c r="V85" s="31"/>
      <c r="W85" s="31"/>
      <c r="X85" s="31"/>
      <c r="Y85" s="31"/>
      <c r="Z85" s="31"/>
      <c r="AA85" s="31"/>
      <c r="AB85" s="31"/>
      <c r="AC85" s="31"/>
      <c r="AD85" s="31"/>
      <c r="AE85" s="31"/>
    </row>
    <row r="86" spans="1:65" s="2" customFormat="1" ht="10.35" customHeight="1">
      <c r="A86" s="31"/>
      <c r="B86" s="32"/>
      <c r="C86" s="31"/>
      <c r="D86" s="31"/>
      <c r="E86" s="31"/>
      <c r="F86" s="31"/>
      <c r="G86" s="31"/>
      <c r="H86" s="31"/>
      <c r="I86" s="31"/>
      <c r="J86" s="31"/>
      <c r="K86" s="31"/>
      <c r="L86" s="89"/>
      <c r="S86" s="31"/>
      <c r="T86" s="31"/>
      <c r="U86" s="31"/>
      <c r="V86" s="31"/>
      <c r="W86" s="31"/>
      <c r="X86" s="31"/>
      <c r="Y86" s="31"/>
      <c r="Z86" s="31"/>
      <c r="AA86" s="31"/>
      <c r="AB86" s="31"/>
      <c r="AC86" s="31"/>
      <c r="AD86" s="31"/>
      <c r="AE86" s="31"/>
    </row>
    <row r="87" spans="1:65" s="11" customFormat="1" ht="29.25" customHeight="1">
      <c r="A87" s="114"/>
      <c r="B87" s="115"/>
      <c r="C87" s="116" t="s">
        <v>105</v>
      </c>
      <c r="D87" s="117" t="s">
        <v>48</v>
      </c>
      <c r="E87" s="117" t="s">
        <v>44</v>
      </c>
      <c r="F87" s="117" t="s">
        <v>45</v>
      </c>
      <c r="G87" s="117" t="s">
        <v>106</v>
      </c>
      <c r="H87" s="117" t="s">
        <v>107</v>
      </c>
      <c r="I87" s="117" t="s">
        <v>108</v>
      </c>
      <c r="J87" s="117" t="s">
        <v>93</v>
      </c>
      <c r="K87" s="118" t="s">
        <v>109</v>
      </c>
      <c r="L87" s="119"/>
      <c r="M87" s="56" t="s">
        <v>3</v>
      </c>
      <c r="N87" s="57" t="s">
        <v>33</v>
      </c>
      <c r="O87" s="57" t="s">
        <v>110</v>
      </c>
      <c r="P87" s="57" t="s">
        <v>111</v>
      </c>
      <c r="Q87" s="57" t="s">
        <v>112</v>
      </c>
      <c r="R87" s="57" t="s">
        <v>113</v>
      </c>
      <c r="S87" s="57" t="s">
        <v>114</v>
      </c>
      <c r="T87" s="58" t="s">
        <v>115</v>
      </c>
      <c r="U87" s="114"/>
      <c r="V87" s="114"/>
      <c r="W87" s="114"/>
      <c r="X87" s="114"/>
      <c r="Y87" s="114"/>
      <c r="Z87" s="114"/>
      <c r="AA87" s="114"/>
      <c r="AB87" s="114"/>
      <c r="AC87" s="114"/>
      <c r="AD87" s="114"/>
      <c r="AE87" s="114"/>
    </row>
    <row r="88" spans="1:65" s="2" customFormat="1" ht="22.9" customHeight="1">
      <c r="A88" s="31"/>
      <c r="B88" s="32"/>
      <c r="C88" s="63" t="s">
        <v>116</v>
      </c>
      <c r="D88" s="31"/>
      <c r="E88" s="31"/>
      <c r="F88" s="31"/>
      <c r="G88" s="31"/>
      <c r="H88" s="31"/>
      <c r="I88" s="31"/>
      <c r="J88" s="120">
        <f>BK88</f>
        <v>0</v>
      </c>
      <c r="K88" s="31"/>
      <c r="L88" s="32"/>
      <c r="M88" s="59"/>
      <c r="N88" s="50"/>
      <c r="O88" s="60"/>
      <c r="P88" s="121">
        <f>P89+P131</f>
        <v>421.55311999999998</v>
      </c>
      <c r="Q88" s="60"/>
      <c r="R88" s="121">
        <f>R89+R131</f>
        <v>9.0026706000000001</v>
      </c>
      <c r="S88" s="60"/>
      <c r="T88" s="122">
        <f>T89+T131</f>
        <v>2.2698928</v>
      </c>
      <c r="U88" s="31"/>
      <c r="V88" s="31"/>
      <c r="W88" s="31"/>
      <c r="X88" s="31"/>
      <c r="Y88" s="31"/>
      <c r="Z88" s="31"/>
      <c r="AA88" s="31"/>
      <c r="AB88" s="31"/>
      <c r="AC88" s="31"/>
      <c r="AD88" s="31"/>
      <c r="AE88" s="31"/>
      <c r="AT88" s="19" t="s">
        <v>62</v>
      </c>
      <c r="AU88" s="19" t="s">
        <v>94</v>
      </c>
      <c r="BK88" s="123">
        <f>BK89+BK131</f>
        <v>0</v>
      </c>
    </row>
    <row r="89" spans="1:65" s="12" customFormat="1" ht="25.9" customHeight="1">
      <c r="B89" s="124"/>
      <c r="D89" s="125" t="s">
        <v>62</v>
      </c>
      <c r="E89" s="126" t="s">
        <v>117</v>
      </c>
      <c r="F89" s="126" t="s">
        <v>118</v>
      </c>
      <c r="J89" s="127">
        <f>BK89</f>
        <v>0</v>
      </c>
      <c r="L89" s="124"/>
      <c r="M89" s="128"/>
      <c r="N89" s="129"/>
      <c r="O89" s="129"/>
      <c r="P89" s="130">
        <f>P90+P100+P128</f>
        <v>39.812930000000001</v>
      </c>
      <c r="Q89" s="129"/>
      <c r="R89" s="130">
        <f>R90+R100+R128</f>
        <v>3.9009599999999998E-2</v>
      </c>
      <c r="S89" s="129"/>
      <c r="T89" s="131">
        <f>T90+T100+T128</f>
        <v>0.75</v>
      </c>
      <c r="AR89" s="125" t="s">
        <v>70</v>
      </c>
      <c r="AT89" s="132" t="s">
        <v>62</v>
      </c>
      <c r="AU89" s="132" t="s">
        <v>63</v>
      </c>
      <c r="AY89" s="125" t="s">
        <v>119</v>
      </c>
      <c r="BK89" s="133">
        <f>BK90+BK100+BK128</f>
        <v>0</v>
      </c>
    </row>
    <row r="90" spans="1:65" s="12" customFormat="1" ht="22.9" customHeight="1">
      <c r="B90" s="124"/>
      <c r="D90" s="125" t="s">
        <v>62</v>
      </c>
      <c r="E90" s="134" t="s">
        <v>120</v>
      </c>
      <c r="F90" s="134" t="s">
        <v>121</v>
      </c>
      <c r="J90" s="135">
        <f>BK90</f>
        <v>0</v>
      </c>
      <c r="L90" s="124"/>
      <c r="M90" s="128"/>
      <c r="N90" s="129"/>
      <c r="O90" s="129"/>
      <c r="P90" s="130">
        <f>SUM(P91:P99)</f>
        <v>25.87576</v>
      </c>
      <c r="Q90" s="129"/>
      <c r="R90" s="130">
        <f>SUM(R91:R99)</f>
        <v>3.9009599999999998E-2</v>
      </c>
      <c r="S90" s="129"/>
      <c r="T90" s="131">
        <f>SUM(T91:T99)</f>
        <v>0</v>
      </c>
      <c r="AR90" s="125" t="s">
        <v>70</v>
      </c>
      <c r="AT90" s="132" t="s">
        <v>62</v>
      </c>
      <c r="AU90" s="132" t="s">
        <v>70</v>
      </c>
      <c r="AY90" s="125" t="s">
        <v>119</v>
      </c>
      <c r="BK90" s="133">
        <f>SUM(BK91:BK99)</f>
        <v>0</v>
      </c>
    </row>
    <row r="91" spans="1:65" s="2" customFormat="1" ht="24">
      <c r="A91" s="31"/>
      <c r="B91" s="136"/>
      <c r="C91" s="137" t="s">
        <v>70</v>
      </c>
      <c r="D91" s="137" t="s">
        <v>122</v>
      </c>
      <c r="E91" s="138" t="s">
        <v>123</v>
      </c>
      <c r="F91" s="139" t="s">
        <v>124</v>
      </c>
      <c r="G91" s="140" t="s">
        <v>125</v>
      </c>
      <c r="H91" s="141">
        <v>185.76</v>
      </c>
      <c r="I91" s="141"/>
      <c r="J91" s="141">
        <f>ROUND(I91*H91,2)</f>
        <v>0</v>
      </c>
      <c r="K91" s="139" t="s">
        <v>126</v>
      </c>
      <c r="L91" s="32"/>
      <c r="M91" s="142" t="s">
        <v>3</v>
      </c>
      <c r="N91" s="143" t="s">
        <v>34</v>
      </c>
      <c r="O91" s="144">
        <v>0.126</v>
      </c>
      <c r="P91" s="144">
        <f>O91*H91</f>
        <v>23.405760000000001</v>
      </c>
      <c r="Q91" s="144">
        <v>2.1000000000000001E-4</v>
      </c>
      <c r="R91" s="144">
        <f>Q91*H91</f>
        <v>3.9009599999999998E-2</v>
      </c>
      <c r="S91" s="144">
        <v>0</v>
      </c>
      <c r="T91" s="145">
        <f>S91*H91</f>
        <v>0</v>
      </c>
      <c r="U91" s="31"/>
      <c r="V91" s="31"/>
      <c r="W91" s="31"/>
      <c r="X91" s="31"/>
      <c r="Y91" s="31"/>
      <c r="Z91" s="31"/>
      <c r="AA91" s="31"/>
      <c r="AB91" s="31"/>
      <c r="AC91" s="31"/>
      <c r="AD91" s="31"/>
      <c r="AE91" s="31"/>
      <c r="AR91" s="146" t="s">
        <v>127</v>
      </c>
      <c r="AT91" s="146" t="s">
        <v>122</v>
      </c>
      <c r="AU91" s="146" t="s">
        <v>72</v>
      </c>
      <c r="AY91" s="19" t="s">
        <v>119</v>
      </c>
      <c r="BE91" s="147">
        <f>IF(N91="základní",J91,0)</f>
        <v>0</v>
      </c>
      <c r="BF91" s="147">
        <f>IF(N91="snížená",J91,0)</f>
        <v>0</v>
      </c>
      <c r="BG91" s="147">
        <f>IF(N91="zákl. přenesená",J91,0)</f>
        <v>0</v>
      </c>
      <c r="BH91" s="147">
        <f>IF(N91="sníž. přenesená",J91,0)</f>
        <v>0</v>
      </c>
      <c r="BI91" s="147">
        <f>IF(N91="nulová",J91,0)</f>
        <v>0</v>
      </c>
      <c r="BJ91" s="19" t="s">
        <v>70</v>
      </c>
      <c r="BK91" s="147">
        <f>ROUND(I91*H91,2)</f>
        <v>0</v>
      </c>
      <c r="BL91" s="19" t="s">
        <v>127</v>
      </c>
      <c r="BM91" s="146" t="s">
        <v>128</v>
      </c>
    </row>
    <row r="92" spans="1:65" s="2" customFormat="1" ht="48.75">
      <c r="A92" s="31"/>
      <c r="B92" s="32"/>
      <c r="C92" s="31"/>
      <c r="D92" s="148" t="s">
        <v>129</v>
      </c>
      <c r="E92" s="31"/>
      <c r="F92" s="149" t="s">
        <v>130</v>
      </c>
      <c r="G92" s="31"/>
      <c r="H92" s="31"/>
      <c r="I92" s="31"/>
      <c r="J92" s="31"/>
      <c r="K92" s="31"/>
      <c r="L92" s="32"/>
      <c r="M92" s="150"/>
      <c r="N92" s="151"/>
      <c r="O92" s="52"/>
      <c r="P92" s="52"/>
      <c r="Q92" s="52"/>
      <c r="R92" s="52"/>
      <c r="S92" s="52"/>
      <c r="T92" s="53"/>
      <c r="U92" s="31"/>
      <c r="V92" s="31"/>
      <c r="W92" s="31"/>
      <c r="X92" s="31"/>
      <c r="Y92" s="31"/>
      <c r="Z92" s="31"/>
      <c r="AA92" s="31"/>
      <c r="AB92" s="31"/>
      <c r="AC92" s="31"/>
      <c r="AD92" s="31"/>
      <c r="AE92" s="31"/>
      <c r="AT92" s="19" t="s">
        <v>129</v>
      </c>
      <c r="AU92" s="19" t="s">
        <v>72</v>
      </c>
    </row>
    <row r="93" spans="1:65" s="13" customFormat="1">
      <c r="B93" s="152"/>
      <c r="D93" s="148" t="s">
        <v>131</v>
      </c>
      <c r="E93" s="153" t="s">
        <v>3</v>
      </c>
      <c r="F93" s="154" t="s">
        <v>132</v>
      </c>
      <c r="H93" s="155">
        <v>185.76</v>
      </c>
      <c r="L93" s="152"/>
      <c r="M93" s="156"/>
      <c r="N93" s="157"/>
      <c r="O93" s="157"/>
      <c r="P93" s="157"/>
      <c r="Q93" s="157"/>
      <c r="R93" s="157"/>
      <c r="S93" s="157"/>
      <c r="T93" s="158"/>
      <c r="AT93" s="153" t="s">
        <v>131</v>
      </c>
      <c r="AU93" s="153" t="s">
        <v>72</v>
      </c>
      <c r="AV93" s="13" t="s">
        <v>72</v>
      </c>
      <c r="AW93" s="13" t="s">
        <v>25</v>
      </c>
      <c r="AX93" s="13" t="s">
        <v>63</v>
      </c>
      <c r="AY93" s="153" t="s">
        <v>119</v>
      </c>
    </row>
    <row r="94" spans="1:65" s="14" customFormat="1">
      <c r="B94" s="159"/>
      <c r="D94" s="148" t="s">
        <v>131</v>
      </c>
      <c r="E94" s="160" t="s">
        <v>3</v>
      </c>
      <c r="F94" s="161" t="s">
        <v>133</v>
      </c>
      <c r="H94" s="162">
        <v>185.76</v>
      </c>
      <c r="L94" s="159"/>
      <c r="M94" s="163"/>
      <c r="N94" s="164"/>
      <c r="O94" s="164"/>
      <c r="P94" s="164"/>
      <c r="Q94" s="164"/>
      <c r="R94" s="164"/>
      <c r="S94" s="164"/>
      <c r="T94" s="165"/>
      <c r="AT94" s="160" t="s">
        <v>131</v>
      </c>
      <c r="AU94" s="160" t="s">
        <v>72</v>
      </c>
      <c r="AV94" s="14" t="s">
        <v>127</v>
      </c>
      <c r="AW94" s="14" t="s">
        <v>25</v>
      </c>
      <c r="AX94" s="14" t="s">
        <v>70</v>
      </c>
      <c r="AY94" s="160" t="s">
        <v>119</v>
      </c>
    </row>
    <row r="95" spans="1:65" s="2" customFormat="1" ht="16.5" customHeight="1">
      <c r="A95" s="31"/>
      <c r="B95" s="136"/>
      <c r="C95" s="137" t="s">
        <v>72</v>
      </c>
      <c r="D95" s="137" t="s">
        <v>122</v>
      </c>
      <c r="E95" s="138" t="s">
        <v>134</v>
      </c>
      <c r="F95" s="139" t="s">
        <v>135</v>
      </c>
      <c r="G95" s="140" t="s">
        <v>125</v>
      </c>
      <c r="H95" s="141">
        <v>247</v>
      </c>
      <c r="I95" s="141"/>
      <c r="J95" s="141">
        <f>ROUND(I95*H95,2)</f>
        <v>0</v>
      </c>
      <c r="K95" s="139" t="s">
        <v>126</v>
      </c>
      <c r="L95" s="32"/>
      <c r="M95" s="142" t="s">
        <v>3</v>
      </c>
      <c r="N95" s="143" t="s">
        <v>34</v>
      </c>
      <c r="O95" s="144">
        <v>0.01</v>
      </c>
      <c r="P95" s="144">
        <f>O95*H95</f>
        <v>2.4700000000000002</v>
      </c>
      <c r="Q95" s="144">
        <v>0</v>
      </c>
      <c r="R95" s="144">
        <f>Q95*H95</f>
        <v>0</v>
      </c>
      <c r="S95" s="144">
        <v>0</v>
      </c>
      <c r="T95" s="145">
        <f>S95*H95</f>
        <v>0</v>
      </c>
      <c r="U95" s="31"/>
      <c r="V95" s="31"/>
      <c r="W95" s="31"/>
      <c r="X95" s="31"/>
      <c r="Y95" s="31"/>
      <c r="Z95" s="31"/>
      <c r="AA95" s="31"/>
      <c r="AB95" s="31"/>
      <c r="AC95" s="31"/>
      <c r="AD95" s="31"/>
      <c r="AE95" s="31"/>
      <c r="AR95" s="146" t="s">
        <v>127</v>
      </c>
      <c r="AT95" s="146" t="s">
        <v>122</v>
      </c>
      <c r="AU95" s="146" t="s">
        <v>72</v>
      </c>
      <c r="AY95" s="19" t="s">
        <v>119</v>
      </c>
      <c r="BE95" s="147">
        <f>IF(N95="základní",J95,0)</f>
        <v>0</v>
      </c>
      <c r="BF95" s="147">
        <f>IF(N95="snížená",J95,0)</f>
        <v>0</v>
      </c>
      <c r="BG95" s="147">
        <f>IF(N95="zákl. přenesená",J95,0)</f>
        <v>0</v>
      </c>
      <c r="BH95" s="147">
        <f>IF(N95="sníž. přenesená",J95,0)</f>
        <v>0</v>
      </c>
      <c r="BI95" s="147">
        <f>IF(N95="nulová",J95,0)</f>
        <v>0</v>
      </c>
      <c r="BJ95" s="19" t="s">
        <v>70</v>
      </c>
      <c r="BK95" s="147">
        <f>ROUND(I95*H95,2)</f>
        <v>0</v>
      </c>
      <c r="BL95" s="19" t="s">
        <v>127</v>
      </c>
      <c r="BM95" s="146" t="s">
        <v>136</v>
      </c>
    </row>
    <row r="96" spans="1:65" s="2" customFormat="1" ht="195">
      <c r="A96" s="31"/>
      <c r="B96" s="32"/>
      <c r="C96" s="31"/>
      <c r="D96" s="148" t="s">
        <v>129</v>
      </c>
      <c r="E96" s="31"/>
      <c r="F96" s="149" t="s">
        <v>137</v>
      </c>
      <c r="G96" s="31"/>
      <c r="H96" s="31"/>
      <c r="I96" s="31"/>
      <c r="J96" s="31"/>
      <c r="K96" s="31"/>
      <c r="L96" s="32"/>
      <c r="M96" s="150"/>
      <c r="N96" s="151"/>
      <c r="O96" s="52"/>
      <c r="P96" s="52"/>
      <c r="Q96" s="52"/>
      <c r="R96" s="52"/>
      <c r="S96" s="52"/>
      <c r="T96" s="53"/>
      <c r="U96" s="31"/>
      <c r="V96" s="31"/>
      <c r="W96" s="31"/>
      <c r="X96" s="31"/>
      <c r="Y96" s="31"/>
      <c r="Z96" s="31"/>
      <c r="AA96" s="31"/>
      <c r="AB96" s="31"/>
      <c r="AC96" s="31"/>
      <c r="AD96" s="31"/>
      <c r="AE96" s="31"/>
      <c r="AT96" s="19" t="s">
        <v>129</v>
      </c>
      <c r="AU96" s="19" t="s">
        <v>72</v>
      </c>
    </row>
    <row r="97" spans="1:65" s="13" customFormat="1">
      <c r="B97" s="152"/>
      <c r="D97" s="148" t="s">
        <v>131</v>
      </c>
      <c r="E97" s="153" t="s">
        <v>3</v>
      </c>
      <c r="F97" s="154" t="s">
        <v>138</v>
      </c>
      <c r="H97" s="155">
        <v>247</v>
      </c>
      <c r="L97" s="152"/>
      <c r="M97" s="156"/>
      <c r="N97" s="157"/>
      <c r="O97" s="157"/>
      <c r="P97" s="157"/>
      <c r="Q97" s="157"/>
      <c r="R97" s="157"/>
      <c r="S97" s="157"/>
      <c r="T97" s="158"/>
      <c r="AT97" s="153" t="s">
        <v>131</v>
      </c>
      <c r="AU97" s="153" t="s">
        <v>72</v>
      </c>
      <c r="AV97" s="13" t="s">
        <v>72</v>
      </c>
      <c r="AW97" s="13" t="s">
        <v>25</v>
      </c>
      <c r="AX97" s="13" t="s">
        <v>63</v>
      </c>
      <c r="AY97" s="153" t="s">
        <v>119</v>
      </c>
    </row>
    <row r="98" spans="1:65" s="15" customFormat="1">
      <c r="B98" s="166"/>
      <c r="D98" s="148" t="s">
        <v>131</v>
      </c>
      <c r="E98" s="167" t="s">
        <v>3</v>
      </c>
      <c r="F98" s="168" t="s">
        <v>139</v>
      </c>
      <c r="H98" s="167" t="s">
        <v>3</v>
      </c>
      <c r="L98" s="166"/>
      <c r="M98" s="169"/>
      <c r="N98" s="170"/>
      <c r="O98" s="170"/>
      <c r="P98" s="170"/>
      <c r="Q98" s="170"/>
      <c r="R98" s="170"/>
      <c r="S98" s="170"/>
      <c r="T98" s="171"/>
      <c r="AT98" s="167" t="s">
        <v>131</v>
      </c>
      <c r="AU98" s="167" t="s">
        <v>72</v>
      </c>
      <c r="AV98" s="15" t="s">
        <v>70</v>
      </c>
      <c r="AW98" s="15" t="s">
        <v>25</v>
      </c>
      <c r="AX98" s="15" t="s">
        <v>63</v>
      </c>
      <c r="AY98" s="167" t="s">
        <v>119</v>
      </c>
    </row>
    <row r="99" spans="1:65" s="14" customFormat="1">
      <c r="B99" s="159"/>
      <c r="D99" s="148" t="s">
        <v>131</v>
      </c>
      <c r="E99" s="160" t="s">
        <v>3</v>
      </c>
      <c r="F99" s="161" t="s">
        <v>133</v>
      </c>
      <c r="H99" s="162">
        <v>247</v>
      </c>
      <c r="L99" s="159"/>
      <c r="M99" s="163"/>
      <c r="N99" s="164"/>
      <c r="O99" s="164"/>
      <c r="P99" s="164"/>
      <c r="Q99" s="164"/>
      <c r="R99" s="164"/>
      <c r="S99" s="164"/>
      <c r="T99" s="165"/>
      <c r="AT99" s="160" t="s">
        <v>131</v>
      </c>
      <c r="AU99" s="160" t="s">
        <v>72</v>
      </c>
      <c r="AV99" s="14" t="s">
        <v>127</v>
      </c>
      <c r="AW99" s="14" t="s">
        <v>25</v>
      </c>
      <c r="AX99" s="14" t="s">
        <v>70</v>
      </c>
      <c r="AY99" s="160" t="s">
        <v>119</v>
      </c>
    </row>
    <row r="100" spans="1:65" s="12" customFormat="1" ht="22.9" customHeight="1">
      <c r="B100" s="124"/>
      <c r="D100" s="125" t="s">
        <v>62</v>
      </c>
      <c r="E100" s="134" t="s">
        <v>140</v>
      </c>
      <c r="F100" s="134" t="s">
        <v>141</v>
      </c>
      <c r="J100" s="135">
        <f>BK100</f>
        <v>0</v>
      </c>
      <c r="L100" s="124"/>
      <c r="M100" s="128"/>
      <c r="N100" s="129"/>
      <c r="O100" s="129"/>
      <c r="P100" s="130">
        <f>SUM(P101:P127)</f>
        <v>13.826130000000001</v>
      </c>
      <c r="Q100" s="129"/>
      <c r="R100" s="130">
        <f>SUM(R101:R127)</f>
        <v>0</v>
      </c>
      <c r="S100" s="129"/>
      <c r="T100" s="131">
        <f>SUM(T101:T127)</f>
        <v>0.75</v>
      </c>
      <c r="AR100" s="125" t="s">
        <v>70</v>
      </c>
      <c r="AT100" s="132" t="s">
        <v>62</v>
      </c>
      <c r="AU100" s="132" t="s">
        <v>70</v>
      </c>
      <c r="AY100" s="125" t="s">
        <v>119</v>
      </c>
      <c r="BK100" s="133">
        <f>SUM(BK101:BK127)</f>
        <v>0</v>
      </c>
    </row>
    <row r="101" spans="1:65" s="2" customFormat="1" ht="24">
      <c r="A101" s="31"/>
      <c r="B101" s="136"/>
      <c r="C101" s="137" t="s">
        <v>142</v>
      </c>
      <c r="D101" s="137" t="s">
        <v>122</v>
      </c>
      <c r="E101" s="138" t="s">
        <v>143</v>
      </c>
      <c r="F101" s="139" t="s">
        <v>144</v>
      </c>
      <c r="G101" s="140" t="s">
        <v>145</v>
      </c>
      <c r="H101" s="141">
        <v>0.5</v>
      </c>
      <c r="I101" s="141"/>
      <c r="J101" s="141">
        <f>ROUND(I101*H101,2)</f>
        <v>0</v>
      </c>
      <c r="K101" s="139" t="s">
        <v>126</v>
      </c>
      <c r="L101" s="32"/>
      <c r="M101" s="142" t="s">
        <v>3</v>
      </c>
      <c r="N101" s="143" t="s">
        <v>34</v>
      </c>
      <c r="O101" s="144">
        <v>13.038</v>
      </c>
      <c r="P101" s="144">
        <f>O101*H101</f>
        <v>6.5190000000000001</v>
      </c>
      <c r="Q101" s="144">
        <v>0</v>
      </c>
      <c r="R101" s="144">
        <f>Q101*H101</f>
        <v>0</v>
      </c>
      <c r="S101" s="144">
        <v>1.5</v>
      </c>
      <c r="T101" s="145">
        <f>S101*H101</f>
        <v>0.75</v>
      </c>
      <c r="U101" s="31"/>
      <c r="V101" s="31"/>
      <c r="W101" s="31"/>
      <c r="X101" s="31"/>
      <c r="Y101" s="31"/>
      <c r="Z101" s="31"/>
      <c r="AA101" s="31"/>
      <c r="AB101" s="31"/>
      <c r="AC101" s="31"/>
      <c r="AD101" s="31"/>
      <c r="AE101" s="31"/>
      <c r="AR101" s="146" t="s">
        <v>127</v>
      </c>
      <c r="AT101" s="146" t="s">
        <v>122</v>
      </c>
      <c r="AU101" s="146" t="s">
        <v>72</v>
      </c>
      <c r="AY101" s="19" t="s">
        <v>119</v>
      </c>
      <c r="BE101" s="147">
        <f>IF(N101="základní",J101,0)</f>
        <v>0</v>
      </c>
      <c r="BF101" s="147">
        <f>IF(N101="snížená",J101,0)</f>
        <v>0</v>
      </c>
      <c r="BG101" s="147">
        <f>IF(N101="zákl. přenesená",J101,0)</f>
        <v>0</v>
      </c>
      <c r="BH101" s="147">
        <f>IF(N101="sníž. přenesená",J101,0)</f>
        <v>0</v>
      </c>
      <c r="BI101" s="147">
        <f>IF(N101="nulová",J101,0)</f>
        <v>0</v>
      </c>
      <c r="BJ101" s="19" t="s">
        <v>70</v>
      </c>
      <c r="BK101" s="147">
        <f>ROUND(I101*H101,2)</f>
        <v>0</v>
      </c>
      <c r="BL101" s="19" t="s">
        <v>127</v>
      </c>
      <c r="BM101" s="146" t="s">
        <v>146</v>
      </c>
    </row>
    <row r="102" spans="1:65" s="2" customFormat="1" ht="68.25">
      <c r="A102" s="31"/>
      <c r="B102" s="32"/>
      <c r="C102" s="31"/>
      <c r="D102" s="148" t="s">
        <v>129</v>
      </c>
      <c r="E102" s="31"/>
      <c r="F102" s="149" t="s">
        <v>147</v>
      </c>
      <c r="G102" s="31"/>
      <c r="H102" s="31"/>
      <c r="I102" s="31"/>
      <c r="J102" s="31"/>
      <c r="K102" s="31"/>
      <c r="L102" s="32"/>
      <c r="M102" s="150"/>
      <c r="N102" s="151"/>
      <c r="O102" s="52"/>
      <c r="P102" s="52"/>
      <c r="Q102" s="52"/>
      <c r="R102" s="52"/>
      <c r="S102" s="52"/>
      <c r="T102" s="53"/>
      <c r="U102" s="31"/>
      <c r="V102" s="31"/>
      <c r="W102" s="31"/>
      <c r="X102" s="31"/>
      <c r="Y102" s="31"/>
      <c r="Z102" s="31"/>
      <c r="AA102" s="31"/>
      <c r="AB102" s="31"/>
      <c r="AC102" s="31"/>
      <c r="AD102" s="31"/>
      <c r="AE102" s="31"/>
      <c r="AT102" s="19" t="s">
        <v>129</v>
      </c>
      <c r="AU102" s="19" t="s">
        <v>72</v>
      </c>
    </row>
    <row r="103" spans="1:65" s="13" customFormat="1">
      <c r="B103" s="152"/>
      <c r="D103" s="148" t="s">
        <v>131</v>
      </c>
      <c r="E103" s="153" t="s">
        <v>3</v>
      </c>
      <c r="F103" s="154" t="s">
        <v>148</v>
      </c>
      <c r="H103" s="155">
        <v>0.5</v>
      </c>
      <c r="L103" s="152"/>
      <c r="M103" s="156"/>
      <c r="N103" s="157"/>
      <c r="O103" s="157"/>
      <c r="P103" s="157"/>
      <c r="Q103" s="157"/>
      <c r="R103" s="157"/>
      <c r="S103" s="157"/>
      <c r="T103" s="158"/>
      <c r="AT103" s="153" t="s">
        <v>131</v>
      </c>
      <c r="AU103" s="153" t="s">
        <v>72</v>
      </c>
      <c r="AV103" s="13" t="s">
        <v>72</v>
      </c>
      <c r="AW103" s="13" t="s">
        <v>25</v>
      </c>
      <c r="AX103" s="13" t="s">
        <v>63</v>
      </c>
      <c r="AY103" s="153" t="s">
        <v>119</v>
      </c>
    </row>
    <row r="104" spans="1:65" s="15" customFormat="1">
      <c r="B104" s="166"/>
      <c r="D104" s="148" t="s">
        <v>131</v>
      </c>
      <c r="E104" s="167" t="s">
        <v>3</v>
      </c>
      <c r="F104" s="168" t="s">
        <v>149</v>
      </c>
      <c r="H104" s="167" t="s">
        <v>3</v>
      </c>
      <c r="L104" s="166"/>
      <c r="M104" s="169"/>
      <c r="N104" s="170"/>
      <c r="O104" s="170"/>
      <c r="P104" s="170"/>
      <c r="Q104" s="170"/>
      <c r="R104" s="170"/>
      <c r="S104" s="170"/>
      <c r="T104" s="171"/>
      <c r="AT104" s="167" t="s">
        <v>131</v>
      </c>
      <c r="AU104" s="167" t="s">
        <v>72</v>
      </c>
      <c r="AV104" s="15" t="s">
        <v>70</v>
      </c>
      <c r="AW104" s="15" t="s">
        <v>25</v>
      </c>
      <c r="AX104" s="15" t="s">
        <v>63</v>
      </c>
      <c r="AY104" s="167" t="s">
        <v>119</v>
      </c>
    </row>
    <row r="105" spans="1:65" s="14" customFormat="1">
      <c r="B105" s="159"/>
      <c r="D105" s="148" t="s">
        <v>131</v>
      </c>
      <c r="E105" s="160" t="s">
        <v>3</v>
      </c>
      <c r="F105" s="161" t="s">
        <v>133</v>
      </c>
      <c r="H105" s="162">
        <v>0.5</v>
      </c>
      <c r="L105" s="159"/>
      <c r="M105" s="163"/>
      <c r="N105" s="164"/>
      <c r="O105" s="164"/>
      <c r="P105" s="164"/>
      <c r="Q105" s="164"/>
      <c r="R105" s="164"/>
      <c r="S105" s="164"/>
      <c r="T105" s="165"/>
      <c r="AT105" s="160" t="s">
        <v>131</v>
      </c>
      <c r="AU105" s="160" t="s">
        <v>72</v>
      </c>
      <c r="AV105" s="14" t="s">
        <v>127</v>
      </c>
      <c r="AW105" s="14" t="s">
        <v>25</v>
      </c>
      <c r="AX105" s="14" t="s">
        <v>70</v>
      </c>
      <c r="AY105" s="160" t="s">
        <v>119</v>
      </c>
    </row>
    <row r="106" spans="1:65" s="2" customFormat="1" ht="24">
      <c r="A106" s="31"/>
      <c r="B106" s="136"/>
      <c r="C106" s="137" t="s">
        <v>127</v>
      </c>
      <c r="D106" s="137" t="s">
        <v>122</v>
      </c>
      <c r="E106" s="138" t="s">
        <v>150</v>
      </c>
      <c r="F106" s="139" t="s">
        <v>151</v>
      </c>
      <c r="G106" s="140" t="s">
        <v>152</v>
      </c>
      <c r="H106" s="141">
        <v>2.27</v>
      </c>
      <c r="I106" s="141"/>
      <c r="J106" s="141">
        <f>ROUND(I106*H106,2)</f>
        <v>0</v>
      </c>
      <c r="K106" s="139" t="s">
        <v>126</v>
      </c>
      <c r="L106" s="32"/>
      <c r="M106" s="142" t="s">
        <v>3</v>
      </c>
      <c r="N106" s="143" t="s">
        <v>34</v>
      </c>
      <c r="O106" s="144">
        <v>3.01</v>
      </c>
      <c r="P106" s="144">
        <f>O106*H106</f>
        <v>6.8327</v>
      </c>
      <c r="Q106" s="144">
        <v>0</v>
      </c>
      <c r="R106" s="144">
        <f>Q106*H106</f>
        <v>0</v>
      </c>
      <c r="S106" s="144">
        <v>0</v>
      </c>
      <c r="T106" s="145">
        <f>S106*H106</f>
        <v>0</v>
      </c>
      <c r="U106" s="31"/>
      <c r="V106" s="31"/>
      <c r="W106" s="31"/>
      <c r="X106" s="31"/>
      <c r="Y106" s="31"/>
      <c r="Z106" s="31"/>
      <c r="AA106" s="31"/>
      <c r="AB106" s="31"/>
      <c r="AC106" s="31"/>
      <c r="AD106" s="31"/>
      <c r="AE106" s="31"/>
      <c r="AR106" s="146" t="s">
        <v>127</v>
      </c>
      <c r="AT106" s="146" t="s">
        <v>122</v>
      </c>
      <c r="AU106" s="146" t="s">
        <v>72</v>
      </c>
      <c r="AY106" s="19" t="s">
        <v>119</v>
      </c>
      <c r="BE106" s="147">
        <f>IF(N106="základní",J106,0)</f>
        <v>0</v>
      </c>
      <c r="BF106" s="147">
        <f>IF(N106="snížená",J106,0)</f>
        <v>0</v>
      </c>
      <c r="BG106" s="147">
        <f>IF(N106="zákl. přenesená",J106,0)</f>
        <v>0</v>
      </c>
      <c r="BH106" s="147">
        <f>IF(N106="sníž. přenesená",J106,0)</f>
        <v>0</v>
      </c>
      <c r="BI106" s="147">
        <f>IF(N106="nulová",J106,0)</f>
        <v>0</v>
      </c>
      <c r="BJ106" s="19" t="s">
        <v>70</v>
      </c>
      <c r="BK106" s="147">
        <f>ROUND(I106*H106,2)</f>
        <v>0</v>
      </c>
      <c r="BL106" s="19" t="s">
        <v>127</v>
      </c>
      <c r="BM106" s="146" t="s">
        <v>153</v>
      </c>
    </row>
    <row r="107" spans="1:65" s="2" customFormat="1" ht="107.25">
      <c r="A107" s="31"/>
      <c r="B107" s="32"/>
      <c r="C107" s="31"/>
      <c r="D107" s="148" t="s">
        <v>129</v>
      </c>
      <c r="E107" s="31"/>
      <c r="F107" s="149" t="s">
        <v>154</v>
      </c>
      <c r="G107" s="31"/>
      <c r="H107" s="31"/>
      <c r="I107" s="31"/>
      <c r="J107" s="31"/>
      <c r="K107" s="31"/>
      <c r="L107" s="32"/>
      <c r="M107" s="150"/>
      <c r="N107" s="151"/>
      <c r="O107" s="52"/>
      <c r="P107" s="52"/>
      <c r="Q107" s="52"/>
      <c r="R107" s="52"/>
      <c r="S107" s="52"/>
      <c r="T107" s="53"/>
      <c r="U107" s="31"/>
      <c r="V107" s="31"/>
      <c r="W107" s="31"/>
      <c r="X107" s="31"/>
      <c r="Y107" s="31"/>
      <c r="Z107" s="31"/>
      <c r="AA107" s="31"/>
      <c r="AB107" s="31"/>
      <c r="AC107" s="31"/>
      <c r="AD107" s="31"/>
      <c r="AE107" s="31"/>
      <c r="AT107" s="19" t="s">
        <v>129</v>
      </c>
      <c r="AU107" s="19" t="s">
        <v>72</v>
      </c>
    </row>
    <row r="108" spans="1:65" s="2" customFormat="1" ht="21.75" customHeight="1">
      <c r="A108" s="31"/>
      <c r="B108" s="136"/>
      <c r="C108" s="137" t="s">
        <v>155</v>
      </c>
      <c r="D108" s="137" t="s">
        <v>122</v>
      </c>
      <c r="E108" s="138" t="s">
        <v>156</v>
      </c>
      <c r="F108" s="139" t="s">
        <v>157</v>
      </c>
      <c r="G108" s="140" t="s">
        <v>152</v>
      </c>
      <c r="H108" s="141">
        <v>2.27</v>
      </c>
      <c r="I108" s="141"/>
      <c r="J108" s="141">
        <f>ROUND(I108*H108,2)</f>
        <v>0</v>
      </c>
      <c r="K108" s="139" t="s">
        <v>126</v>
      </c>
      <c r="L108" s="32"/>
      <c r="M108" s="142" t="s">
        <v>3</v>
      </c>
      <c r="N108" s="143" t="s">
        <v>34</v>
      </c>
      <c r="O108" s="144">
        <v>0.125</v>
      </c>
      <c r="P108" s="144">
        <f>O108*H108</f>
        <v>0.28375</v>
      </c>
      <c r="Q108" s="144">
        <v>0</v>
      </c>
      <c r="R108" s="144">
        <f>Q108*H108</f>
        <v>0</v>
      </c>
      <c r="S108" s="144">
        <v>0</v>
      </c>
      <c r="T108" s="145">
        <f>S108*H108</f>
        <v>0</v>
      </c>
      <c r="U108" s="31"/>
      <c r="V108" s="31"/>
      <c r="W108" s="31"/>
      <c r="X108" s="31"/>
      <c r="Y108" s="31"/>
      <c r="Z108" s="31"/>
      <c r="AA108" s="31"/>
      <c r="AB108" s="31"/>
      <c r="AC108" s="31"/>
      <c r="AD108" s="31"/>
      <c r="AE108" s="31"/>
      <c r="AR108" s="146" t="s">
        <v>127</v>
      </c>
      <c r="AT108" s="146" t="s">
        <v>122</v>
      </c>
      <c r="AU108" s="146" t="s">
        <v>72</v>
      </c>
      <c r="AY108" s="19" t="s">
        <v>119</v>
      </c>
      <c r="BE108" s="147">
        <f>IF(N108="základní",J108,0)</f>
        <v>0</v>
      </c>
      <c r="BF108" s="147">
        <f>IF(N108="snížená",J108,0)</f>
        <v>0</v>
      </c>
      <c r="BG108" s="147">
        <f>IF(N108="zákl. přenesená",J108,0)</f>
        <v>0</v>
      </c>
      <c r="BH108" s="147">
        <f>IF(N108="sníž. přenesená",J108,0)</f>
        <v>0</v>
      </c>
      <c r="BI108" s="147">
        <f>IF(N108="nulová",J108,0)</f>
        <v>0</v>
      </c>
      <c r="BJ108" s="19" t="s">
        <v>70</v>
      </c>
      <c r="BK108" s="147">
        <f>ROUND(I108*H108,2)</f>
        <v>0</v>
      </c>
      <c r="BL108" s="19" t="s">
        <v>127</v>
      </c>
      <c r="BM108" s="146" t="s">
        <v>158</v>
      </c>
    </row>
    <row r="109" spans="1:65" s="2" customFormat="1" ht="58.5">
      <c r="A109" s="31"/>
      <c r="B109" s="32"/>
      <c r="C109" s="31"/>
      <c r="D109" s="148" t="s">
        <v>129</v>
      </c>
      <c r="E109" s="31"/>
      <c r="F109" s="149" t="s">
        <v>159</v>
      </c>
      <c r="G109" s="31"/>
      <c r="H109" s="31"/>
      <c r="I109" s="31"/>
      <c r="J109" s="31"/>
      <c r="K109" s="31"/>
      <c r="L109" s="32"/>
      <c r="M109" s="150"/>
      <c r="N109" s="151"/>
      <c r="O109" s="52"/>
      <c r="P109" s="52"/>
      <c r="Q109" s="52"/>
      <c r="R109" s="52"/>
      <c r="S109" s="52"/>
      <c r="T109" s="53"/>
      <c r="U109" s="31"/>
      <c r="V109" s="31"/>
      <c r="W109" s="31"/>
      <c r="X109" s="31"/>
      <c r="Y109" s="31"/>
      <c r="Z109" s="31"/>
      <c r="AA109" s="31"/>
      <c r="AB109" s="31"/>
      <c r="AC109" s="31"/>
      <c r="AD109" s="31"/>
      <c r="AE109" s="31"/>
      <c r="AT109" s="19" t="s">
        <v>129</v>
      </c>
      <c r="AU109" s="19" t="s">
        <v>72</v>
      </c>
    </row>
    <row r="110" spans="1:65" s="2" customFormat="1" ht="24">
      <c r="A110" s="31"/>
      <c r="B110" s="136"/>
      <c r="C110" s="137" t="s">
        <v>160</v>
      </c>
      <c r="D110" s="137" t="s">
        <v>122</v>
      </c>
      <c r="E110" s="138" t="s">
        <v>161</v>
      </c>
      <c r="F110" s="139" t="s">
        <v>162</v>
      </c>
      <c r="G110" s="140" t="s">
        <v>152</v>
      </c>
      <c r="H110" s="141">
        <v>31.78</v>
      </c>
      <c r="I110" s="141"/>
      <c r="J110" s="141">
        <f>ROUND(I110*H110,2)</f>
        <v>0</v>
      </c>
      <c r="K110" s="139" t="s">
        <v>126</v>
      </c>
      <c r="L110" s="32"/>
      <c r="M110" s="142" t="s">
        <v>3</v>
      </c>
      <c r="N110" s="143" t="s">
        <v>34</v>
      </c>
      <c r="O110" s="144">
        <v>6.0000000000000001E-3</v>
      </c>
      <c r="P110" s="144">
        <f>O110*H110</f>
        <v>0.19068000000000002</v>
      </c>
      <c r="Q110" s="144">
        <v>0</v>
      </c>
      <c r="R110" s="144">
        <f>Q110*H110</f>
        <v>0</v>
      </c>
      <c r="S110" s="144">
        <v>0</v>
      </c>
      <c r="T110" s="145">
        <f>S110*H110</f>
        <v>0</v>
      </c>
      <c r="U110" s="31"/>
      <c r="V110" s="31"/>
      <c r="W110" s="31"/>
      <c r="X110" s="31"/>
      <c r="Y110" s="31"/>
      <c r="Z110" s="31"/>
      <c r="AA110" s="31"/>
      <c r="AB110" s="31"/>
      <c r="AC110" s="31"/>
      <c r="AD110" s="31"/>
      <c r="AE110" s="31"/>
      <c r="AR110" s="146" t="s">
        <v>127</v>
      </c>
      <c r="AT110" s="146" t="s">
        <v>122</v>
      </c>
      <c r="AU110" s="146" t="s">
        <v>72</v>
      </c>
      <c r="AY110" s="19" t="s">
        <v>119</v>
      </c>
      <c r="BE110" s="147">
        <f>IF(N110="základní",J110,0)</f>
        <v>0</v>
      </c>
      <c r="BF110" s="147">
        <f>IF(N110="snížená",J110,0)</f>
        <v>0</v>
      </c>
      <c r="BG110" s="147">
        <f>IF(N110="zákl. přenesená",J110,0)</f>
        <v>0</v>
      </c>
      <c r="BH110" s="147">
        <f>IF(N110="sníž. přenesená",J110,0)</f>
        <v>0</v>
      </c>
      <c r="BI110" s="147">
        <f>IF(N110="nulová",J110,0)</f>
        <v>0</v>
      </c>
      <c r="BJ110" s="19" t="s">
        <v>70</v>
      </c>
      <c r="BK110" s="147">
        <f>ROUND(I110*H110,2)</f>
        <v>0</v>
      </c>
      <c r="BL110" s="19" t="s">
        <v>127</v>
      </c>
      <c r="BM110" s="146" t="s">
        <v>163</v>
      </c>
    </row>
    <row r="111" spans="1:65" s="2" customFormat="1" ht="58.5">
      <c r="A111" s="31"/>
      <c r="B111" s="32"/>
      <c r="C111" s="31"/>
      <c r="D111" s="148" t="s">
        <v>129</v>
      </c>
      <c r="E111" s="31"/>
      <c r="F111" s="149" t="s">
        <v>159</v>
      </c>
      <c r="G111" s="31"/>
      <c r="H111" s="31"/>
      <c r="I111" s="31"/>
      <c r="J111" s="31"/>
      <c r="K111" s="31"/>
      <c r="L111" s="32"/>
      <c r="M111" s="150"/>
      <c r="N111" s="151"/>
      <c r="O111" s="52"/>
      <c r="P111" s="52"/>
      <c r="Q111" s="52"/>
      <c r="R111" s="52"/>
      <c r="S111" s="52"/>
      <c r="T111" s="53"/>
      <c r="U111" s="31"/>
      <c r="V111" s="31"/>
      <c r="W111" s="31"/>
      <c r="X111" s="31"/>
      <c r="Y111" s="31"/>
      <c r="Z111" s="31"/>
      <c r="AA111" s="31"/>
      <c r="AB111" s="31"/>
      <c r="AC111" s="31"/>
      <c r="AD111" s="31"/>
      <c r="AE111" s="31"/>
      <c r="AT111" s="19" t="s">
        <v>129</v>
      </c>
      <c r="AU111" s="19" t="s">
        <v>72</v>
      </c>
    </row>
    <row r="112" spans="1:65" s="13" customFormat="1">
      <c r="B112" s="152"/>
      <c r="D112" s="148" t="s">
        <v>131</v>
      </c>
      <c r="E112" s="153" t="s">
        <v>3</v>
      </c>
      <c r="F112" s="154" t="s">
        <v>164</v>
      </c>
      <c r="H112" s="155">
        <v>31.78</v>
      </c>
      <c r="L112" s="152"/>
      <c r="M112" s="156"/>
      <c r="N112" s="157"/>
      <c r="O112" s="157"/>
      <c r="P112" s="157"/>
      <c r="Q112" s="157"/>
      <c r="R112" s="157"/>
      <c r="S112" s="157"/>
      <c r="T112" s="158"/>
      <c r="AT112" s="153" t="s">
        <v>131</v>
      </c>
      <c r="AU112" s="153" t="s">
        <v>72</v>
      </c>
      <c r="AV112" s="13" t="s">
        <v>72</v>
      </c>
      <c r="AW112" s="13" t="s">
        <v>25</v>
      </c>
      <c r="AX112" s="13" t="s">
        <v>63</v>
      </c>
      <c r="AY112" s="153" t="s">
        <v>119</v>
      </c>
    </row>
    <row r="113" spans="1:65" s="14" customFormat="1">
      <c r="B113" s="159"/>
      <c r="D113" s="148" t="s">
        <v>131</v>
      </c>
      <c r="E113" s="160" t="s">
        <v>3</v>
      </c>
      <c r="F113" s="161" t="s">
        <v>133</v>
      </c>
      <c r="H113" s="162">
        <v>31.78</v>
      </c>
      <c r="L113" s="159"/>
      <c r="M113" s="163"/>
      <c r="N113" s="164"/>
      <c r="O113" s="164"/>
      <c r="P113" s="164"/>
      <c r="Q113" s="164"/>
      <c r="R113" s="164"/>
      <c r="S113" s="164"/>
      <c r="T113" s="165"/>
      <c r="AT113" s="160" t="s">
        <v>131</v>
      </c>
      <c r="AU113" s="160" t="s">
        <v>72</v>
      </c>
      <c r="AV113" s="14" t="s">
        <v>127</v>
      </c>
      <c r="AW113" s="14" t="s">
        <v>25</v>
      </c>
      <c r="AX113" s="14" t="s">
        <v>70</v>
      </c>
      <c r="AY113" s="160" t="s">
        <v>119</v>
      </c>
    </row>
    <row r="114" spans="1:65" s="2" customFormat="1" ht="24">
      <c r="A114" s="31"/>
      <c r="B114" s="136"/>
      <c r="C114" s="137" t="s">
        <v>165</v>
      </c>
      <c r="D114" s="137" t="s">
        <v>122</v>
      </c>
      <c r="E114" s="138" t="s">
        <v>166</v>
      </c>
      <c r="F114" s="139" t="s">
        <v>167</v>
      </c>
      <c r="G114" s="140" t="s">
        <v>152</v>
      </c>
      <c r="H114" s="141">
        <v>0.22</v>
      </c>
      <c r="I114" s="141"/>
      <c r="J114" s="141">
        <f>ROUND(I114*H114,2)</f>
        <v>0</v>
      </c>
      <c r="K114" s="139" t="s">
        <v>126</v>
      </c>
      <c r="L114" s="32"/>
      <c r="M114" s="142" t="s">
        <v>3</v>
      </c>
      <c r="N114" s="143" t="s">
        <v>34</v>
      </c>
      <c r="O114" s="144">
        <v>0</v>
      </c>
      <c r="P114" s="144">
        <f>O114*H114</f>
        <v>0</v>
      </c>
      <c r="Q114" s="144">
        <v>0</v>
      </c>
      <c r="R114" s="144">
        <f>Q114*H114</f>
        <v>0</v>
      </c>
      <c r="S114" s="144">
        <v>0</v>
      </c>
      <c r="T114" s="145">
        <f>S114*H114</f>
        <v>0</v>
      </c>
      <c r="U114" s="31"/>
      <c r="V114" s="31"/>
      <c r="W114" s="31"/>
      <c r="X114" s="31"/>
      <c r="Y114" s="31"/>
      <c r="Z114" s="31"/>
      <c r="AA114" s="31"/>
      <c r="AB114" s="31"/>
      <c r="AC114" s="31"/>
      <c r="AD114" s="31"/>
      <c r="AE114" s="31"/>
      <c r="AR114" s="146" t="s">
        <v>127</v>
      </c>
      <c r="AT114" s="146" t="s">
        <v>122</v>
      </c>
      <c r="AU114" s="146" t="s">
        <v>72</v>
      </c>
      <c r="AY114" s="19" t="s">
        <v>119</v>
      </c>
      <c r="BE114" s="147">
        <f>IF(N114="základní",J114,0)</f>
        <v>0</v>
      </c>
      <c r="BF114" s="147">
        <f>IF(N114="snížená",J114,0)</f>
        <v>0</v>
      </c>
      <c r="BG114" s="147">
        <f>IF(N114="zákl. přenesená",J114,0)</f>
        <v>0</v>
      </c>
      <c r="BH114" s="147">
        <f>IF(N114="sníž. přenesená",J114,0)</f>
        <v>0</v>
      </c>
      <c r="BI114" s="147">
        <f>IF(N114="nulová",J114,0)</f>
        <v>0</v>
      </c>
      <c r="BJ114" s="19" t="s">
        <v>70</v>
      </c>
      <c r="BK114" s="147">
        <f>ROUND(I114*H114,2)</f>
        <v>0</v>
      </c>
      <c r="BL114" s="19" t="s">
        <v>127</v>
      </c>
      <c r="BM114" s="146" t="s">
        <v>168</v>
      </c>
    </row>
    <row r="115" spans="1:65" s="2" customFormat="1" ht="58.5">
      <c r="A115" s="31"/>
      <c r="B115" s="32"/>
      <c r="C115" s="31"/>
      <c r="D115" s="148" t="s">
        <v>129</v>
      </c>
      <c r="E115" s="31"/>
      <c r="F115" s="149" t="s">
        <v>169</v>
      </c>
      <c r="G115" s="31"/>
      <c r="H115" s="31"/>
      <c r="I115" s="31"/>
      <c r="J115" s="31"/>
      <c r="K115" s="31"/>
      <c r="L115" s="32"/>
      <c r="M115" s="150"/>
      <c r="N115" s="151"/>
      <c r="O115" s="52"/>
      <c r="P115" s="52"/>
      <c r="Q115" s="52"/>
      <c r="R115" s="52"/>
      <c r="S115" s="52"/>
      <c r="T115" s="53"/>
      <c r="U115" s="31"/>
      <c r="V115" s="31"/>
      <c r="W115" s="31"/>
      <c r="X115" s="31"/>
      <c r="Y115" s="31"/>
      <c r="Z115" s="31"/>
      <c r="AA115" s="31"/>
      <c r="AB115" s="31"/>
      <c r="AC115" s="31"/>
      <c r="AD115" s="31"/>
      <c r="AE115" s="31"/>
      <c r="AT115" s="19" t="s">
        <v>129</v>
      </c>
      <c r="AU115" s="19" t="s">
        <v>72</v>
      </c>
    </row>
    <row r="116" spans="1:65" s="13" customFormat="1">
      <c r="B116" s="152"/>
      <c r="D116" s="148" t="s">
        <v>131</v>
      </c>
      <c r="E116" s="153" t="s">
        <v>3</v>
      </c>
      <c r="F116" s="154" t="s">
        <v>170</v>
      </c>
      <c r="H116" s="155">
        <v>0.22</v>
      </c>
      <c r="L116" s="152"/>
      <c r="M116" s="156"/>
      <c r="N116" s="157"/>
      <c r="O116" s="157"/>
      <c r="P116" s="157"/>
      <c r="Q116" s="157"/>
      <c r="R116" s="157"/>
      <c r="S116" s="157"/>
      <c r="T116" s="158"/>
      <c r="AT116" s="153" t="s">
        <v>131</v>
      </c>
      <c r="AU116" s="153" t="s">
        <v>72</v>
      </c>
      <c r="AV116" s="13" t="s">
        <v>72</v>
      </c>
      <c r="AW116" s="13" t="s">
        <v>25</v>
      </c>
      <c r="AX116" s="13" t="s">
        <v>63</v>
      </c>
      <c r="AY116" s="153" t="s">
        <v>119</v>
      </c>
    </row>
    <row r="117" spans="1:65" s="14" customFormat="1">
      <c r="B117" s="159"/>
      <c r="D117" s="148" t="s">
        <v>131</v>
      </c>
      <c r="E117" s="160" t="s">
        <v>3</v>
      </c>
      <c r="F117" s="161" t="s">
        <v>133</v>
      </c>
      <c r="H117" s="162">
        <v>0.22</v>
      </c>
      <c r="L117" s="159"/>
      <c r="M117" s="163"/>
      <c r="N117" s="164"/>
      <c r="O117" s="164"/>
      <c r="P117" s="164"/>
      <c r="Q117" s="164"/>
      <c r="R117" s="164"/>
      <c r="S117" s="164"/>
      <c r="T117" s="165"/>
      <c r="AT117" s="160" t="s">
        <v>131</v>
      </c>
      <c r="AU117" s="160" t="s">
        <v>72</v>
      </c>
      <c r="AV117" s="14" t="s">
        <v>127</v>
      </c>
      <c r="AW117" s="14" t="s">
        <v>25</v>
      </c>
      <c r="AX117" s="14" t="s">
        <v>70</v>
      </c>
      <c r="AY117" s="160" t="s">
        <v>119</v>
      </c>
    </row>
    <row r="118" spans="1:65" s="2" customFormat="1" ht="24">
      <c r="A118" s="31"/>
      <c r="B118" s="136"/>
      <c r="C118" s="137" t="s">
        <v>171</v>
      </c>
      <c r="D118" s="137" t="s">
        <v>122</v>
      </c>
      <c r="E118" s="138" t="s">
        <v>172</v>
      </c>
      <c r="F118" s="139" t="s">
        <v>173</v>
      </c>
      <c r="G118" s="140" t="s">
        <v>152</v>
      </c>
      <c r="H118" s="141">
        <v>0.75</v>
      </c>
      <c r="I118" s="141"/>
      <c r="J118" s="141">
        <f>ROUND(I118*H118,2)</f>
        <v>0</v>
      </c>
      <c r="K118" s="139" t="s">
        <v>126</v>
      </c>
      <c r="L118" s="32"/>
      <c r="M118" s="142" t="s">
        <v>3</v>
      </c>
      <c r="N118" s="143" t="s">
        <v>34</v>
      </c>
      <c r="O118" s="144">
        <v>0</v>
      </c>
      <c r="P118" s="144">
        <f>O118*H118</f>
        <v>0</v>
      </c>
      <c r="Q118" s="144">
        <v>0</v>
      </c>
      <c r="R118" s="144">
        <f>Q118*H118</f>
        <v>0</v>
      </c>
      <c r="S118" s="144">
        <v>0</v>
      </c>
      <c r="T118" s="145">
        <f>S118*H118</f>
        <v>0</v>
      </c>
      <c r="U118" s="31"/>
      <c r="V118" s="31"/>
      <c r="W118" s="31"/>
      <c r="X118" s="31"/>
      <c r="Y118" s="31"/>
      <c r="Z118" s="31"/>
      <c r="AA118" s="31"/>
      <c r="AB118" s="31"/>
      <c r="AC118" s="31"/>
      <c r="AD118" s="31"/>
      <c r="AE118" s="31"/>
      <c r="AR118" s="146" t="s">
        <v>127</v>
      </c>
      <c r="AT118" s="146" t="s">
        <v>122</v>
      </c>
      <c r="AU118" s="146" t="s">
        <v>72</v>
      </c>
      <c r="AY118" s="19" t="s">
        <v>119</v>
      </c>
      <c r="BE118" s="147">
        <f>IF(N118="základní",J118,0)</f>
        <v>0</v>
      </c>
      <c r="BF118" s="147">
        <f>IF(N118="snížená",J118,0)</f>
        <v>0</v>
      </c>
      <c r="BG118" s="147">
        <f>IF(N118="zákl. přenesená",J118,0)</f>
        <v>0</v>
      </c>
      <c r="BH118" s="147">
        <f>IF(N118="sníž. přenesená",J118,0)</f>
        <v>0</v>
      </c>
      <c r="BI118" s="147">
        <f>IF(N118="nulová",J118,0)</f>
        <v>0</v>
      </c>
      <c r="BJ118" s="19" t="s">
        <v>70</v>
      </c>
      <c r="BK118" s="147">
        <f>ROUND(I118*H118,2)</f>
        <v>0</v>
      </c>
      <c r="BL118" s="19" t="s">
        <v>127</v>
      </c>
      <c r="BM118" s="146" t="s">
        <v>174</v>
      </c>
    </row>
    <row r="119" spans="1:65" s="2" customFormat="1" ht="58.5">
      <c r="A119" s="31"/>
      <c r="B119" s="32"/>
      <c r="C119" s="31"/>
      <c r="D119" s="148" t="s">
        <v>129</v>
      </c>
      <c r="E119" s="31"/>
      <c r="F119" s="149" t="s">
        <v>169</v>
      </c>
      <c r="G119" s="31"/>
      <c r="H119" s="31"/>
      <c r="I119" s="31"/>
      <c r="J119" s="31"/>
      <c r="K119" s="31"/>
      <c r="L119" s="32"/>
      <c r="M119" s="150"/>
      <c r="N119" s="151"/>
      <c r="O119" s="52"/>
      <c r="P119" s="52"/>
      <c r="Q119" s="52"/>
      <c r="R119" s="52"/>
      <c r="S119" s="52"/>
      <c r="T119" s="53"/>
      <c r="U119" s="31"/>
      <c r="V119" s="31"/>
      <c r="W119" s="31"/>
      <c r="X119" s="31"/>
      <c r="Y119" s="31"/>
      <c r="Z119" s="31"/>
      <c r="AA119" s="31"/>
      <c r="AB119" s="31"/>
      <c r="AC119" s="31"/>
      <c r="AD119" s="31"/>
      <c r="AE119" s="31"/>
      <c r="AT119" s="19" t="s">
        <v>129</v>
      </c>
      <c r="AU119" s="19" t="s">
        <v>72</v>
      </c>
    </row>
    <row r="120" spans="1:65" s="13" customFormat="1">
      <c r="B120" s="152"/>
      <c r="D120" s="148" t="s">
        <v>131</v>
      </c>
      <c r="E120" s="153" t="s">
        <v>3</v>
      </c>
      <c r="F120" s="154" t="s">
        <v>175</v>
      </c>
      <c r="H120" s="155">
        <v>0.75</v>
      </c>
      <c r="L120" s="152"/>
      <c r="M120" s="156"/>
      <c r="N120" s="157"/>
      <c r="O120" s="157"/>
      <c r="P120" s="157"/>
      <c r="Q120" s="157"/>
      <c r="R120" s="157"/>
      <c r="S120" s="157"/>
      <c r="T120" s="158"/>
      <c r="AT120" s="153" t="s">
        <v>131</v>
      </c>
      <c r="AU120" s="153" t="s">
        <v>72</v>
      </c>
      <c r="AV120" s="13" t="s">
        <v>72</v>
      </c>
      <c r="AW120" s="13" t="s">
        <v>25</v>
      </c>
      <c r="AX120" s="13" t="s">
        <v>63</v>
      </c>
      <c r="AY120" s="153" t="s">
        <v>119</v>
      </c>
    </row>
    <row r="121" spans="1:65" s="15" customFormat="1">
      <c r="B121" s="166"/>
      <c r="D121" s="148" t="s">
        <v>131</v>
      </c>
      <c r="E121" s="167" t="s">
        <v>3</v>
      </c>
      <c r="F121" s="168" t="s">
        <v>176</v>
      </c>
      <c r="H121" s="167" t="s">
        <v>3</v>
      </c>
      <c r="L121" s="166"/>
      <c r="M121" s="169"/>
      <c r="N121" s="170"/>
      <c r="O121" s="170"/>
      <c r="P121" s="170"/>
      <c r="Q121" s="170"/>
      <c r="R121" s="170"/>
      <c r="S121" s="170"/>
      <c r="T121" s="171"/>
      <c r="AT121" s="167" t="s">
        <v>131</v>
      </c>
      <c r="AU121" s="167" t="s">
        <v>72</v>
      </c>
      <c r="AV121" s="15" t="s">
        <v>70</v>
      </c>
      <c r="AW121" s="15" t="s">
        <v>25</v>
      </c>
      <c r="AX121" s="15" t="s">
        <v>63</v>
      </c>
      <c r="AY121" s="167" t="s">
        <v>119</v>
      </c>
    </row>
    <row r="122" spans="1:65" s="14" customFormat="1">
      <c r="B122" s="159"/>
      <c r="D122" s="148" t="s">
        <v>131</v>
      </c>
      <c r="E122" s="160" t="s">
        <v>3</v>
      </c>
      <c r="F122" s="161" t="s">
        <v>133</v>
      </c>
      <c r="H122" s="162">
        <v>0.75</v>
      </c>
      <c r="L122" s="159"/>
      <c r="M122" s="163"/>
      <c r="N122" s="164"/>
      <c r="O122" s="164"/>
      <c r="P122" s="164"/>
      <c r="Q122" s="164"/>
      <c r="R122" s="164"/>
      <c r="S122" s="164"/>
      <c r="T122" s="165"/>
      <c r="AT122" s="160" t="s">
        <v>131</v>
      </c>
      <c r="AU122" s="160" t="s">
        <v>72</v>
      </c>
      <c r="AV122" s="14" t="s">
        <v>127</v>
      </c>
      <c r="AW122" s="14" t="s">
        <v>25</v>
      </c>
      <c r="AX122" s="14" t="s">
        <v>70</v>
      </c>
      <c r="AY122" s="160" t="s">
        <v>119</v>
      </c>
    </row>
    <row r="123" spans="1:65" s="2" customFormat="1" ht="24">
      <c r="A123" s="31"/>
      <c r="B123" s="136"/>
      <c r="C123" s="137" t="s">
        <v>120</v>
      </c>
      <c r="D123" s="137" t="s">
        <v>122</v>
      </c>
      <c r="E123" s="138" t="s">
        <v>177</v>
      </c>
      <c r="F123" s="139" t="s">
        <v>178</v>
      </c>
      <c r="G123" s="140" t="s">
        <v>152</v>
      </c>
      <c r="H123" s="141">
        <v>1.3</v>
      </c>
      <c r="I123" s="141"/>
      <c r="J123" s="141">
        <f>ROUND(I123*H123,2)</f>
        <v>0</v>
      </c>
      <c r="K123" s="139" t="s">
        <v>126</v>
      </c>
      <c r="L123" s="32"/>
      <c r="M123" s="142" t="s">
        <v>3</v>
      </c>
      <c r="N123" s="143" t="s">
        <v>34</v>
      </c>
      <c r="O123" s="144">
        <v>0</v>
      </c>
      <c r="P123" s="144">
        <f>O123*H123</f>
        <v>0</v>
      </c>
      <c r="Q123" s="144">
        <v>0</v>
      </c>
      <c r="R123" s="144">
        <f>Q123*H123</f>
        <v>0</v>
      </c>
      <c r="S123" s="144">
        <v>0</v>
      </c>
      <c r="T123" s="145">
        <f>S123*H123</f>
        <v>0</v>
      </c>
      <c r="U123" s="31"/>
      <c r="V123" s="31"/>
      <c r="W123" s="31"/>
      <c r="X123" s="31"/>
      <c r="Y123" s="31"/>
      <c r="Z123" s="31"/>
      <c r="AA123" s="31"/>
      <c r="AB123" s="31"/>
      <c r="AC123" s="31"/>
      <c r="AD123" s="31"/>
      <c r="AE123" s="31"/>
      <c r="AR123" s="146" t="s">
        <v>127</v>
      </c>
      <c r="AT123" s="146" t="s">
        <v>122</v>
      </c>
      <c r="AU123" s="146" t="s">
        <v>72</v>
      </c>
      <c r="AY123" s="19" t="s">
        <v>119</v>
      </c>
      <c r="BE123" s="147">
        <f>IF(N123="základní",J123,0)</f>
        <v>0</v>
      </c>
      <c r="BF123" s="147">
        <f>IF(N123="snížená",J123,0)</f>
        <v>0</v>
      </c>
      <c r="BG123" s="147">
        <f>IF(N123="zákl. přenesená",J123,0)</f>
        <v>0</v>
      </c>
      <c r="BH123" s="147">
        <f>IF(N123="sníž. přenesená",J123,0)</f>
        <v>0</v>
      </c>
      <c r="BI123" s="147">
        <f>IF(N123="nulová",J123,0)</f>
        <v>0</v>
      </c>
      <c r="BJ123" s="19" t="s">
        <v>70</v>
      </c>
      <c r="BK123" s="147">
        <f>ROUND(I123*H123,2)</f>
        <v>0</v>
      </c>
      <c r="BL123" s="19" t="s">
        <v>127</v>
      </c>
      <c r="BM123" s="146" t="s">
        <v>179</v>
      </c>
    </row>
    <row r="124" spans="1:65" s="2" customFormat="1" ht="39">
      <c r="A124" s="31"/>
      <c r="B124" s="32"/>
      <c r="C124" s="31"/>
      <c r="D124" s="148" t="s">
        <v>129</v>
      </c>
      <c r="E124" s="31"/>
      <c r="F124" s="149" t="s">
        <v>180</v>
      </c>
      <c r="G124" s="31"/>
      <c r="H124" s="31"/>
      <c r="I124" s="31"/>
      <c r="J124" s="31"/>
      <c r="K124" s="31"/>
      <c r="L124" s="32"/>
      <c r="M124" s="150"/>
      <c r="N124" s="151"/>
      <c r="O124" s="52"/>
      <c r="P124" s="52"/>
      <c r="Q124" s="52"/>
      <c r="R124" s="52"/>
      <c r="S124" s="52"/>
      <c r="T124" s="53"/>
      <c r="U124" s="31"/>
      <c r="V124" s="31"/>
      <c r="W124" s="31"/>
      <c r="X124" s="31"/>
      <c r="Y124" s="31"/>
      <c r="Z124" s="31"/>
      <c r="AA124" s="31"/>
      <c r="AB124" s="31"/>
      <c r="AC124" s="31"/>
      <c r="AD124" s="31"/>
      <c r="AE124" s="31"/>
      <c r="AT124" s="19" t="s">
        <v>129</v>
      </c>
      <c r="AU124" s="19" t="s">
        <v>72</v>
      </c>
    </row>
    <row r="125" spans="1:65" s="13" customFormat="1">
      <c r="B125" s="152"/>
      <c r="D125" s="148" t="s">
        <v>131</v>
      </c>
      <c r="E125" s="153" t="s">
        <v>3</v>
      </c>
      <c r="F125" s="154" t="s">
        <v>181</v>
      </c>
      <c r="H125" s="155">
        <v>2.27</v>
      </c>
      <c r="L125" s="152"/>
      <c r="M125" s="156"/>
      <c r="N125" s="157"/>
      <c r="O125" s="157"/>
      <c r="P125" s="157"/>
      <c r="Q125" s="157"/>
      <c r="R125" s="157"/>
      <c r="S125" s="157"/>
      <c r="T125" s="158"/>
      <c r="AT125" s="153" t="s">
        <v>131</v>
      </c>
      <c r="AU125" s="153" t="s">
        <v>72</v>
      </c>
      <c r="AV125" s="13" t="s">
        <v>72</v>
      </c>
      <c r="AW125" s="13" t="s">
        <v>25</v>
      </c>
      <c r="AX125" s="13" t="s">
        <v>63</v>
      </c>
      <c r="AY125" s="153" t="s">
        <v>119</v>
      </c>
    </row>
    <row r="126" spans="1:65" s="13" customFormat="1">
      <c r="B126" s="152"/>
      <c r="D126" s="148" t="s">
        <v>131</v>
      </c>
      <c r="E126" s="153" t="s">
        <v>3</v>
      </c>
      <c r="F126" s="154" t="s">
        <v>182</v>
      </c>
      <c r="H126" s="155">
        <v>-0.97</v>
      </c>
      <c r="L126" s="152"/>
      <c r="M126" s="156"/>
      <c r="N126" s="157"/>
      <c r="O126" s="157"/>
      <c r="P126" s="157"/>
      <c r="Q126" s="157"/>
      <c r="R126" s="157"/>
      <c r="S126" s="157"/>
      <c r="T126" s="158"/>
      <c r="AT126" s="153" t="s">
        <v>131</v>
      </c>
      <c r="AU126" s="153" t="s">
        <v>72</v>
      </c>
      <c r="AV126" s="13" t="s">
        <v>72</v>
      </c>
      <c r="AW126" s="13" t="s">
        <v>25</v>
      </c>
      <c r="AX126" s="13" t="s">
        <v>63</v>
      </c>
      <c r="AY126" s="153" t="s">
        <v>119</v>
      </c>
    </row>
    <row r="127" spans="1:65" s="14" customFormat="1">
      <c r="B127" s="159"/>
      <c r="D127" s="148" t="s">
        <v>131</v>
      </c>
      <c r="E127" s="160" t="s">
        <v>3</v>
      </c>
      <c r="F127" s="161" t="s">
        <v>133</v>
      </c>
      <c r="H127" s="162">
        <v>1.3</v>
      </c>
      <c r="L127" s="159"/>
      <c r="M127" s="163"/>
      <c r="N127" s="164"/>
      <c r="O127" s="164"/>
      <c r="P127" s="164"/>
      <c r="Q127" s="164"/>
      <c r="R127" s="164"/>
      <c r="S127" s="164"/>
      <c r="T127" s="165"/>
      <c r="AT127" s="160" t="s">
        <v>131</v>
      </c>
      <c r="AU127" s="160" t="s">
        <v>72</v>
      </c>
      <c r="AV127" s="14" t="s">
        <v>127</v>
      </c>
      <c r="AW127" s="14" t="s">
        <v>25</v>
      </c>
      <c r="AX127" s="14" t="s">
        <v>70</v>
      </c>
      <c r="AY127" s="160" t="s">
        <v>119</v>
      </c>
    </row>
    <row r="128" spans="1:65" s="12" customFormat="1" ht="22.9" customHeight="1">
      <c r="B128" s="124"/>
      <c r="D128" s="125" t="s">
        <v>62</v>
      </c>
      <c r="E128" s="134" t="s">
        <v>183</v>
      </c>
      <c r="F128" s="134" t="s">
        <v>184</v>
      </c>
      <c r="J128" s="135">
        <f>BK128</f>
        <v>0</v>
      </c>
      <c r="L128" s="124"/>
      <c r="M128" s="128"/>
      <c r="N128" s="129"/>
      <c r="O128" s="129"/>
      <c r="P128" s="130">
        <f>SUM(P129:P130)</f>
        <v>0.11104</v>
      </c>
      <c r="Q128" s="129"/>
      <c r="R128" s="130">
        <f>SUM(R129:R130)</f>
        <v>0</v>
      </c>
      <c r="S128" s="129"/>
      <c r="T128" s="131">
        <f>SUM(T129:T130)</f>
        <v>0</v>
      </c>
      <c r="AR128" s="125" t="s">
        <v>70</v>
      </c>
      <c r="AT128" s="132" t="s">
        <v>62</v>
      </c>
      <c r="AU128" s="132" t="s">
        <v>70</v>
      </c>
      <c r="AY128" s="125" t="s">
        <v>119</v>
      </c>
      <c r="BK128" s="133">
        <f>SUM(BK129:BK130)</f>
        <v>0</v>
      </c>
    </row>
    <row r="129" spans="1:65" s="2" customFormat="1" ht="33" customHeight="1">
      <c r="A129" s="31"/>
      <c r="B129" s="136"/>
      <c r="C129" s="137" t="s">
        <v>185</v>
      </c>
      <c r="D129" s="137" t="s">
        <v>122</v>
      </c>
      <c r="E129" s="138" t="s">
        <v>186</v>
      </c>
      <c r="F129" s="139" t="s">
        <v>187</v>
      </c>
      <c r="G129" s="140" t="s">
        <v>152</v>
      </c>
      <c r="H129" s="141">
        <v>0.04</v>
      </c>
      <c r="I129" s="141"/>
      <c r="J129" s="141">
        <f>ROUND(I129*H129,2)</f>
        <v>0</v>
      </c>
      <c r="K129" s="139" t="s">
        <v>126</v>
      </c>
      <c r="L129" s="32"/>
      <c r="M129" s="142" t="s">
        <v>3</v>
      </c>
      <c r="N129" s="143" t="s">
        <v>34</v>
      </c>
      <c r="O129" s="144">
        <v>2.7759999999999998</v>
      </c>
      <c r="P129" s="144">
        <f>O129*H129</f>
        <v>0.11104</v>
      </c>
      <c r="Q129" s="144">
        <v>0</v>
      </c>
      <c r="R129" s="144">
        <f>Q129*H129</f>
        <v>0</v>
      </c>
      <c r="S129" s="144">
        <v>0</v>
      </c>
      <c r="T129" s="145">
        <f>S129*H129</f>
        <v>0</v>
      </c>
      <c r="U129" s="31"/>
      <c r="V129" s="31"/>
      <c r="W129" s="31"/>
      <c r="X129" s="31"/>
      <c r="Y129" s="31"/>
      <c r="Z129" s="31"/>
      <c r="AA129" s="31"/>
      <c r="AB129" s="31"/>
      <c r="AC129" s="31"/>
      <c r="AD129" s="31"/>
      <c r="AE129" s="31"/>
      <c r="AR129" s="146" t="s">
        <v>127</v>
      </c>
      <c r="AT129" s="146" t="s">
        <v>122</v>
      </c>
      <c r="AU129" s="146" t="s">
        <v>72</v>
      </c>
      <c r="AY129" s="19" t="s">
        <v>119</v>
      </c>
      <c r="BE129" s="147">
        <f>IF(N129="základní",J129,0)</f>
        <v>0</v>
      </c>
      <c r="BF129" s="147">
        <f>IF(N129="snížená",J129,0)</f>
        <v>0</v>
      </c>
      <c r="BG129" s="147">
        <f>IF(N129="zákl. přenesená",J129,0)</f>
        <v>0</v>
      </c>
      <c r="BH129" s="147">
        <f>IF(N129="sníž. přenesená",J129,0)</f>
        <v>0</v>
      </c>
      <c r="BI129" s="147">
        <f>IF(N129="nulová",J129,0)</f>
        <v>0</v>
      </c>
      <c r="BJ129" s="19" t="s">
        <v>70</v>
      </c>
      <c r="BK129" s="147">
        <f>ROUND(I129*H129,2)</f>
        <v>0</v>
      </c>
      <c r="BL129" s="19" t="s">
        <v>127</v>
      </c>
      <c r="BM129" s="146" t="s">
        <v>188</v>
      </c>
    </row>
    <row r="130" spans="1:65" s="2" customFormat="1" ht="58.5">
      <c r="A130" s="31"/>
      <c r="B130" s="32"/>
      <c r="C130" s="31"/>
      <c r="D130" s="148" t="s">
        <v>129</v>
      </c>
      <c r="E130" s="31"/>
      <c r="F130" s="149" t="s">
        <v>189</v>
      </c>
      <c r="G130" s="31"/>
      <c r="H130" s="31"/>
      <c r="I130" s="31"/>
      <c r="J130" s="31"/>
      <c r="K130" s="31"/>
      <c r="L130" s="32"/>
      <c r="M130" s="150"/>
      <c r="N130" s="151"/>
      <c r="O130" s="52"/>
      <c r="P130" s="52"/>
      <c r="Q130" s="52"/>
      <c r="R130" s="52"/>
      <c r="S130" s="52"/>
      <c r="T130" s="53"/>
      <c r="U130" s="31"/>
      <c r="V130" s="31"/>
      <c r="W130" s="31"/>
      <c r="X130" s="31"/>
      <c r="Y130" s="31"/>
      <c r="Z130" s="31"/>
      <c r="AA130" s="31"/>
      <c r="AB130" s="31"/>
      <c r="AC130" s="31"/>
      <c r="AD130" s="31"/>
      <c r="AE130" s="31"/>
      <c r="AT130" s="19" t="s">
        <v>129</v>
      </c>
      <c r="AU130" s="19" t="s">
        <v>72</v>
      </c>
    </row>
    <row r="131" spans="1:65" s="12" customFormat="1" ht="25.9" customHeight="1">
      <c r="B131" s="124"/>
      <c r="D131" s="125" t="s">
        <v>62</v>
      </c>
      <c r="E131" s="126" t="s">
        <v>190</v>
      </c>
      <c r="F131" s="126" t="s">
        <v>191</v>
      </c>
      <c r="J131" s="127">
        <f>BK131</f>
        <v>0</v>
      </c>
      <c r="L131" s="124"/>
      <c r="M131" s="128"/>
      <c r="N131" s="129"/>
      <c r="O131" s="129"/>
      <c r="P131" s="130">
        <f>P132+P151+P181+P218</f>
        <v>381.74018999999998</v>
      </c>
      <c r="Q131" s="129"/>
      <c r="R131" s="130">
        <f>R132+R151+R181+R218</f>
        <v>8.9636610000000001</v>
      </c>
      <c r="S131" s="129"/>
      <c r="T131" s="131">
        <f>T132+T151+T181+T218</f>
        <v>1.5198928</v>
      </c>
      <c r="AR131" s="125" t="s">
        <v>72</v>
      </c>
      <c r="AT131" s="132" t="s">
        <v>62</v>
      </c>
      <c r="AU131" s="132" t="s">
        <v>63</v>
      </c>
      <c r="AY131" s="125" t="s">
        <v>119</v>
      </c>
      <c r="BK131" s="133">
        <f>BK132+BK151+BK181+BK218</f>
        <v>0</v>
      </c>
    </row>
    <row r="132" spans="1:65" s="12" customFormat="1" ht="22.9" customHeight="1">
      <c r="B132" s="124"/>
      <c r="D132" s="125" t="s">
        <v>62</v>
      </c>
      <c r="E132" s="134" t="s">
        <v>192</v>
      </c>
      <c r="F132" s="134" t="s">
        <v>193</v>
      </c>
      <c r="J132" s="135">
        <f>BK132</f>
        <v>0</v>
      </c>
      <c r="L132" s="124"/>
      <c r="M132" s="128"/>
      <c r="N132" s="129"/>
      <c r="O132" s="129"/>
      <c r="P132" s="130">
        <f>SUM(P133:P150)</f>
        <v>82.379410000000007</v>
      </c>
      <c r="Q132" s="129"/>
      <c r="R132" s="130">
        <f>SUM(R133:R150)</f>
        <v>5.611328799999999</v>
      </c>
      <c r="S132" s="129"/>
      <c r="T132" s="131">
        <f>SUM(T133:T150)</f>
        <v>0</v>
      </c>
      <c r="AR132" s="125" t="s">
        <v>72</v>
      </c>
      <c r="AT132" s="132" t="s">
        <v>62</v>
      </c>
      <c r="AU132" s="132" t="s">
        <v>70</v>
      </c>
      <c r="AY132" s="125" t="s">
        <v>119</v>
      </c>
      <c r="BK132" s="133">
        <f>SUM(BK133:BK150)</f>
        <v>0</v>
      </c>
    </row>
    <row r="133" spans="1:65" s="2" customFormat="1" ht="24">
      <c r="A133" s="31"/>
      <c r="B133" s="136"/>
      <c r="C133" s="137" t="s">
        <v>194</v>
      </c>
      <c r="D133" s="137" t="s">
        <v>122</v>
      </c>
      <c r="E133" s="138" t="s">
        <v>195</v>
      </c>
      <c r="F133" s="139" t="s">
        <v>196</v>
      </c>
      <c r="G133" s="140" t="s">
        <v>125</v>
      </c>
      <c r="H133" s="141">
        <v>247</v>
      </c>
      <c r="I133" s="141"/>
      <c r="J133" s="141">
        <f>ROUND(I133*H133,2)</f>
        <v>0</v>
      </c>
      <c r="K133" s="139" t="s">
        <v>126</v>
      </c>
      <c r="L133" s="32"/>
      <c r="M133" s="142" t="s">
        <v>3</v>
      </c>
      <c r="N133" s="143" t="s">
        <v>34</v>
      </c>
      <c r="O133" s="144">
        <v>0.14000000000000001</v>
      </c>
      <c r="P133" s="144">
        <f>O133*H133</f>
        <v>34.580000000000005</v>
      </c>
      <c r="Q133" s="144">
        <v>0</v>
      </c>
      <c r="R133" s="144">
        <f>Q133*H133</f>
        <v>0</v>
      </c>
      <c r="S133" s="144">
        <v>0</v>
      </c>
      <c r="T133" s="145">
        <f>S133*H133</f>
        <v>0</v>
      </c>
      <c r="U133" s="31"/>
      <c r="V133" s="31"/>
      <c r="W133" s="31"/>
      <c r="X133" s="31"/>
      <c r="Y133" s="31"/>
      <c r="Z133" s="31"/>
      <c r="AA133" s="31"/>
      <c r="AB133" s="31"/>
      <c r="AC133" s="31"/>
      <c r="AD133" s="31"/>
      <c r="AE133" s="31"/>
      <c r="AR133" s="146" t="s">
        <v>197</v>
      </c>
      <c r="AT133" s="146" t="s">
        <v>122</v>
      </c>
      <c r="AU133" s="146" t="s">
        <v>72</v>
      </c>
      <c r="AY133" s="19" t="s">
        <v>119</v>
      </c>
      <c r="BE133" s="147">
        <f>IF(N133="základní",J133,0)</f>
        <v>0</v>
      </c>
      <c r="BF133" s="147">
        <f>IF(N133="snížená",J133,0)</f>
        <v>0</v>
      </c>
      <c r="BG133" s="147">
        <f>IF(N133="zákl. přenesená",J133,0)</f>
        <v>0</v>
      </c>
      <c r="BH133" s="147">
        <f>IF(N133="sníž. přenesená",J133,0)</f>
        <v>0</v>
      </c>
      <c r="BI133" s="147">
        <f>IF(N133="nulová",J133,0)</f>
        <v>0</v>
      </c>
      <c r="BJ133" s="19" t="s">
        <v>70</v>
      </c>
      <c r="BK133" s="147">
        <f>ROUND(I133*H133,2)</f>
        <v>0</v>
      </c>
      <c r="BL133" s="19" t="s">
        <v>197</v>
      </c>
      <c r="BM133" s="146" t="s">
        <v>198</v>
      </c>
    </row>
    <row r="134" spans="1:65" s="2" customFormat="1" ht="39">
      <c r="A134" s="31"/>
      <c r="B134" s="32"/>
      <c r="C134" s="31"/>
      <c r="D134" s="148" t="s">
        <v>129</v>
      </c>
      <c r="E134" s="31"/>
      <c r="F134" s="149" t="s">
        <v>199</v>
      </c>
      <c r="G134" s="31"/>
      <c r="H134" s="31"/>
      <c r="I134" s="31"/>
      <c r="J134" s="31"/>
      <c r="K134" s="31"/>
      <c r="L134" s="32"/>
      <c r="M134" s="150"/>
      <c r="N134" s="151"/>
      <c r="O134" s="52"/>
      <c r="P134" s="52"/>
      <c r="Q134" s="52"/>
      <c r="R134" s="52"/>
      <c r="S134" s="52"/>
      <c r="T134" s="53"/>
      <c r="U134" s="31"/>
      <c r="V134" s="31"/>
      <c r="W134" s="31"/>
      <c r="X134" s="31"/>
      <c r="Y134" s="31"/>
      <c r="Z134" s="31"/>
      <c r="AA134" s="31"/>
      <c r="AB134" s="31"/>
      <c r="AC134" s="31"/>
      <c r="AD134" s="31"/>
      <c r="AE134" s="31"/>
      <c r="AT134" s="19" t="s">
        <v>129</v>
      </c>
      <c r="AU134" s="19" t="s">
        <v>72</v>
      </c>
    </row>
    <row r="135" spans="1:65" s="13" customFormat="1">
      <c r="B135" s="152"/>
      <c r="D135" s="148" t="s">
        <v>131</v>
      </c>
      <c r="E135" s="153" t="s">
        <v>3</v>
      </c>
      <c r="F135" s="154" t="s">
        <v>138</v>
      </c>
      <c r="H135" s="155">
        <v>247</v>
      </c>
      <c r="L135" s="152"/>
      <c r="M135" s="156"/>
      <c r="N135" s="157"/>
      <c r="O135" s="157"/>
      <c r="P135" s="157"/>
      <c r="Q135" s="157"/>
      <c r="R135" s="157"/>
      <c r="S135" s="157"/>
      <c r="T135" s="158"/>
      <c r="AT135" s="153" t="s">
        <v>131</v>
      </c>
      <c r="AU135" s="153" t="s">
        <v>72</v>
      </c>
      <c r="AV135" s="13" t="s">
        <v>72</v>
      </c>
      <c r="AW135" s="13" t="s">
        <v>25</v>
      </c>
      <c r="AX135" s="13" t="s">
        <v>63</v>
      </c>
      <c r="AY135" s="153" t="s">
        <v>119</v>
      </c>
    </row>
    <row r="136" spans="1:65" s="14" customFormat="1">
      <c r="B136" s="159"/>
      <c r="D136" s="148" t="s">
        <v>131</v>
      </c>
      <c r="E136" s="160" t="s">
        <v>3</v>
      </c>
      <c r="F136" s="161" t="s">
        <v>133</v>
      </c>
      <c r="H136" s="162">
        <v>247</v>
      </c>
      <c r="L136" s="159"/>
      <c r="M136" s="163"/>
      <c r="N136" s="164"/>
      <c r="O136" s="164"/>
      <c r="P136" s="164"/>
      <c r="Q136" s="164"/>
      <c r="R136" s="164"/>
      <c r="S136" s="164"/>
      <c r="T136" s="165"/>
      <c r="AT136" s="160" t="s">
        <v>131</v>
      </c>
      <c r="AU136" s="160" t="s">
        <v>72</v>
      </c>
      <c r="AV136" s="14" t="s">
        <v>127</v>
      </c>
      <c r="AW136" s="14" t="s">
        <v>25</v>
      </c>
      <c r="AX136" s="14" t="s">
        <v>70</v>
      </c>
      <c r="AY136" s="160" t="s">
        <v>119</v>
      </c>
    </row>
    <row r="137" spans="1:65" s="2" customFormat="1" ht="16.5" customHeight="1">
      <c r="A137" s="31"/>
      <c r="B137" s="136"/>
      <c r="C137" s="172" t="s">
        <v>200</v>
      </c>
      <c r="D137" s="172" t="s">
        <v>201</v>
      </c>
      <c r="E137" s="173" t="s">
        <v>202</v>
      </c>
      <c r="F137" s="174" t="s">
        <v>203</v>
      </c>
      <c r="G137" s="175" t="s">
        <v>125</v>
      </c>
      <c r="H137" s="176">
        <v>503.88</v>
      </c>
      <c r="I137" s="176"/>
      <c r="J137" s="176">
        <f>ROUND(I137*H137,2)</f>
        <v>0</v>
      </c>
      <c r="K137" s="174" t="s">
        <v>126</v>
      </c>
      <c r="L137" s="177"/>
      <c r="M137" s="178" t="s">
        <v>3</v>
      </c>
      <c r="N137" s="179" t="s">
        <v>34</v>
      </c>
      <c r="O137" s="144">
        <v>0</v>
      </c>
      <c r="P137" s="144">
        <f>O137*H137</f>
        <v>0</v>
      </c>
      <c r="Q137" s="144">
        <v>1.0699999999999999E-2</v>
      </c>
      <c r="R137" s="144">
        <f>Q137*H137</f>
        <v>5.3915159999999993</v>
      </c>
      <c r="S137" s="144">
        <v>0</v>
      </c>
      <c r="T137" s="145">
        <f>S137*H137</f>
        <v>0</v>
      </c>
      <c r="U137" s="31"/>
      <c r="V137" s="31"/>
      <c r="W137" s="31"/>
      <c r="X137" s="31"/>
      <c r="Y137" s="31"/>
      <c r="Z137" s="31"/>
      <c r="AA137" s="31"/>
      <c r="AB137" s="31"/>
      <c r="AC137" s="31"/>
      <c r="AD137" s="31"/>
      <c r="AE137" s="31"/>
      <c r="AR137" s="146" t="s">
        <v>204</v>
      </c>
      <c r="AT137" s="146" t="s">
        <v>201</v>
      </c>
      <c r="AU137" s="146" t="s">
        <v>72</v>
      </c>
      <c r="AY137" s="19" t="s">
        <v>119</v>
      </c>
      <c r="BE137" s="147">
        <f>IF(N137="základní",J137,0)</f>
        <v>0</v>
      </c>
      <c r="BF137" s="147">
        <f>IF(N137="snížená",J137,0)</f>
        <v>0</v>
      </c>
      <c r="BG137" s="147">
        <f>IF(N137="zákl. přenesená",J137,0)</f>
        <v>0</v>
      </c>
      <c r="BH137" s="147">
        <f>IF(N137="sníž. přenesená",J137,0)</f>
        <v>0</v>
      </c>
      <c r="BI137" s="147">
        <f>IF(N137="nulová",J137,0)</f>
        <v>0</v>
      </c>
      <c r="BJ137" s="19" t="s">
        <v>70</v>
      </c>
      <c r="BK137" s="147">
        <f>ROUND(I137*H137,2)</f>
        <v>0</v>
      </c>
      <c r="BL137" s="19" t="s">
        <v>197</v>
      </c>
      <c r="BM137" s="146" t="s">
        <v>205</v>
      </c>
    </row>
    <row r="138" spans="1:65" s="13" customFormat="1">
      <c r="B138" s="152"/>
      <c r="D138" s="148" t="s">
        <v>131</v>
      </c>
      <c r="F138" s="154" t="s">
        <v>206</v>
      </c>
      <c r="H138" s="155">
        <v>503.88</v>
      </c>
      <c r="L138" s="152"/>
      <c r="M138" s="156"/>
      <c r="N138" s="157"/>
      <c r="O138" s="157"/>
      <c r="P138" s="157"/>
      <c r="Q138" s="157"/>
      <c r="R138" s="157"/>
      <c r="S138" s="157"/>
      <c r="T138" s="158"/>
      <c r="AT138" s="153" t="s">
        <v>131</v>
      </c>
      <c r="AU138" s="153" t="s">
        <v>72</v>
      </c>
      <c r="AV138" s="13" t="s">
        <v>72</v>
      </c>
      <c r="AW138" s="13" t="s">
        <v>4</v>
      </c>
      <c r="AX138" s="13" t="s">
        <v>70</v>
      </c>
      <c r="AY138" s="153" t="s">
        <v>119</v>
      </c>
    </row>
    <row r="139" spans="1:65" s="2" customFormat="1" ht="16.5" customHeight="1">
      <c r="A139" s="31"/>
      <c r="B139" s="136"/>
      <c r="C139" s="137" t="s">
        <v>207</v>
      </c>
      <c r="D139" s="137" t="s">
        <v>122</v>
      </c>
      <c r="E139" s="138" t="s">
        <v>208</v>
      </c>
      <c r="F139" s="139" t="s">
        <v>209</v>
      </c>
      <c r="G139" s="140" t="s">
        <v>125</v>
      </c>
      <c r="H139" s="141">
        <v>247</v>
      </c>
      <c r="I139" s="141"/>
      <c r="J139" s="141">
        <f>ROUND(I139*H139,2)</f>
        <v>0</v>
      </c>
      <c r="K139" s="139" t="s">
        <v>126</v>
      </c>
      <c r="L139" s="32"/>
      <c r="M139" s="142" t="s">
        <v>3</v>
      </c>
      <c r="N139" s="143" t="s">
        <v>34</v>
      </c>
      <c r="O139" s="144">
        <v>5.8999999999999997E-2</v>
      </c>
      <c r="P139" s="144">
        <f>O139*H139</f>
        <v>14.572999999999999</v>
      </c>
      <c r="Q139" s="144">
        <v>8.0999999999999996E-4</v>
      </c>
      <c r="R139" s="144">
        <f>Q139*H139</f>
        <v>0.20007</v>
      </c>
      <c r="S139" s="144">
        <v>0</v>
      </c>
      <c r="T139" s="145">
        <f>S139*H139</f>
        <v>0</v>
      </c>
      <c r="U139" s="31"/>
      <c r="V139" s="31"/>
      <c r="W139" s="31"/>
      <c r="X139" s="31"/>
      <c r="Y139" s="31"/>
      <c r="Z139" s="31"/>
      <c r="AA139" s="31"/>
      <c r="AB139" s="31"/>
      <c r="AC139" s="31"/>
      <c r="AD139" s="31"/>
      <c r="AE139" s="31"/>
      <c r="AR139" s="146" t="s">
        <v>197</v>
      </c>
      <c r="AT139" s="146" t="s">
        <v>122</v>
      </c>
      <c r="AU139" s="146" t="s">
        <v>72</v>
      </c>
      <c r="AY139" s="19" t="s">
        <v>119</v>
      </c>
      <c r="BE139" s="147">
        <f>IF(N139="základní",J139,0)</f>
        <v>0</v>
      </c>
      <c r="BF139" s="147">
        <f>IF(N139="snížená",J139,0)</f>
        <v>0</v>
      </c>
      <c r="BG139" s="147">
        <f>IF(N139="zákl. přenesená",J139,0)</f>
        <v>0</v>
      </c>
      <c r="BH139" s="147">
        <f>IF(N139="sníž. přenesená",J139,0)</f>
        <v>0</v>
      </c>
      <c r="BI139" s="147">
        <f>IF(N139="nulová",J139,0)</f>
        <v>0</v>
      </c>
      <c r="BJ139" s="19" t="s">
        <v>70</v>
      </c>
      <c r="BK139" s="147">
        <f>ROUND(I139*H139,2)</f>
        <v>0</v>
      </c>
      <c r="BL139" s="19" t="s">
        <v>197</v>
      </c>
      <c r="BM139" s="146" t="s">
        <v>210</v>
      </c>
    </row>
    <row r="140" spans="1:65" s="2" customFormat="1" ht="39">
      <c r="A140" s="31"/>
      <c r="B140" s="32"/>
      <c r="C140" s="31"/>
      <c r="D140" s="148" t="s">
        <v>129</v>
      </c>
      <c r="E140" s="31"/>
      <c r="F140" s="149" t="s">
        <v>211</v>
      </c>
      <c r="G140" s="31"/>
      <c r="H140" s="31"/>
      <c r="I140" s="31"/>
      <c r="J140" s="31"/>
      <c r="K140" s="31"/>
      <c r="L140" s="32"/>
      <c r="M140" s="150"/>
      <c r="N140" s="151"/>
      <c r="O140" s="52"/>
      <c r="P140" s="52"/>
      <c r="Q140" s="52"/>
      <c r="R140" s="52"/>
      <c r="S140" s="52"/>
      <c r="T140" s="53"/>
      <c r="U140" s="31"/>
      <c r="V140" s="31"/>
      <c r="W140" s="31"/>
      <c r="X140" s="31"/>
      <c r="Y140" s="31"/>
      <c r="Z140" s="31"/>
      <c r="AA140" s="31"/>
      <c r="AB140" s="31"/>
      <c r="AC140" s="31"/>
      <c r="AD140" s="31"/>
      <c r="AE140" s="31"/>
      <c r="AT140" s="19" t="s">
        <v>129</v>
      </c>
      <c r="AU140" s="19" t="s">
        <v>72</v>
      </c>
    </row>
    <row r="141" spans="1:65" s="15" customFormat="1">
      <c r="B141" s="166"/>
      <c r="D141" s="148" t="s">
        <v>131</v>
      </c>
      <c r="E141" s="167" t="s">
        <v>3</v>
      </c>
      <c r="F141" s="168" t="s">
        <v>139</v>
      </c>
      <c r="H141" s="167" t="s">
        <v>3</v>
      </c>
      <c r="L141" s="166"/>
      <c r="M141" s="169"/>
      <c r="N141" s="170"/>
      <c r="O141" s="170"/>
      <c r="P141" s="170"/>
      <c r="Q141" s="170"/>
      <c r="R141" s="170"/>
      <c r="S141" s="170"/>
      <c r="T141" s="171"/>
      <c r="AT141" s="167" t="s">
        <v>131</v>
      </c>
      <c r="AU141" s="167" t="s">
        <v>72</v>
      </c>
      <c r="AV141" s="15" t="s">
        <v>70</v>
      </c>
      <c r="AW141" s="15" t="s">
        <v>25</v>
      </c>
      <c r="AX141" s="15" t="s">
        <v>63</v>
      </c>
      <c r="AY141" s="167" t="s">
        <v>119</v>
      </c>
    </row>
    <row r="142" spans="1:65" s="13" customFormat="1">
      <c r="B142" s="152"/>
      <c r="D142" s="148" t="s">
        <v>131</v>
      </c>
      <c r="E142" s="153" t="s">
        <v>3</v>
      </c>
      <c r="F142" s="154" t="s">
        <v>138</v>
      </c>
      <c r="H142" s="155">
        <v>247</v>
      </c>
      <c r="L142" s="152"/>
      <c r="M142" s="156"/>
      <c r="N142" s="157"/>
      <c r="O142" s="157"/>
      <c r="P142" s="157"/>
      <c r="Q142" s="157"/>
      <c r="R142" s="157"/>
      <c r="S142" s="157"/>
      <c r="T142" s="158"/>
      <c r="AT142" s="153" t="s">
        <v>131</v>
      </c>
      <c r="AU142" s="153" t="s">
        <v>72</v>
      </c>
      <c r="AV142" s="13" t="s">
        <v>72</v>
      </c>
      <c r="AW142" s="13" t="s">
        <v>25</v>
      </c>
      <c r="AX142" s="13" t="s">
        <v>63</v>
      </c>
      <c r="AY142" s="153" t="s">
        <v>119</v>
      </c>
    </row>
    <row r="143" spans="1:65" s="14" customFormat="1">
      <c r="B143" s="159"/>
      <c r="D143" s="148" t="s">
        <v>131</v>
      </c>
      <c r="E143" s="160" t="s">
        <v>3</v>
      </c>
      <c r="F143" s="161" t="s">
        <v>133</v>
      </c>
      <c r="H143" s="162">
        <v>247</v>
      </c>
      <c r="L143" s="159"/>
      <c r="M143" s="163"/>
      <c r="N143" s="164"/>
      <c r="O143" s="164"/>
      <c r="P143" s="164"/>
      <c r="Q143" s="164"/>
      <c r="R143" s="164"/>
      <c r="S143" s="164"/>
      <c r="T143" s="165"/>
      <c r="AT143" s="160" t="s">
        <v>131</v>
      </c>
      <c r="AU143" s="160" t="s">
        <v>72</v>
      </c>
      <c r="AV143" s="14" t="s">
        <v>127</v>
      </c>
      <c r="AW143" s="14" t="s">
        <v>25</v>
      </c>
      <c r="AX143" s="14" t="s">
        <v>70</v>
      </c>
      <c r="AY143" s="160" t="s">
        <v>119</v>
      </c>
    </row>
    <row r="144" spans="1:65" s="2" customFormat="1" ht="24">
      <c r="A144" s="31"/>
      <c r="B144" s="136"/>
      <c r="C144" s="137" t="s">
        <v>212</v>
      </c>
      <c r="D144" s="137" t="s">
        <v>122</v>
      </c>
      <c r="E144" s="138" t="s">
        <v>213</v>
      </c>
      <c r="F144" s="139" t="s">
        <v>214</v>
      </c>
      <c r="G144" s="140" t="s">
        <v>125</v>
      </c>
      <c r="H144" s="141">
        <v>247</v>
      </c>
      <c r="I144" s="141"/>
      <c r="J144" s="141">
        <f>ROUND(I144*H144,2)</f>
        <v>0</v>
      </c>
      <c r="K144" s="139" t="s">
        <v>126</v>
      </c>
      <c r="L144" s="32"/>
      <c r="M144" s="142" t="s">
        <v>3</v>
      </c>
      <c r="N144" s="143" t="s">
        <v>34</v>
      </c>
      <c r="O144" s="144">
        <v>0.06</v>
      </c>
      <c r="P144" s="144">
        <f>O144*H144</f>
        <v>14.82</v>
      </c>
      <c r="Q144" s="144">
        <v>1.0000000000000001E-5</v>
      </c>
      <c r="R144" s="144">
        <f>Q144*H144</f>
        <v>2.4700000000000004E-3</v>
      </c>
      <c r="S144" s="144">
        <v>0</v>
      </c>
      <c r="T144" s="145">
        <f>S144*H144</f>
        <v>0</v>
      </c>
      <c r="U144" s="31"/>
      <c r="V144" s="31"/>
      <c r="W144" s="31"/>
      <c r="X144" s="31"/>
      <c r="Y144" s="31"/>
      <c r="Z144" s="31"/>
      <c r="AA144" s="31"/>
      <c r="AB144" s="31"/>
      <c r="AC144" s="31"/>
      <c r="AD144" s="31"/>
      <c r="AE144" s="31"/>
      <c r="AR144" s="146" t="s">
        <v>197</v>
      </c>
      <c r="AT144" s="146" t="s">
        <v>122</v>
      </c>
      <c r="AU144" s="146" t="s">
        <v>72</v>
      </c>
      <c r="AY144" s="19" t="s">
        <v>119</v>
      </c>
      <c r="BE144" s="147">
        <f>IF(N144="základní",J144,0)</f>
        <v>0</v>
      </c>
      <c r="BF144" s="147">
        <f>IF(N144="snížená",J144,0)</f>
        <v>0</v>
      </c>
      <c r="BG144" s="147">
        <f>IF(N144="zákl. přenesená",J144,0)</f>
        <v>0</v>
      </c>
      <c r="BH144" s="147">
        <f>IF(N144="sníž. přenesená",J144,0)</f>
        <v>0</v>
      </c>
      <c r="BI144" s="147">
        <f>IF(N144="nulová",J144,0)</f>
        <v>0</v>
      </c>
      <c r="BJ144" s="19" t="s">
        <v>70</v>
      </c>
      <c r="BK144" s="147">
        <f>ROUND(I144*H144,2)</f>
        <v>0</v>
      </c>
      <c r="BL144" s="19" t="s">
        <v>197</v>
      </c>
      <c r="BM144" s="146" t="s">
        <v>215</v>
      </c>
    </row>
    <row r="145" spans="1:65" s="2" customFormat="1" ht="24">
      <c r="A145" s="31"/>
      <c r="B145" s="136"/>
      <c r="C145" s="172" t="s">
        <v>9</v>
      </c>
      <c r="D145" s="172" t="s">
        <v>201</v>
      </c>
      <c r="E145" s="173" t="s">
        <v>216</v>
      </c>
      <c r="F145" s="174" t="s">
        <v>217</v>
      </c>
      <c r="G145" s="175" t="s">
        <v>125</v>
      </c>
      <c r="H145" s="176">
        <v>287.88</v>
      </c>
      <c r="I145" s="176"/>
      <c r="J145" s="176">
        <f>ROUND(I145*H145,2)</f>
        <v>0</v>
      </c>
      <c r="K145" s="174" t="s">
        <v>126</v>
      </c>
      <c r="L145" s="177"/>
      <c r="M145" s="178" t="s">
        <v>3</v>
      </c>
      <c r="N145" s="179" t="s">
        <v>34</v>
      </c>
      <c r="O145" s="144">
        <v>0</v>
      </c>
      <c r="P145" s="144">
        <f>O145*H145</f>
        <v>0</v>
      </c>
      <c r="Q145" s="144">
        <v>6.0000000000000002E-5</v>
      </c>
      <c r="R145" s="144">
        <f>Q145*H145</f>
        <v>1.7272800000000001E-2</v>
      </c>
      <c r="S145" s="144">
        <v>0</v>
      </c>
      <c r="T145" s="145">
        <f>S145*H145</f>
        <v>0</v>
      </c>
      <c r="U145" s="31"/>
      <c r="V145" s="31"/>
      <c r="W145" s="31"/>
      <c r="X145" s="31"/>
      <c r="Y145" s="31"/>
      <c r="Z145" s="31"/>
      <c r="AA145" s="31"/>
      <c r="AB145" s="31"/>
      <c r="AC145" s="31"/>
      <c r="AD145" s="31"/>
      <c r="AE145" s="31"/>
      <c r="AR145" s="146" t="s">
        <v>204</v>
      </c>
      <c r="AT145" s="146" t="s">
        <v>201</v>
      </c>
      <c r="AU145" s="146" t="s">
        <v>72</v>
      </c>
      <c r="AY145" s="19" t="s">
        <v>119</v>
      </c>
      <c r="BE145" s="147">
        <f>IF(N145="základní",J145,0)</f>
        <v>0</v>
      </c>
      <c r="BF145" s="147">
        <f>IF(N145="snížená",J145,0)</f>
        <v>0</v>
      </c>
      <c r="BG145" s="147">
        <f>IF(N145="zákl. přenesená",J145,0)</f>
        <v>0</v>
      </c>
      <c r="BH145" s="147">
        <f>IF(N145="sníž. přenesená",J145,0)</f>
        <v>0</v>
      </c>
      <c r="BI145" s="147">
        <f>IF(N145="nulová",J145,0)</f>
        <v>0</v>
      </c>
      <c r="BJ145" s="19" t="s">
        <v>70</v>
      </c>
      <c r="BK145" s="147">
        <f>ROUND(I145*H145,2)</f>
        <v>0</v>
      </c>
      <c r="BL145" s="19" t="s">
        <v>197</v>
      </c>
      <c r="BM145" s="146" t="s">
        <v>218</v>
      </c>
    </row>
    <row r="146" spans="1:65" s="13" customFormat="1">
      <c r="B146" s="152"/>
      <c r="D146" s="148" t="s">
        <v>131</v>
      </c>
      <c r="F146" s="154" t="s">
        <v>219</v>
      </c>
      <c r="H146" s="155">
        <v>287.88</v>
      </c>
      <c r="L146" s="152"/>
      <c r="M146" s="156"/>
      <c r="N146" s="157"/>
      <c r="O146" s="157"/>
      <c r="P146" s="157"/>
      <c r="Q146" s="157"/>
      <c r="R146" s="157"/>
      <c r="S146" s="157"/>
      <c r="T146" s="158"/>
      <c r="AT146" s="153" t="s">
        <v>131</v>
      </c>
      <c r="AU146" s="153" t="s">
        <v>72</v>
      </c>
      <c r="AV146" s="13" t="s">
        <v>72</v>
      </c>
      <c r="AW146" s="13" t="s">
        <v>4</v>
      </c>
      <c r="AX146" s="13" t="s">
        <v>70</v>
      </c>
      <c r="AY146" s="153" t="s">
        <v>119</v>
      </c>
    </row>
    <row r="147" spans="1:65" s="2" customFormat="1" ht="24">
      <c r="A147" s="31"/>
      <c r="B147" s="136"/>
      <c r="C147" s="137" t="s">
        <v>197</v>
      </c>
      <c r="D147" s="137" t="s">
        <v>122</v>
      </c>
      <c r="E147" s="138" t="s">
        <v>220</v>
      </c>
      <c r="F147" s="139" t="s">
        <v>221</v>
      </c>
      <c r="G147" s="140" t="s">
        <v>152</v>
      </c>
      <c r="H147" s="141">
        <v>5.61</v>
      </c>
      <c r="I147" s="141"/>
      <c r="J147" s="141">
        <f>ROUND(I147*H147,2)</f>
        <v>0</v>
      </c>
      <c r="K147" s="139" t="s">
        <v>126</v>
      </c>
      <c r="L147" s="32"/>
      <c r="M147" s="142" t="s">
        <v>3</v>
      </c>
      <c r="N147" s="143" t="s">
        <v>34</v>
      </c>
      <c r="O147" s="144">
        <v>1.831</v>
      </c>
      <c r="P147" s="144">
        <f>O147*H147</f>
        <v>10.27191</v>
      </c>
      <c r="Q147" s="144">
        <v>0</v>
      </c>
      <c r="R147" s="144">
        <f>Q147*H147</f>
        <v>0</v>
      </c>
      <c r="S147" s="144">
        <v>0</v>
      </c>
      <c r="T147" s="145">
        <f>S147*H147</f>
        <v>0</v>
      </c>
      <c r="U147" s="31"/>
      <c r="V147" s="31"/>
      <c r="W147" s="31"/>
      <c r="X147" s="31"/>
      <c r="Y147" s="31"/>
      <c r="Z147" s="31"/>
      <c r="AA147" s="31"/>
      <c r="AB147" s="31"/>
      <c r="AC147" s="31"/>
      <c r="AD147" s="31"/>
      <c r="AE147" s="31"/>
      <c r="AR147" s="146" t="s">
        <v>197</v>
      </c>
      <c r="AT147" s="146" t="s">
        <v>122</v>
      </c>
      <c r="AU147" s="146" t="s">
        <v>72</v>
      </c>
      <c r="AY147" s="19" t="s">
        <v>119</v>
      </c>
      <c r="BE147" s="147">
        <f>IF(N147="základní",J147,0)</f>
        <v>0</v>
      </c>
      <c r="BF147" s="147">
        <f>IF(N147="snížená",J147,0)</f>
        <v>0</v>
      </c>
      <c r="BG147" s="147">
        <f>IF(N147="zákl. přenesená",J147,0)</f>
        <v>0</v>
      </c>
      <c r="BH147" s="147">
        <f>IF(N147="sníž. přenesená",J147,0)</f>
        <v>0</v>
      </c>
      <c r="BI147" s="147">
        <f>IF(N147="nulová",J147,0)</f>
        <v>0</v>
      </c>
      <c r="BJ147" s="19" t="s">
        <v>70</v>
      </c>
      <c r="BK147" s="147">
        <f>ROUND(I147*H147,2)</f>
        <v>0</v>
      </c>
      <c r="BL147" s="19" t="s">
        <v>197</v>
      </c>
      <c r="BM147" s="146" t="s">
        <v>222</v>
      </c>
    </row>
    <row r="148" spans="1:65" s="2" customFormat="1" ht="78">
      <c r="A148" s="31"/>
      <c r="B148" s="32"/>
      <c r="C148" s="31"/>
      <c r="D148" s="148" t="s">
        <v>129</v>
      </c>
      <c r="E148" s="31"/>
      <c r="F148" s="149" t="s">
        <v>223</v>
      </c>
      <c r="G148" s="31"/>
      <c r="H148" s="31"/>
      <c r="I148" s="31"/>
      <c r="J148" s="31"/>
      <c r="K148" s="31"/>
      <c r="L148" s="32"/>
      <c r="M148" s="150"/>
      <c r="N148" s="151"/>
      <c r="O148" s="52"/>
      <c r="P148" s="52"/>
      <c r="Q148" s="52"/>
      <c r="R148" s="52"/>
      <c r="S148" s="52"/>
      <c r="T148" s="53"/>
      <c r="U148" s="31"/>
      <c r="V148" s="31"/>
      <c r="W148" s="31"/>
      <c r="X148" s="31"/>
      <c r="Y148" s="31"/>
      <c r="Z148" s="31"/>
      <c r="AA148" s="31"/>
      <c r="AB148" s="31"/>
      <c r="AC148" s="31"/>
      <c r="AD148" s="31"/>
      <c r="AE148" s="31"/>
      <c r="AT148" s="19" t="s">
        <v>129</v>
      </c>
      <c r="AU148" s="19" t="s">
        <v>72</v>
      </c>
    </row>
    <row r="149" spans="1:65" s="2" customFormat="1" ht="24">
      <c r="A149" s="31"/>
      <c r="B149" s="136"/>
      <c r="C149" s="137" t="s">
        <v>224</v>
      </c>
      <c r="D149" s="137" t="s">
        <v>122</v>
      </c>
      <c r="E149" s="138" t="s">
        <v>225</v>
      </c>
      <c r="F149" s="139" t="s">
        <v>226</v>
      </c>
      <c r="G149" s="140" t="s">
        <v>152</v>
      </c>
      <c r="H149" s="141">
        <v>5.61</v>
      </c>
      <c r="I149" s="141"/>
      <c r="J149" s="141">
        <f>ROUND(I149*H149,2)</f>
        <v>0</v>
      </c>
      <c r="K149" s="139" t="s">
        <v>126</v>
      </c>
      <c r="L149" s="32"/>
      <c r="M149" s="142" t="s">
        <v>3</v>
      </c>
      <c r="N149" s="143" t="s">
        <v>34</v>
      </c>
      <c r="O149" s="144">
        <v>1.45</v>
      </c>
      <c r="P149" s="144">
        <f>O149*H149</f>
        <v>8.134500000000001</v>
      </c>
      <c r="Q149" s="144">
        <v>0</v>
      </c>
      <c r="R149" s="144">
        <f>Q149*H149</f>
        <v>0</v>
      </c>
      <c r="S149" s="144">
        <v>0</v>
      </c>
      <c r="T149" s="145">
        <f>S149*H149</f>
        <v>0</v>
      </c>
      <c r="U149" s="31"/>
      <c r="V149" s="31"/>
      <c r="W149" s="31"/>
      <c r="X149" s="31"/>
      <c r="Y149" s="31"/>
      <c r="Z149" s="31"/>
      <c r="AA149" s="31"/>
      <c r="AB149" s="31"/>
      <c r="AC149" s="31"/>
      <c r="AD149" s="31"/>
      <c r="AE149" s="31"/>
      <c r="AR149" s="146" t="s">
        <v>197</v>
      </c>
      <c r="AT149" s="146" t="s">
        <v>122</v>
      </c>
      <c r="AU149" s="146" t="s">
        <v>72</v>
      </c>
      <c r="AY149" s="19" t="s">
        <v>119</v>
      </c>
      <c r="BE149" s="147">
        <f>IF(N149="základní",J149,0)</f>
        <v>0</v>
      </c>
      <c r="BF149" s="147">
        <f>IF(N149="snížená",J149,0)</f>
        <v>0</v>
      </c>
      <c r="BG149" s="147">
        <f>IF(N149="zákl. přenesená",J149,0)</f>
        <v>0</v>
      </c>
      <c r="BH149" s="147">
        <f>IF(N149="sníž. přenesená",J149,0)</f>
        <v>0</v>
      </c>
      <c r="BI149" s="147">
        <f>IF(N149="nulová",J149,0)</f>
        <v>0</v>
      </c>
      <c r="BJ149" s="19" t="s">
        <v>70</v>
      </c>
      <c r="BK149" s="147">
        <f>ROUND(I149*H149,2)</f>
        <v>0</v>
      </c>
      <c r="BL149" s="19" t="s">
        <v>197</v>
      </c>
      <c r="BM149" s="146" t="s">
        <v>227</v>
      </c>
    </row>
    <row r="150" spans="1:65" s="2" customFormat="1" ht="78">
      <c r="A150" s="31"/>
      <c r="B150" s="32"/>
      <c r="C150" s="31"/>
      <c r="D150" s="148" t="s">
        <v>129</v>
      </c>
      <c r="E150" s="31"/>
      <c r="F150" s="149" t="s">
        <v>223</v>
      </c>
      <c r="G150" s="31"/>
      <c r="H150" s="31"/>
      <c r="I150" s="31"/>
      <c r="J150" s="31"/>
      <c r="K150" s="31"/>
      <c r="L150" s="32"/>
      <c r="M150" s="150"/>
      <c r="N150" s="151"/>
      <c r="O150" s="52"/>
      <c r="P150" s="52"/>
      <c r="Q150" s="52"/>
      <c r="R150" s="52"/>
      <c r="S150" s="52"/>
      <c r="T150" s="53"/>
      <c r="U150" s="31"/>
      <c r="V150" s="31"/>
      <c r="W150" s="31"/>
      <c r="X150" s="31"/>
      <c r="Y150" s="31"/>
      <c r="Z150" s="31"/>
      <c r="AA150" s="31"/>
      <c r="AB150" s="31"/>
      <c r="AC150" s="31"/>
      <c r="AD150" s="31"/>
      <c r="AE150" s="31"/>
      <c r="AT150" s="19" t="s">
        <v>129</v>
      </c>
      <c r="AU150" s="19" t="s">
        <v>72</v>
      </c>
    </row>
    <row r="151" spans="1:65" s="12" customFormat="1" ht="22.9" customHeight="1">
      <c r="B151" s="124"/>
      <c r="D151" s="125" t="s">
        <v>62</v>
      </c>
      <c r="E151" s="134" t="s">
        <v>228</v>
      </c>
      <c r="F151" s="134" t="s">
        <v>229</v>
      </c>
      <c r="J151" s="135">
        <f>BK151</f>
        <v>0</v>
      </c>
      <c r="L151" s="124"/>
      <c r="M151" s="128"/>
      <c r="N151" s="129"/>
      <c r="O151" s="129"/>
      <c r="P151" s="130">
        <f>SUM(P152:P180)</f>
        <v>25.02844</v>
      </c>
      <c r="Q151" s="129"/>
      <c r="R151" s="130">
        <f>SUM(R152:R180)</f>
        <v>0.73529600000000006</v>
      </c>
      <c r="S151" s="129"/>
      <c r="T151" s="131">
        <f>SUM(T152:T180)</f>
        <v>0.22424999999999998</v>
      </c>
      <c r="AR151" s="125" t="s">
        <v>72</v>
      </c>
      <c r="AT151" s="132" t="s">
        <v>62</v>
      </c>
      <c r="AU151" s="132" t="s">
        <v>70</v>
      </c>
      <c r="AY151" s="125" t="s">
        <v>119</v>
      </c>
      <c r="BK151" s="133">
        <f>SUM(BK152:BK180)</f>
        <v>0</v>
      </c>
    </row>
    <row r="152" spans="1:65" s="2" customFormat="1" ht="24">
      <c r="A152" s="31"/>
      <c r="B152" s="136"/>
      <c r="C152" s="137" t="s">
        <v>230</v>
      </c>
      <c r="D152" s="137" t="s">
        <v>122</v>
      </c>
      <c r="E152" s="138" t="s">
        <v>231</v>
      </c>
      <c r="F152" s="139" t="s">
        <v>232</v>
      </c>
      <c r="G152" s="140" t="s">
        <v>145</v>
      </c>
      <c r="H152" s="141">
        <v>1.28</v>
      </c>
      <c r="I152" s="141"/>
      <c r="J152" s="141">
        <f>ROUND(I152*H152,2)</f>
        <v>0</v>
      </c>
      <c r="K152" s="139" t="s">
        <v>126</v>
      </c>
      <c r="L152" s="32"/>
      <c r="M152" s="142" t="s">
        <v>3</v>
      </c>
      <c r="N152" s="143" t="s">
        <v>34</v>
      </c>
      <c r="O152" s="144">
        <v>1.56</v>
      </c>
      <c r="P152" s="144">
        <f>O152*H152</f>
        <v>1.9968000000000001</v>
      </c>
      <c r="Q152" s="144">
        <v>1.08E-3</v>
      </c>
      <c r="R152" s="144">
        <f>Q152*H152</f>
        <v>1.3824E-3</v>
      </c>
      <c r="S152" s="144">
        <v>0</v>
      </c>
      <c r="T152" s="145">
        <f>S152*H152</f>
        <v>0</v>
      </c>
      <c r="U152" s="31"/>
      <c r="V152" s="31"/>
      <c r="W152" s="31"/>
      <c r="X152" s="31"/>
      <c r="Y152" s="31"/>
      <c r="Z152" s="31"/>
      <c r="AA152" s="31"/>
      <c r="AB152" s="31"/>
      <c r="AC152" s="31"/>
      <c r="AD152" s="31"/>
      <c r="AE152" s="31"/>
      <c r="AR152" s="146" t="s">
        <v>197</v>
      </c>
      <c r="AT152" s="146" t="s">
        <v>122</v>
      </c>
      <c r="AU152" s="146" t="s">
        <v>72</v>
      </c>
      <c r="AY152" s="19" t="s">
        <v>119</v>
      </c>
      <c r="BE152" s="147">
        <f>IF(N152="základní",J152,0)</f>
        <v>0</v>
      </c>
      <c r="BF152" s="147">
        <f>IF(N152="snížená",J152,0)</f>
        <v>0</v>
      </c>
      <c r="BG152" s="147">
        <f>IF(N152="zákl. přenesená",J152,0)</f>
        <v>0</v>
      </c>
      <c r="BH152" s="147">
        <f>IF(N152="sníž. přenesená",J152,0)</f>
        <v>0</v>
      </c>
      <c r="BI152" s="147">
        <f>IF(N152="nulová",J152,0)</f>
        <v>0</v>
      </c>
      <c r="BJ152" s="19" t="s">
        <v>70</v>
      </c>
      <c r="BK152" s="147">
        <f>ROUND(I152*H152,2)</f>
        <v>0</v>
      </c>
      <c r="BL152" s="19" t="s">
        <v>197</v>
      </c>
      <c r="BM152" s="146" t="s">
        <v>233</v>
      </c>
    </row>
    <row r="153" spans="1:65" s="2" customFormat="1" ht="156">
      <c r="A153" s="31"/>
      <c r="B153" s="32"/>
      <c r="C153" s="31"/>
      <c r="D153" s="148" t="s">
        <v>129</v>
      </c>
      <c r="E153" s="31"/>
      <c r="F153" s="149" t="s">
        <v>234</v>
      </c>
      <c r="G153" s="31"/>
      <c r="H153" s="31"/>
      <c r="I153" s="31"/>
      <c r="J153" s="31"/>
      <c r="K153" s="31"/>
      <c r="L153" s="32"/>
      <c r="M153" s="150"/>
      <c r="N153" s="151"/>
      <c r="O153" s="52"/>
      <c r="P153" s="52"/>
      <c r="Q153" s="52"/>
      <c r="R153" s="52"/>
      <c r="S153" s="52"/>
      <c r="T153" s="53"/>
      <c r="U153" s="31"/>
      <c r="V153" s="31"/>
      <c r="W153" s="31"/>
      <c r="X153" s="31"/>
      <c r="Y153" s="31"/>
      <c r="Z153" s="31"/>
      <c r="AA153" s="31"/>
      <c r="AB153" s="31"/>
      <c r="AC153" s="31"/>
      <c r="AD153" s="31"/>
      <c r="AE153" s="31"/>
      <c r="AT153" s="19" t="s">
        <v>129</v>
      </c>
      <c r="AU153" s="19" t="s">
        <v>72</v>
      </c>
    </row>
    <row r="154" spans="1:65" s="13" customFormat="1">
      <c r="B154" s="152"/>
      <c r="D154" s="148" t="s">
        <v>131</v>
      </c>
      <c r="E154" s="153" t="s">
        <v>3</v>
      </c>
      <c r="F154" s="154" t="s">
        <v>235</v>
      </c>
      <c r="H154" s="155">
        <v>1.28</v>
      </c>
      <c r="L154" s="152"/>
      <c r="M154" s="156"/>
      <c r="N154" s="157"/>
      <c r="O154" s="157"/>
      <c r="P154" s="157"/>
      <c r="Q154" s="157"/>
      <c r="R154" s="157"/>
      <c r="S154" s="157"/>
      <c r="T154" s="158"/>
      <c r="AT154" s="153" t="s">
        <v>131</v>
      </c>
      <c r="AU154" s="153" t="s">
        <v>72</v>
      </c>
      <c r="AV154" s="13" t="s">
        <v>72</v>
      </c>
      <c r="AW154" s="13" t="s">
        <v>25</v>
      </c>
      <c r="AX154" s="13" t="s">
        <v>63</v>
      </c>
      <c r="AY154" s="153" t="s">
        <v>119</v>
      </c>
    </row>
    <row r="155" spans="1:65" s="14" customFormat="1">
      <c r="B155" s="159"/>
      <c r="D155" s="148" t="s">
        <v>131</v>
      </c>
      <c r="E155" s="160" t="s">
        <v>3</v>
      </c>
      <c r="F155" s="161" t="s">
        <v>133</v>
      </c>
      <c r="H155" s="162">
        <v>1.28</v>
      </c>
      <c r="L155" s="159"/>
      <c r="M155" s="163"/>
      <c r="N155" s="164"/>
      <c r="O155" s="164"/>
      <c r="P155" s="164"/>
      <c r="Q155" s="164"/>
      <c r="R155" s="164"/>
      <c r="S155" s="164"/>
      <c r="T155" s="165"/>
      <c r="AT155" s="160" t="s">
        <v>131</v>
      </c>
      <c r="AU155" s="160" t="s">
        <v>72</v>
      </c>
      <c r="AV155" s="14" t="s">
        <v>127</v>
      </c>
      <c r="AW155" s="14" t="s">
        <v>25</v>
      </c>
      <c r="AX155" s="14" t="s">
        <v>70</v>
      </c>
      <c r="AY155" s="160" t="s">
        <v>119</v>
      </c>
    </row>
    <row r="156" spans="1:65" s="2" customFormat="1" ht="24">
      <c r="A156" s="31"/>
      <c r="B156" s="136"/>
      <c r="C156" s="137" t="s">
        <v>236</v>
      </c>
      <c r="D156" s="137" t="s">
        <v>122</v>
      </c>
      <c r="E156" s="138" t="s">
        <v>237</v>
      </c>
      <c r="F156" s="139" t="s">
        <v>238</v>
      </c>
      <c r="G156" s="140" t="s">
        <v>125</v>
      </c>
      <c r="H156" s="141">
        <v>14.76</v>
      </c>
      <c r="I156" s="141"/>
      <c r="J156" s="141">
        <f>ROUND(I156*H156,2)</f>
        <v>0</v>
      </c>
      <c r="K156" s="139" t="s">
        <v>126</v>
      </c>
      <c r="L156" s="32"/>
      <c r="M156" s="142" t="s">
        <v>3</v>
      </c>
      <c r="N156" s="143" t="s">
        <v>34</v>
      </c>
      <c r="O156" s="144">
        <v>0.28999999999999998</v>
      </c>
      <c r="P156" s="144">
        <f>O156*H156</f>
        <v>4.2803999999999993</v>
      </c>
      <c r="Q156" s="144">
        <v>0</v>
      </c>
      <c r="R156" s="144">
        <f>Q156*H156</f>
        <v>0</v>
      </c>
      <c r="S156" s="144">
        <v>0</v>
      </c>
      <c r="T156" s="145">
        <f>S156*H156</f>
        <v>0</v>
      </c>
      <c r="U156" s="31"/>
      <c r="V156" s="31"/>
      <c r="W156" s="31"/>
      <c r="X156" s="31"/>
      <c r="Y156" s="31"/>
      <c r="Z156" s="31"/>
      <c r="AA156" s="31"/>
      <c r="AB156" s="31"/>
      <c r="AC156" s="31"/>
      <c r="AD156" s="31"/>
      <c r="AE156" s="31"/>
      <c r="AR156" s="146" t="s">
        <v>197</v>
      </c>
      <c r="AT156" s="146" t="s">
        <v>122</v>
      </c>
      <c r="AU156" s="146" t="s">
        <v>72</v>
      </c>
      <c r="AY156" s="19" t="s">
        <v>119</v>
      </c>
      <c r="BE156" s="147">
        <f>IF(N156="základní",J156,0)</f>
        <v>0</v>
      </c>
      <c r="BF156" s="147">
        <f>IF(N156="snížená",J156,0)</f>
        <v>0</v>
      </c>
      <c r="BG156" s="147">
        <f>IF(N156="zákl. přenesená",J156,0)</f>
        <v>0</v>
      </c>
      <c r="BH156" s="147">
        <f>IF(N156="sníž. přenesená",J156,0)</f>
        <v>0</v>
      </c>
      <c r="BI156" s="147">
        <f>IF(N156="nulová",J156,0)</f>
        <v>0</v>
      </c>
      <c r="BJ156" s="19" t="s">
        <v>70</v>
      </c>
      <c r="BK156" s="147">
        <f>ROUND(I156*H156,2)</f>
        <v>0</v>
      </c>
      <c r="BL156" s="19" t="s">
        <v>197</v>
      </c>
      <c r="BM156" s="146" t="s">
        <v>239</v>
      </c>
    </row>
    <row r="157" spans="1:65" s="2" customFormat="1" ht="39">
      <c r="A157" s="31"/>
      <c r="B157" s="32"/>
      <c r="C157" s="31"/>
      <c r="D157" s="148" t="s">
        <v>129</v>
      </c>
      <c r="E157" s="31"/>
      <c r="F157" s="149" t="s">
        <v>240</v>
      </c>
      <c r="G157" s="31"/>
      <c r="H157" s="31"/>
      <c r="I157" s="31"/>
      <c r="J157" s="31"/>
      <c r="K157" s="31"/>
      <c r="L157" s="32"/>
      <c r="M157" s="150"/>
      <c r="N157" s="151"/>
      <c r="O157" s="52"/>
      <c r="P157" s="52"/>
      <c r="Q157" s="52"/>
      <c r="R157" s="52"/>
      <c r="S157" s="52"/>
      <c r="T157" s="53"/>
      <c r="U157" s="31"/>
      <c r="V157" s="31"/>
      <c r="W157" s="31"/>
      <c r="X157" s="31"/>
      <c r="Y157" s="31"/>
      <c r="Z157" s="31"/>
      <c r="AA157" s="31"/>
      <c r="AB157" s="31"/>
      <c r="AC157" s="31"/>
      <c r="AD157" s="31"/>
      <c r="AE157" s="31"/>
      <c r="AT157" s="19" t="s">
        <v>129</v>
      </c>
      <c r="AU157" s="19" t="s">
        <v>72</v>
      </c>
    </row>
    <row r="158" spans="1:65" s="2" customFormat="1" ht="16.5" customHeight="1">
      <c r="A158" s="31"/>
      <c r="B158" s="136"/>
      <c r="C158" s="172" t="s">
        <v>241</v>
      </c>
      <c r="D158" s="172" t="s">
        <v>201</v>
      </c>
      <c r="E158" s="173" t="s">
        <v>242</v>
      </c>
      <c r="F158" s="174" t="s">
        <v>243</v>
      </c>
      <c r="G158" s="175" t="s">
        <v>145</v>
      </c>
      <c r="H158" s="176">
        <v>0.49</v>
      </c>
      <c r="I158" s="176"/>
      <c r="J158" s="176">
        <f>ROUND(I158*H158,2)</f>
        <v>0</v>
      </c>
      <c r="K158" s="174" t="s">
        <v>126</v>
      </c>
      <c r="L158" s="177"/>
      <c r="M158" s="178" t="s">
        <v>3</v>
      </c>
      <c r="N158" s="179" t="s">
        <v>34</v>
      </c>
      <c r="O158" s="144">
        <v>0</v>
      </c>
      <c r="P158" s="144">
        <f>O158*H158</f>
        <v>0</v>
      </c>
      <c r="Q158" s="144">
        <v>0.55000000000000004</v>
      </c>
      <c r="R158" s="144">
        <f>Q158*H158</f>
        <v>0.26950000000000002</v>
      </c>
      <c r="S158" s="144">
        <v>0</v>
      </c>
      <c r="T158" s="145">
        <f>S158*H158</f>
        <v>0</v>
      </c>
      <c r="U158" s="31"/>
      <c r="V158" s="31"/>
      <c r="W158" s="31"/>
      <c r="X158" s="31"/>
      <c r="Y158" s="31"/>
      <c r="Z158" s="31"/>
      <c r="AA158" s="31"/>
      <c r="AB158" s="31"/>
      <c r="AC158" s="31"/>
      <c r="AD158" s="31"/>
      <c r="AE158" s="31"/>
      <c r="AR158" s="146" t="s">
        <v>204</v>
      </c>
      <c r="AT158" s="146" t="s">
        <v>201</v>
      </c>
      <c r="AU158" s="146" t="s">
        <v>72</v>
      </c>
      <c r="AY158" s="19" t="s">
        <v>119</v>
      </c>
      <c r="BE158" s="147">
        <f>IF(N158="základní",J158,0)</f>
        <v>0</v>
      </c>
      <c r="BF158" s="147">
        <f>IF(N158="snížená",J158,0)</f>
        <v>0</v>
      </c>
      <c r="BG158" s="147">
        <f>IF(N158="zákl. přenesená",J158,0)</f>
        <v>0</v>
      </c>
      <c r="BH158" s="147">
        <f>IF(N158="sníž. přenesená",J158,0)</f>
        <v>0</v>
      </c>
      <c r="BI158" s="147">
        <f>IF(N158="nulová",J158,0)</f>
        <v>0</v>
      </c>
      <c r="BJ158" s="19" t="s">
        <v>70</v>
      </c>
      <c r="BK158" s="147">
        <f>ROUND(I158*H158,2)</f>
        <v>0</v>
      </c>
      <c r="BL158" s="19" t="s">
        <v>197</v>
      </c>
      <c r="BM158" s="146" t="s">
        <v>244</v>
      </c>
    </row>
    <row r="159" spans="1:65" s="13" customFormat="1">
      <c r="B159" s="152"/>
      <c r="D159" s="148" t="s">
        <v>131</v>
      </c>
      <c r="E159" s="153" t="s">
        <v>3</v>
      </c>
      <c r="F159" s="154" t="s">
        <v>245</v>
      </c>
      <c r="H159" s="155">
        <v>0.49</v>
      </c>
      <c r="L159" s="152"/>
      <c r="M159" s="156"/>
      <c r="N159" s="157"/>
      <c r="O159" s="157"/>
      <c r="P159" s="157"/>
      <c r="Q159" s="157"/>
      <c r="R159" s="157"/>
      <c r="S159" s="157"/>
      <c r="T159" s="158"/>
      <c r="AT159" s="153" t="s">
        <v>131</v>
      </c>
      <c r="AU159" s="153" t="s">
        <v>72</v>
      </c>
      <c r="AV159" s="13" t="s">
        <v>72</v>
      </c>
      <c r="AW159" s="13" t="s">
        <v>25</v>
      </c>
      <c r="AX159" s="13" t="s">
        <v>63</v>
      </c>
      <c r="AY159" s="153" t="s">
        <v>119</v>
      </c>
    </row>
    <row r="160" spans="1:65" s="14" customFormat="1">
      <c r="B160" s="159"/>
      <c r="D160" s="148" t="s">
        <v>131</v>
      </c>
      <c r="E160" s="160" t="s">
        <v>3</v>
      </c>
      <c r="F160" s="161" t="s">
        <v>133</v>
      </c>
      <c r="H160" s="162">
        <v>0.49</v>
      </c>
      <c r="L160" s="159"/>
      <c r="M160" s="163"/>
      <c r="N160" s="164"/>
      <c r="O160" s="164"/>
      <c r="P160" s="164"/>
      <c r="Q160" s="164"/>
      <c r="R160" s="164"/>
      <c r="S160" s="164"/>
      <c r="T160" s="165"/>
      <c r="AT160" s="160" t="s">
        <v>131</v>
      </c>
      <c r="AU160" s="160" t="s">
        <v>72</v>
      </c>
      <c r="AV160" s="14" t="s">
        <v>127</v>
      </c>
      <c r="AW160" s="14" t="s">
        <v>25</v>
      </c>
      <c r="AX160" s="14" t="s">
        <v>70</v>
      </c>
      <c r="AY160" s="160" t="s">
        <v>119</v>
      </c>
    </row>
    <row r="161" spans="1:65" s="2" customFormat="1" ht="16.5" customHeight="1">
      <c r="A161" s="31"/>
      <c r="B161" s="136"/>
      <c r="C161" s="137" t="s">
        <v>8</v>
      </c>
      <c r="D161" s="137" t="s">
        <v>122</v>
      </c>
      <c r="E161" s="138" t="s">
        <v>246</v>
      </c>
      <c r="F161" s="139" t="s">
        <v>247</v>
      </c>
      <c r="G161" s="140" t="s">
        <v>248</v>
      </c>
      <c r="H161" s="141">
        <v>298.94</v>
      </c>
      <c r="I161" s="141"/>
      <c r="J161" s="141">
        <f>ROUND(I161*H161,2)</f>
        <v>0</v>
      </c>
      <c r="K161" s="139" t="s">
        <v>126</v>
      </c>
      <c r="L161" s="32"/>
      <c r="M161" s="142" t="s">
        <v>3</v>
      </c>
      <c r="N161" s="143" t="s">
        <v>34</v>
      </c>
      <c r="O161" s="144">
        <v>0.03</v>
      </c>
      <c r="P161" s="144">
        <f>O161*H161</f>
        <v>8.9681999999999995</v>
      </c>
      <c r="Q161" s="144">
        <v>0</v>
      </c>
      <c r="R161" s="144">
        <f>Q161*H161</f>
        <v>0</v>
      </c>
      <c r="S161" s="144">
        <v>0</v>
      </c>
      <c r="T161" s="145">
        <f>S161*H161</f>
        <v>0</v>
      </c>
      <c r="U161" s="31"/>
      <c r="V161" s="31"/>
      <c r="W161" s="31"/>
      <c r="X161" s="31"/>
      <c r="Y161" s="31"/>
      <c r="Z161" s="31"/>
      <c r="AA161" s="31"/>
      <c r="AB161" s="31"/>
      <c r="AC161" s="31"/>
      <c r="AD161" s="31"/>
      <c r="AE161" s="31"/>
      <c r="AR161" s="146" t="s">
        <v>197</v>
      </c>
      <c r="AT161" s="146" t="s">
        <v>122</v>
      </c>
      <c r="AU161" s="146" t="s">
        <v>72</v>
      </c>
      <c r="AY161" s="19" t="s">
        <v>119</v>
      </c>
      <c r="BE161" s="147">
        <f>IF(N161="základní",J161,0)</f>
        <v>0</v>
      </c>
      <c r="BF161" s="147">
        <f>IF(N161="snížená",J161,0)</f>
        <v>0</v>
      </c>
      <c r="BG161" s="147">
        <f>IF(N161="zákl. přenesená",J161,0)</f>
        <v>0</v>
      </c>
      <c r="BH161" s="147">
        <f>IF(N161="sníž. přenesená",J161,0)</f>
        <v>0</v>
      </c>
      <c r="BI161" s="147">
        <f>IF(N161="nulová",J161,0)</f>
        <v>0</v>
      </c>
      <c r="BJ161" s="19" t="s">
        <v>70</v>
      </c>
      <c r="BK161" s="147">
        <f>ROUND(I161*H161,2)</f>
        <v>0</v>
      </c>
      <c r="BL161" s="19" t="s">
        <v>197</v>
      </c>
      <c r="BM161" s="146" t="s">
        <v>249</v>
      </c>
    </row>
    <row r="162" spans="1:65" s="2" customFormat="1" ht="39">
      <c r="A162" s="31"/>
      <c r="B162" s="32"/>
      <c r="C162" s="31"/>
      <c r="D162" s="148" t="s">
        <v>129</v>
      </c>
      <c r="E162" s="31"/>
      <c r="F162" s="149" t="s">
        <v>240</v>
      </c>
      <c r="G162" s="31"/>
      <c r="H162" s="31"/>
      <c r="I162" s="31"/>
      <c r="J162" s="31"/>
      <c r="K162" s="31"/>
      <c r="L162" s="32"/>
      <c r="M162" s="150"/>
      <c r="N162" s="151"/>
      <c r="O162" s="52"/>
      <c r="P162" s="52"/>
      <c r="Q162" s="52"/>
      <c r="R162" s="52"/>
      <c r="S162" s="52"/>
      <c r="T162" s="53"/>
      <c r="U162" s="31"/>
      <c r="V162" s="31"/>
      <c r="W162" s="31"/>
      <c r="X162" s="31"/>
      <c r="Y162" s="31"/>
      <c r="Z162" s="31"/>
      <c r="AA162" s="31"/>
      <c r="AB162" s="31"/>
      <c r="AC162" s="31"/>
      <c r="AD162" s="31"/>
      <c r="AE162" s="31"/>
      <c r="AT162" s="19" t="s">
        <v>129</v>
      </c>
      <c r="AU162" s="19" t="s">
        <v>72</v>
      </c>
    </row>
    <row r="163" spans="1:65" s="13" customFormat="1">
      <c r="B163" s="152"/>
      <c r="D163" s="148" t="s">
        <v>131</v>
      </c>
      <c r="E163" s="153" t="s">
        <v>3</v>
      </c>
      <c r="F163" s="154" t="s">
        <v>250</v>
      </c>
      <c r="H163" s="155">
        <v>298.94</v>
      </c>
      <c r="L163" s="152"/>
      <c r="M163" s="156"/>
      <c r="N163" s="157"/>
      <c r="O163" s="157"/>
      <c r="P163" s="157"/>
      <c r="Q163" s="157"/>
      <c r="R163" s="157"/>
      <c r="S163" s="157"/>
      <c r="T163" s="158"/>
      <c r="AT163" s="153" t="s">
        <v>131</v>
      </c>
      <c r="AU163" s="153" t="s">
        <v>72</v>
      </c>
      <c r="AV163" s="13" t="s">
        <v>72</v>
      </c>
      <c r="AW163" s="13" t="s">
        <v>25</v>
      </c>
      <c r="AX163" s="13" t="s">
        <v>63</v>
      </c>
      <c r="AY163" s="153" t="s">
        <v>119</v>
      </c>
    </row>
    <row r="164" spans="1:65" s="14" customFormat="1">
      <c r="B164" s="159"/>
      <c r="D164" s="148" t="s">
        <v>131</v>
      </c>
      <c r="E164" s="160" t="s">
        <v>3</v>
      </c>
      <c r="F164" s="161" t="s">
        <v>133</v>
      </c>
      <c r="H164" s="162">
        <v>298.94</v>
      </c>
      <c r="L164" s="159"/>
      <c r="M164" s="163"/>
      <c r="N164" s="164"/>
      <c r="O164" s="164"/>
      <c r="P164" s="164"/>
      <c r="Q164" s="164"/>
      <c r="R164" s="164"/>
      <c r="S164" s="164"/>
      <c r="T164" s="165"/>
      <c r="AT164" s="160" t="s">
        <v>131</v>
      </c>
      <c r="AU164" s="160" t="s">
        <v>72</v>
      </c>
      <c r="AV164" s="14" t="s">
        <v>127</v>
      </c>
      <c r="AW164" s="14" t="s">
        <v>25</v>
      </c>
      <c r="AX164" s="14" t="s">
        <v>70</v>
      </c>
      <c r="AY164" s="160" t="s">
        <v>119</v>
      </c>
    </row>
    <row r="165" spans="1:65" s="2" customFormat="1" ht="16.5" customHeight="1">
      <c r="A165" s="31"/>
      <c r="B165" s="136"/>
      <c r="C165" s="172" t="s">
        <v>251</v>
      </c>
      <c r="D165" s="172" t="s">
        <v>201</v>
      </c>
      <c r="E165" s="173" t="s">
        <v>252</v>
      </c>
      <c r="F165" s="174" t="s">
        <v>253</v>
      </c>
      <c r="G165" s="175" t="s">
        <v>145</v>
      </c>
      <c r="H165" s="176">
        <v>0.79</v>
      </c>
      <c r="I165" s="176"/>
      <c r="J165" s="176">
        <f>ROUND(I165*H165,2)</f>
        <v>0</v>
      </c>
      <c r="K165" s="174" t="s">
        <v>126</v>
      </c>
      <c r="L165" s="177"/>
      <c r="M165" s="178" t="s">
        <v>3</v>
      </c>
      <c r="N165" s="179" t="s">
        <v>34</v>
      </c>
      <c r="O165" s="144">
        <v>0</v>
      </c>
      <c r="P165" s="144">
        <f>O165*H165</f>
        <v>0</v>
      </c>
      <c r="Q165" s="144">
        <v>0.55000000000000004</v>
      </c>
      <c r="R165" s="144">
        <f>Q165*H165</f>
        <v>0.43450000000000005</v>
      </c>
      <c r="S165" s="144">
        <v>0</v>
      </c>
      <c r="T165" s="145">
        <f>S165*H165</f>
        <v>0</v>
      </c>
      <c r="U165" s="31"/>
      <c r="V165" s="31"/>
      <c r="W165" s="31"/>
      <c r="X165" s="31"/>
      <c r="Y165" s="31"/>
      <c r="Z165" s="31"/>
      <c r="AA165" s="31"/>
      <c r="AB165" s="31"/>
      <c r="AC165" s="31"/>
      <c r="AD165" s="31"/>
      <c r="AE165" s="31"/>
      <c r="AR165" s="146" t="s">
        <v>204</v>
      </c>
      <c r="AT165" s="146" t="s">
        <v>201</v>
      </c>
      <c r="AU165" s="146" t="s">
        <v>72</v>
      </c>
      <c r="AY165" s="19" t="s">
        <v>119</v>
      </c>
      <c r="BE165" s="147">
        <f>IF(N165="základní",J165,0)</f>
        <v>0</v>
      </c>
      <c r="BF165" s="147">
        <f>IF(N165="snížená",J165,0)</f>
        <v>0</v>
      </c>
      <c r="BG165" s="147">
        <f>IF(N165="zákl. přenesená",J165,0)</f>
        <v>0</v>
      </c>
      <c r="BH165" s="147">
        <f>IF(N165="sníž. přenesená",J165,0)</f>
        <v>0</v>
      </c>
      <c r="BI165" s="147">
        <f>IF(N165="nulová",J165,0)</f>
        <v>0</v>
      </c>
      <c r="BJ165" s="19" t="s">
        <v>70</v>
      </c>
      <c r="BK165" s="147">
        <f>ROUND(I165*H165,2)</f>
        <v>0</v>
      </c>
      <c r="BL165" s="19" t="s">
        <v>197</v>
      </c>
      <c r="BM165" s="146" t="s">
        <v>254</v>
      </c>
    </row>
    <row r="166" spans="1:65" s="13" customFormat="1">
      <c r="B166" s="152"/>
      <c r="D166" s="148" t="s">
        <v>131</v>
      </c>
      <c r="E166" s="153" t="s">
        <v>3</v>
      </c>
      <c r="F166" s="154" t="s">
        <v>255</v>
      </c>
      <c r="H166" s="155">
        <v>0.79</v>
      </c>
      <c r="L166" s="152"/>
      <c r="M166" s="156"/>
      <c r="N166" s="157"/>
      <c r="O166" s="157"/>
      <c r="P166" s="157"/>
      <c r="Q166" s="157"/>
      <c r="R166" s="157"/>
      <c r="S166" s="157"/>
      <c r="T166" s="158"/>
      <c r="AT166" s="153" t="s">
        <v>131</v>
      </c>
      <c r="AU166" s="153" t="s">
        <v>72</v>
      </c>
      <c r="AV166" s="13" t="s">
        <v>72</v>
      </c>
      <c r="AW166" s="13" t="s">
        <v>25</v>
      </c>
      <c r="AX166" s="13" t="s">
        <v>63</v>
      </c>
      <c r="AY166" s="153" t="s">
        <v>119</v>
      </c>
    </row>
    <row r="167" spans="1:65" s="14" customFormat="1">
      <c r="B167" s="159"/>
      <c r="D167" s="148" t="s">
        <v>131</v>
      </c>
      <c r="E167" s="160" t="s">
        <v>3</v>
      </c>
      <c r="F167" s="161" t="s">
        <v>133</v>
      </c>
      <c r="H167" s="162">
        <v>0.79</v>
      </c>
      <c r="L167" s="159"/>
      <c r="M167" s="163"/>
      <c r="N167" s="164"/>
      <c r="O167" s="164"/>
      <c r="P167" s="164"/>
      <c r="Q167" s="164"/>
      <c r="R167" s="164"/>
      <c r="S167" s="164"/>
      <c r="T167" s="165"/>
      <c r="AT167" s="160" t="s">
        <v>131</v>
      </c>
      <c r="AU167" s="160" t="s">
        <v>72</v>
      </c>
      <c r="AV167" s="14" t="s">
        <v>127</v>
      </c>
      <c r="AW167" s="14" t="s">
        <v>25</v>
      </c>
      <c r="AX167" s="14" t="s">
        <v>70</v>
      </c>
      <c r="AY167" s="160" t="s">
        <v>119</v>
      </c>
    </row>
    <row r="168" spans="1:65" s="2" customFormat="1" ht="24">
      <c r="A168" s="31"/>
      <c r="B168" s="136"/>
      <c r="C168" s="137" t="s">
        <v>256</v>
      </c>
      <c r="D168" s="137" t="s">
        <v>122</v>
      </c>
      <c r="E168" s="138" t="s">
        <v>257</v>
      </c>
      <c r="F168" s="139" t="s">
        <v>258</v>
      </c>
      <c r="G168" s="140" t="s">
        <v>125</v>
      </c>
      <c r="H168" s="141">
        <v>14.95</v>
      </c>
      <c r="I168" s="141"/>
      <c r="J168" s="141">
        <f>ROUND(I168*H168,2)</f>
        <v>0</v>
      </c>
      <c r="K168" s="139" t="s">
        <v>126</v>
      </c>
      <c r="L168" s="32"/>
      <c r="M168" s="142" t="s">
        <v>3</v>
      </c>
      <c r="N168" s="143" t="s">
        <v>34</v>
      </c>
      <c r="O168" s="144">
        <v>0.49</v>
      </c>
      <c r="P168" s="144">
        <f>O168*H168</f>
        <v>7.3254999999999999</v>
      </c>
      <c r="Q168" s="144">
        <v>0</v>
      </c>
      <c r="R168" s="144">
        <f>Q168*H168</f>
        <v>0</v>
      </c>
      <c r="S168" s="144">
        <v>1.4999999999999999E-2</v>
      </c>
      <c r="T168" s="145">
        <f>S168*H168</f>
        <v>0.22424999999999998</v>
      </c>
      <c r="U168" s="31"/>
      <c r="V168" s="31"/>
      <c r="W168" s="31"/>
      <c r="X168" s="31"/>
      <c r="Y168" s="31"/>
      <c r="Z168" s="31"/>
      <c r="AA168" s="31"/>
      <c r="AB168" s="31"/>
      <c r="AC168" s="31"/>
      <c r="AD168" s="31"/>
      <c r="AE168" s="31"/>
      <c r="AR168" s="146" t="s">
        <v>197</v>
      </c>
      <c r="AT168" s="146" t="s">
        <v>122</v>
      </c>
      <c r="AU168" s="146" t="s">
        <v>72</v>
      </c>
      <c r="AY168" s="19" t="s">
        <v>119</v>
      </c>
      <c r="BE168" s="147">
        <f>IF(N168="základní",J168,0)</f>
        <v>0</v>
      </c>
      <c r="BF168" s="147">
        <f>IF(N168="snížená",J168,0)</f>
        <v>0</v>
      </c>
      <c r="BG168" s="147">
        <f>IF(N168="zákl. přenesená",J168,0)</f>
        <v>0</v>
      </c>
      <c r="BH168" s="147">
        <f>IF(N168="sníž. přenesená",J168,0)</f>
        <v>0</v>
      </c>
      <c r="BI168" s="147">
        <f>IF(N168="nulová",J168,0)</f>
        <v>0</v>
      </c>
      <c r="BJ168" s="19" t="s">
        <v>70</v>
      </c>
      <c r="BK168" s="147">
        <f>ROUND(I168*H168,2)</f>
        <v>0</v>
      </c>
      <c r="BL168" s="19" t="s">
        <v>197</v>
      </c>
      <c r="BM168" s="146" t="s">
        <v>259</v>
      </c>
    </row>
    <row r="169" spans="1:65" s="2" customFormat="1" ht="29.25">
      <c r="A169" s="31"/>
      <c r="B169" s="32"/>
      <c r="C169" s="31"/>
      <c r="D169" s="148" t="s">
        <v>129</v>
      </c>
      <c r="E169" s="31"/>
      <c r="F169" s="149" t="s">
        <v>260</v>
      </c>
      <c r="G169" s="31"/>
      <c r="H169" s="31"/>
      <c r="I169" s="31"/>
      <c r="J169" s="31"/>
      <c r="K169" s="31"/>
      <c r="L169" s="32"/>
      <c r="M169" s="150"/>
      <c r="N169" s="151"/>
      <c r="O169" s="52"/>
      <c r="P169" s="52"/>
      <c r="Q169" s="52"/>
      <c r="R169" s="52"/>
      <c r="S169" s="52"/>
      <c r="T169" s="53"/>
      <c r="U169" s="31"/>
      <c r="V169" s="31"/>
      <c r="W169" s="31"/>
      <c r="X169" s="31"/>
      <c r="Y169" s="31"/>
      <c r="Z169" s="31"/>
      <c r="AA169" s="31"/>
      <c r="AB169" s="31"/>
      <c r="AC169" s="31"/>
      <c r="AD169" s="31"/>
      <c r="AE169" s="31"/>
      <c r="AT169" s="19" t="s">
        <v>129</v>
      </c>
      <c r="AU169" s="19" t="s">
        <v>72</v>
      </c>
    </row>
    <row r="170" spans="1:65" s="13" customFormat="1">
      <c r="B170" s="152"/>
      <c r="D170" s="148" t="s">
        <v>131</v>
      </c>
      <c r="E170" s="153" t="s">
        <v>3</v>
      </c>
      <c r="F170" s="154" t="s">
        <v>261</v>
      </c>
      <c r="H170" s="155">
        <v>14.95</v>
      </c>
      <c r="L170" s="152"/>
      <c r="M170" s="156"/>
      <c r="N170" s="157"/>
      <c r="O170" s="157"/>
      <c r="P170" s="157"/>
      <c r="Q170" s="157"/>
      <c r="R170" s="157"/>
      <c r="S170" s="157"/>
      <c r="T170" s="158"/>
      <c r="AT170" s="153" t="s">
        <v>131</v>
      </c>
      <c r="AU170" s="153" t="s">
        <v>72</v>
      </c>
      <c r="AV170" s="13" t="s">
        <v>72</v>
      </c>
      <c r="AW170" s="13" t="s">
        <v>25</v>
      </c>
      <c r="AX170" s="13" t="s">
        <v>63</v>
      </c>
      <c r="AY170" s="153" t="s">
        <v>119</v>
      </c>
    </row>
    <row r="171" spans="1:65" s="15" customFormat="1">
      <c r="B171" s="166"/>
      <c r="D171" s="148" t="s">
        <v>131</v>
      </c>
      <c r="E171" s="167" t="s">
        <v>3</v>
      </c>
      <c r="F171" s="168" t="s">
        <v>262</v>
      </c>
      <c r="H171" s="167" t="s">
        <v>3</v>
      </c>
      <c r="L171" s="166"/>
      <c r="M171" s="169"/>
      <c r="N171" s="170"/>
      <c r="O171" s="170"/>
      <c r="P171" s="170"/>
      <c r="Q171" s="170"/>
      <c r="R171" s="170"/>
      <c r="S171" s="170"/>
      <c r="T171" s="171"/>
      <c r="AT171" s="167" t="s">
        <v>131</v>
      </c>
      <c r="AU171" s="167" t="s">
        <v>72</v>
      </c>
      <c r="AV171" s="15" t="s">
        <v>70</v>
      </c>
      <c r="AW171" s="15" t="s">
        <v>25</v>
      </c>
      <c r="AX171" s="15" t="s">
        <v>63</v>
      </c>
      <c r="AY171" s="167" t="s">
        <v>119</v>
      </c>
    </row>
    <row r="172" spans="1:65" s="14" customFormat="1">
      <c r="B172" s="159"/>
      <c r="D172" s="148" t="s">
        <v>131</v>
      </c>
      <c r="E172" s="160" t="s">
        <v>3</v>
      </c>
      <c r="F172" s="161" t="s">
        <v>133</v>
      </c>
      <c r="H172" s="162">
        <v>14.95</v>
      </c>
      <c r="L172" s="159"/>
      <c r="M172" s="163"/>
      <c r="N172" s="164"/>
      <c r="O172" s="164"/>
      <c r="P172" s="164"/>
      <c r="Q172" s="164"/>
      <c r="R172" s="164"/>
      <c r="S172" s="164"/>
      <c r="T172" s="165"/>
      <c r="AT172" s="160" t="s">
        <v>131</v>
      </c>
      <c r="AU172" s="160" t="s">
        <v>72</v>
      </c>
      <c r="AV172" s="14" t="s">
        <v>127</v>
      </c>
      <c r="AW172" s="14" t="s">
        <v>25</v>
      </c>
      <c r="AX172" s="14" t="s">
        <v>70</v>
      </c>
      <c r="AY172" s="160" t="s">
        <v>119</v>
      </c>
    </row>
    <row r="173" spans="1:65" s="2" customFormat="1" ht="21.75" customHeight="1">
      <c r="A173" s="31"/>
      <c r="B173" s="136"/>
      <c r="C173" s="137" t="s">
        <v>263</v>
      </c>
      <c r="D173" s="137" t="s">
        <v>122</v>
      </c>
      <c r="E173" s="138" t="s">
        <v>264</v>
      </c>
      <c r="F173" s="139" t="s">
        <v>265</v>
      </c>
      <c r="G173" s="140" t="s">
        <v>145</v>
      </c>
      <c r="H173" s="141">
        <v>1.28</v>
      </c>
      <c r="I173" s="141"/>
      <c r="J173" s="141">
        <f>ROUND(I173*H173,2)</f>
        <v>0</v>
      </c>
      <c r="K173" s="139" t="s">
        <v>126</v>
      </c>
      <c r="L173" s="32"/>
      <c r="M173" s="142" t="s">
        <v>3</v>
      </c>
      <c r="N173" s="143" t="s">
        <v>34</v>
      </c>
      <c r="O173" s="144">
        <v>0</v>
      </c>
      <c r="P173" s="144">
        <f>O173*H173</f>
        <v>0</v>
      </c>
      <c r="Q173" s="144">
        <v>2.3369999999999998E-2</v>
      </c>
      <c r="R173" s="144">
        <f>Q173*H173</f>
        <v>2.9913599999999999E-2</v>
      </c>
      <c r="S173" s="144">
        <v>0</v>
      </c>
      <c r="T173" s="145">
        <f>S173*H173</f>
        <v>0</v>
      </c>
      <c r="U173" s="31"/>
      <c r="V173" s="31"/>
      <c r="W173" s="31"/>
      <c r="X173" s="31"/>
      <c r="Y173" s="31"/>
      <c r="Z173" s="31"/>
      <c r="AA173" s="31"/>
      <c r="AB173" s="31"/>
      <c r="AC173" s="31"/>
      <c r="AD173" s="31"/>
      <c r="AE173" s="31"/>
      <c r="AR173" s="146" t="s">
        <v>197</v>
      </c>
      <c r="AT173" s="146" t="s">
        <v>122</v>
      </c>
      <c r="AU173" s="146" t="s">
        <v>72</v>
      </c>
      <c r="AY173" s="19" t="s">
        <v>119</v>
      </c>
      <c r="BE173" s="147">
        <f>IF(N173="základní",J173,0)</f>
        <v>0</v>
      </c>
      <c r="BF173" s="147">
        <f>IF(N173="snížená",J173,0)</f>
        <v>0</v>
      </c>
      <c r="BG173" s="147">
        <f>IF(N173="zákl. přenesená",J173,0)</f>
        <v>0</v>
      </c>
      <c r="BH173" s="147">
        <f>IF(N173="sníž. přenesená",J173,0)</f>
        <v>0</v>
      </c>
      <c r="BI173" s="147">
        <f>IF(N173="nulová",J173,0)</f>
        <v>0</v>
      </c>
      <c r="BJ173" s="19" t="s">
        <v>70</v>
      </c>
      <c r="BK173" s="147">
        <f>ROUND(I173*H173,2)</f>
        <v>0</v>
      </c>
      <c r="BL173" s="19" t="s">
        <v>197</v>
      </c>
      <c r="BM173" s="146" t="s">
        <v>266</v>
      </c>
    </row>
    <row r="174" spans="1:65" s="2" customFormat="1" ht="87.75">
      <c r="A174" s="31"/>
      <c r="B174" s="32"/>
      <c r="C174" s="31"/>
      <c r="D174" s="148" t="s">
        <v>129</v>
      </c>
      <c r="E174" s="31"/>
      <c r="F174" s="149" t="s">
        <v>267</v>
      </c>
      <c r="G174" s="31"/>
      <c r="H174" s="31"/>
      <c r="I174" s="31"/>
      <c r="J174" s="31"/>
      <c r="K174" s="31"/>
      <c r="L174" s="32"/>
      <c r="M174" s="150"/>
      <c r="N174" s="151"/>
      <c r="O174" s="52"/>
      <c r="P174" s="52"/>
      <c r="Q174" s="52"/>
      <c r="R174" s="52"/>
      <c r="S174" s="52"/>
      <c r="T174" s="53"/>
      <c r="U174" s="31"/>
      <c r="V174" s="31"/>
      <c r="W174" s="31"/>
      <c r="X174" s="31"/>
      <c r="Y174" s="31"/>
      <c r="Z174" s="31"/>
      <c r="AA174" s="31"/>
      <c r="AB174" s="31"/>
      <c r="AC174" s="31"/>
      <c r="AD174" s="31"/>
      <c r="AE174" s="31"/>
      <c r="AT174" s="19" t="s">
        <v>129</v>
      </c>
      <c r="AU174" s="19" t="s">
        <v>72</v>
      </c>
    </row>
    <row r="175" spans="1:65" s="13" customFormat="1">
      <c r="B175" s="152"/>
      <c r="D175" s="148" t="s">
        <v>131</v>
      </c>
      <c r="E175" s="153" t="s">
        <v>3</v>
      </c>
      <c r="F175" s="154" t="s">
        <v>235</v>
      </c>
      <c r="H175" s="155">
        <v>1.28</v>
      </c>
      <c r="L175" s="152"/>
      <c r="M175" s="156"/>
      <c r="N175" s="157"/>
      <c r="O175" s="157"/>
      <c r="P175" s="157"/>
      <c r="Q175" s="157"/>
      <c r="R175" s="157"/>
      <c r="S175" s="157"/>
      <c r="T175" s="158"/>
      <c r="AT175" s="153" t="s">
        <v>131</v>
      </c>
      <c r="AU175" s="153" t="s">
        <v>72</v>
      </c>
      <c r="AV175" s="13" t="s">
        <v>72</v>
      </c>
      <c r="AW175" s="13" t="s">
        <v>25</v>
      </c>
      <c r="AX175" s="13" t="s">
        <v>63</v>
      </c>
      <c r="AY175" s="153" t="s">
        <v>119</v>
      </c>
    </row>
    <row r="176" spans="1:65" s="14" customFormat="1">
      <c r="B176" s="159"/>
      <c r="D176" s="148" t="s">
        <v>131</v>
      </c>
      <c r="E176" s="160" t="s">
        <v>3</v>
      </c>
      <c r="F176" s="161" t="s">
        <v>133</v>
      </c>
      <c r="H176" s="162">
        <v>1.28</v>
      </c>
      <c r="L176" s="159"/>
      <c r="M176" s="163"/>
      <c r="N176" s="164"/>
      <c r="O176" s="164"/>
      <c r="P176" s="164"/>
      <c r="Q176" s="164"/>
      <c r="R176" s="164"/>
      <c r="S176" s="164"/>
      <c r="T176" s="165"/>
      <c r="AT176" s="160" t="s">
        <v>131</v>
      </c>
      <c r="AU176" s="160" t="s">
        <v>72</v>
      </c>
      <c r="AV176" s="14" t="s">
        <v>127</v>
      </c>
      <c r="AW176" s="14" t="s">
        <v>25</v>
      </c>
      <c r="AX176" s="14" t="s">
        <v>70</v>
      </c>
      <c r="AY176" s="160" t="s">
        <v>119</v>
      </c>
    </row>
    <row r="177" spans="1:65" s="2" customFormat="1" ht="24">
      <c r="A177" s="31"/>
      <c r="B177" s="136"/>
      <c r="C177" s="137" t="s">
        <v>268</v>
      </c>
      <c r="D177" s="137" t="s">
        <v>122</v>
      </c>
      <c r="E177" s="138" t="s">
        <v>269</v>
      </c>
      <c r="F177" s="139" t="s">
        <v>270</v>
      </c>
      <c r="G177" s="140" t="s">
        <v>152</v>
      </c>
      <c r="H177" s="141">
        <v>0.74</v>
      </c>
      <c r="I177" s="141"/>
      <c r="J177" s="141">
        <f>ROUND(I177*H177,2)</f>
        <v>0</v>
      </c>
      <c r="K177" s="139" t="s">
        <v>126</v>
      </c>
      <c r="L177" s="32"/>
      <c r="M177" s="142" t="s">
        <v>3</v>
      </c>
      <c r="N177" s="143" t="s">
        <v>34</v>
      </c>
      <c r="O177" s="144">
        <v>1.7509999999999999</v>
      </c>
      <c r="P177" s="144">
        <f>O177*H177</f>
        <v>1.2957399999999999</v>
      </c>
      <c r="Q177" s="144">
        <v>0</v>
      </c>
      <c r="R177" s="144">
        <f>Q177*H177</f>
        <v>0</v>
      </c>
      <c r="S177" s="144">
        <v>0</v>
      </c>
      <c r="T177" s="145">
        <f>S177*H177</f>
        <v>0</v>
      </c>
      <c r="U177" s="31"/>
      <c r="V177" s="31"/>
      <c r="W177" s="31"/>
      <c r="X177" s="31"/>
      <c r="Y177" s="31"/>
      <c r="Z177" s="31"/>
      <c r="AA177" s="31"/>
      <c r="AB177" s="31"/>
      <c r="AC177" s="31"/>
      <c r="AD177" s="31"/>
      <c r="AE177" s="31"/>
      <c r="AR177" s="146" t="s">
        <v>197</v>
      </c>
      <c r="AT177" s="146" t="s">
        <v>122</v>
      </c>
      <c r="AU177" s="146" t="s">
        <v>72</v>
      </c>
      <c r="AY177" s="19" t="s">
        <v>119</v>
      </c>
      <c r="BE177" s="147">
        <f>IF(N177="základní",J177,0)</f>
        <v>0</v>
      </c>
      <c r="BF177" s="147">
        <f>IF(N177="snížená",J177,0)</f>
        <v>0</v>
      </c>
      <c r="BG177" s="147">
        <f>IF(N177="zákl. přenesená",J177,0)</f>
        <v>0</v>
      </c>
      <c r="BH177" s="147">
        <f>IF(N177="sníž. přenesená",J177,0)</f>
        <v>0</v>
      </c>
      <c r="BI177" s="147">
        <f>IF(N177="nulová",J177,0)</f>
        <v>0</v>
      </c>
      <c r="BJ177" s="19" t="s">
        <v>70</v>
      </c>
      <c r="BK177" s="147">
        <f>ROUND(I177*H177,2)</f>
        <v>0</v>
      </c>
      <c r="BL177" s="19" t="s">
        <v>197</v>
      </c>
      <c r="BM177" s="146" t="s">
        <v>271</v>
      </c>
    </row>
    <row r="178" spans="1:65" s="2" customFormat="1" ht="78">
      <c r="A178" s="31"/>
      <c r="B178" s="32"/>
      <c r="C178" s="31"/>
      <c r="D178" s="148" t="s">
        <v>129</v>
      </c>
      <c r="E178" s="31"/>
      <c r="F178" s="149" t="s">
        <v>272</v>
      </c>
      <c r="G178" s="31"/>
      <c r="H178" s="31"/>
      <c r="I178" s="31"/>
      <c r="J178" s="31"/>
      <c r="K178" s="31"/>
      <c r="L178" s="32"/>
      <c r="M178" s="150"/>
      <c r="N178" s="151"/>
      <c r="O178" s="52"/>
      <c r="P178" s="52"/>
      <c r="Q178" s="52"/>
      <c r="R178" s="52"/>
      <c r="S178" s="52"/>
      <c r="T178" s="53"/>
      <c r="U178" s="31"/>
      <c r="V178" s="31"/>
      <c r="W178" s="31"/>
      <c r="X178" s="31"/>
      <c r="Y178" s="31"/>
      <c r="Z178" s="31"/>
      <c r="AA178" s="31"/>
      <c r="AB178" s="31"/>
      <c r="AC178" s="31"/>
      <c r="AD178" s="31"/>
      <c r="AE178" s="31"/>
      <c r="AT178" s="19" t="s">
        <v>129</v>
      </c>
      <c r="AU178" s="19" t="s">
        <v>72</v>
      </c>
    </row>
    <row r="179" spans="1:65" s="2" customFormat="1" ht="24">
      <c r="A179" s="31"/>
      <c r="B179" s="136"/>
      <c r="C179" s="137" t="s">
        <v>273</v>
      </c>
      <c r="D179" s="137" t="s">
        <v>122</v>
      </c>
      <c r="E179" s="138" t="s">
        <v>274</v>
      </c>
      <c r="F179" s="139" t="s">
        <v>275</v>
      </c>
      <c r="G179" s="140" t="s">
        <v>152</v>
      </c>
      <c r="H179" s="141">
        <v>0.74</v>
      </c>
      <c r="I179" s="141"/>
      <c r="J179" s="141">
        <f>ROUND(I179*H179,2)</f>
        <v>0</v>
      </c>
      <c r="K179" s="139" t="s">
        <v>126</v>
      </c>
      <c r="L179" s="32"/>
      <c r="M179" s="142" t="s">
        <v>3</v>
      </c>
      <c r="N179" s="143" t="s">
        <v>34</v>
      </c>
      <c r="O179" s="144">
        <v>1.57</v>
      </c>
      <c r="P179" s="144">
        <f>O179*H179</f>
        <v>1.1617999999999999</v>
      </c>
      <c r="Q179" s="144">
        <v>0</v>
      </c>
      <c r="R179" s="144">
        <f>Q179*H179</f>
        <v>0</v>
      </c>
      <c r="S179" s="144">
        <v>0</v>
      </c>
      <c r="T179" s="145">
        <f>S179*H179</f>
        <v>0</v>
      </c>
      <c r="U179" s="31"/>
      <c r="V179" s="31"/>
      <c r="W179" s="31"/>
      <c r="X179" s="31"/>
      <c r="Y179" s="31"/>
      <c r="Z179" s="31"/>
      <c r="AA179" s="31"/>
      <c r="AB179" s="31"/>
      <c r="AC179" s="31"/>
      <c r="AD179" s="31"/>
      <c r="AE179" s="31"/>
      <c r="AR179" s="146" t="s">
        <v>197</v>
      </c>
      <c r="AT179" s="146" t="s">
        <v>122</v>
      </c>
      <c r="AU179" s="146" t="s">
        <v>72</v>
      </c>
      <c r="AY179" s="19" t="s">
        <v>119</v>
      </c>
      <c r="BE179" s="147">
        <f>IF(N179="základní",J179,0)</f>
        <v>0</v>
      </c>
      <c r="BF179" s="147">
        <f>IF(N179="snížená",J179,0)</f>
        <v>0</v>
      </c>
      <c r="BG179" s="147">
        <f>IF(N179="zákl. přenesená",J179,0)</f>
        <v>0</v>
      </c>
      <c r="BH179" s="147">
        <f>IF(N179="sníž. přenesená",J179,0)</f>
        <v>0</v>
      </c>
      <c r="BI179" s="147">
        <f>IF(N179="nulová",J179,0)</f>
        <v>0</v>
      </c>
      <c r="BJ179" s="19" t="s">
        <v>70</v>
      </c>
      <c r="BK179" s="147">
        <f>ROUND(I179*H179,2)</f>
        <v>0</v>
      </c>
      <c r="BL179" s="19" t="s">
        <v>197</v>
      </c>
      <c r="BM179" s="146" t="s">
        <v>276</v>
      </c>
    </row>
    <row r="180" spans="1:65" s="2" customFormat="1" ht="78">
      <c r="A180" s="31"/>
      <c r="B180" s="32"/>
      <c r="C180" s="31"/>
      <c r="D180" s="148" t="s">
        <v>129</v>
      </c>
      <c r="E180" s="31"/>
      <c r="F180" s="149" t="s">
        <v>272</v>
      </c>
      <c r="G180" s="31"/>
      <c r="H180" s="31"/>
      <c r="I180" s="31"/>
      <c r="J180" s="31"/>
      <c r="K180" s="31"/>
      <c r="L180" s="32"/>
      <c r="M180" s="150"/>
      <c r="N180" s="151"/>
      <c r="O180" s="52"/>
      <c r="P180" s="52"/>
      <c r="Q180" s="52"/>
      <c r="R180" s="52"/>
      <c r="S180" s="52"/>
      <c r="T180" s="53"/>
      <c r="U180" s="31"/>
      <c r="V180" s="31"/>
      <c r="W180" s="31"/>
      <c r="X180" s="31"/>
      <c r="Y180" s="31"/>
      <c r="Z180" s="31"/>
      <c r="AA180" s="31"/>
      <c r="AB180" s="31"/>
      <c r="AC180" s="31"/>
      <c r="AD180" s="31"/>
      <c r="AE180" s="31"/>
      <c r="AT180" s="19" t="s">
        <v>129</v>
      </c>
      <c r="AU180" s="19" t="s">
        <v>72</v>
      </c>
    </row>
    <row r="181" spans="1:65" s="12" customFormat="1" ht="22.9" customHeight="1">
      <c r="B181" s="124"/>
      <c r="D181" s="125" t="s">
        <v>62</v>
      </c>
      <c r="E181" s="134" t="s">
        <v>277</v>
      </c>
      <c r="F181" s="134" t="s">
        <v>278</v>
      </c>
      <c r="J181" s="135">
        <f>BK181</f>
        <v>0</v>
      </c>
      <c r="L181" s="124"/>
      <c r="M181" s="128"/>
      <c r="N181" s="129"/>
      <c r="O181" s="129"/>
      <c r="P181" s="130">
        <f>SUM(P182:P217)</f>
        <v>224.34316000000001</v>
      </c>
      <c r="Q181" s="129"/>
      <c r="R181" s="130">
        <f>SUM(R182:R217)</f>
        <v>2.37757</v>
      </c>
      <c r="S181" s="129"/>
      <c r="T181" s="131">
        <f>SUM(T182:T217)</f>
        <v>1.2956428</v>
      </c>
      <c r="AR181" s="125" t="s">
        <v>72</v>
      </c>
      <c r="AT181" s="132" t="s">
        <v>62</v>
      </c>
      <c r="AU181" s="132" t="s">
        <v>70</v>
      </c>
      <c r="AY181" s="125" t="s">
        <v>119</v>
      </c>
      <c r="BK181" s="133">
        <f>SUM(BK182:BK217)</f>
        <v>0</v>
      </c>
    </row>
    <row r="182" spans="1:65" s="2" customFormat="1" ht="16.5" customHeight="1">
      <c r="A182" s="31"/>
      <c r="B182" s="136"/>
      <c r="C182" s="137" t="s">
        <v>279</v>
      </c>
      <c r="D182" s="137" t="s">
        <v>122</v>
      </c>
      <c r="E182" s="138" t="s">
        <v>280</v>
      </c>
      <c r="F182" s="139" t="s">
        <v>281</v>
      </c>
      <c r="G182" s="140" t="s">
        <v>125</v>
      </c>
      <c r="H182" s="141">
        <v>298.94</v>
      </c>
      <c r="I182" s="141"/>
      <c r="J182" s="141">
        <f>ROUND(I182*H182,2)</f>
        <v>0</v>
      </c>
      <c r="K182" s="139" t="s">
        <v>126</v>
      </c>
      <c r="L182" s="32"/>
      <c r="M182" s="142" t="s">
        <v>3</v>
      </c>
      <c r="N182" s="143" t="s">
        <v>34</v>
      </c>
      <c r="O182" s="144">
        <v>0.214</v>
      </c>
      <c r="P182" s="144">
        <f>O182*H182</f>
        <v>63.97316</v>
      </c>
      <c r="Q182" s="144">
        <v>0</v>
      </c>
      <c r="R182" s="144">
        <f>Q182*H182</f>
        <v>0</v>
      </c>
      <c r="S182" s="144">
        <v>3.1199999999999999E-3</v>
      </c>
      <c r="T182" s="145">
        <f>S182*H182</f>
        <v>0.93269279999999999</v>
      </c>
      <c r="U182" s="31"/>
      <c r="V182" s="31"/>
      <c r="W182" s="31"/>
      <c r="X182" s="31"/>
      <c r="Y182" s="31"/>
      <c r="Z182" s="31"/>
      <c r="AA182" s="31"/>
      <c r="AB182" s="31"/>
      <c r="AC182" s="31"/>
      <c r="AD182" s="31"/>
      <c r="AE182" s="31"/>
      <c r="AR182" s="146" t="s">
        <v>197</v>
      </c>
      <c r="AT182" s="146" t="s">
        <v>122</v>
      </c>
      <c r="AU182" s="146" t="s">
        <v>72</v>
      </c>
      <c r="AY182" s="19" t="s">
        <v>119</v>
      </c>
      <c r="BE182" s="147">
        <f>IF(N182="základní",J182,0)</f>
        <v>0</v>
      </c>
      <c r="BF182" s="147">
        <f>IF(N182="snížená",J182,0)</f>
        <v>0</v>
      </c>
      <c r="BG182" s="147">
        <f>IF(N182="zákl. přenesená",J182,0)</f>
        <v>0</v>
      </c>
      <c r="BH182" s="147">
        <f>IF(N182="sníž. přenesená",J182,0)</f>
        <v>0</v>
      </c>
      <c r="BI182" s="147">
        <f>IF(N182="nulová",J182,0)</f>
        <v>0</v>
      </c>
      <c r="BJ182" s="19" t="s">
        <v>70</v>
      </c>
      <c r="BK182" s="147">
        <f>ROUND(I182*H182,2)</f>
        <v>0</v>
      </c>
      <c r="BL182" s="19" t="s">
        <v>197</v>
      </c>
      <c r="BM182" s="146" t="s">
        <v>282</v>
      </c>
    </row>
    <row r="183" spans="1:65" s="13" customFormat="1">
      <c r="B183" s="152"/>
      <c r="D183" s="148" t="s">
        <v>131</v>
      </c>
      <c r="E183" s="153" t="s">
        <v>3</v>
      </c>
      <c r="F183" s="154" t="s">
        <v>250</v>
      </c>
      <c r="H183" s="155">
        <v>298.94</v>
      </c>
      <c r="L183" s="152"/>
      <c r="M183" s="156"/>
      <c r="N183" s="157"/>
      <c r="O183" s="157"/>
      <c r="P183" s="157"/>
      <c r="Q183" s="157"/>
      <c r="R183" s="157"/>
      <c r="S183" s="157"/>
      <c r="T183" s="158"/>
      <c r="AT183" s="153" t="s">
        <v>131</v>
      </c>
      <c r="AU183" s="153" t="s">
        <v>72</v>
      </c>
      <c r="AV183" s="13" t="s">
        <v>72</v>
      </c>
      <c r="AW183" s="13" t="s">
        <v>25</v>
      </c>
      <c r="AX183" s="13" t="s">
        <v>63</v>
      </c>
      <c r="AY183" s="153" t="s">
        <v>119</v>
      </c>
    </row>
    <row r="184" spans="1:65" s="15" customFormat="1">
      <c r="B184" s="166"/>
      <c r="D184" s="148" t="s">
        <v>131</v>
      </c>
      <c r="E184" s="167" t="s">
        <v>3</v>
      </c>
      <c r="F184" s="168" t="s">
        <v>283</v>
      </c>
      <c r="H184" s="167" t="s">
        <v>3</v>
      </c>
      <c r="L184" s="166"/>
      <c r="M184" s="169"/>
      <c r="N184" s="170"/>
      <c r="O184" s="170"/>
      <c r="P184" s="170"/>
      <c r="Q184" s="170"/>
      <c r="R184" s="170"/>
      <c r="S184" s="170"/>
      <c r="T184" s="171"/>
      <c r="AT184" s="167" t="s">
        <v>131</v>
      </c>
      <c r="AU184" s="167" t="s">
        <v>72</v>
      </c>
      <c r="AV184" s="15" t="s">
        <v>70</v>
      </c>
      <c r="AW184" s="15" t="s">
        <v>25</v>
      </c>
      <c r="AX184" s="15" t="s">
        <v>63</v>
      </c>
      <c r="AY184" s="167" t="s">
        <v>119</v>
      </c>
    </row>
    <row r="185" spans="1:65" s="14" customFormat="1">
      <c r="B185" s="159"/>
      <c r="D185" s="148" t="s">
        <v>131</v>
      </c>
      <c r="E185" s="160" t="s">
        <v>3</v>
      </c>
      <c r="F185" s="161" t="s">
        <v>133</v>
      </c>
      <c r="H185" s="162">
        <v>298.94</v>
      </c>
      <c r="L185" s="159"/>
      <c r="M185" s="163"/>
      <c r="N185" s="164"/>
      <c r="O185" s="164"/>
      <c r="P185" s="164"/>
      <c r="Q185" s="164"/>
      <c r="R185" s="164"/>
      <c r="S185" s="164"/>
      <c r="T185" s="165"/>
      <c r="AT185" s="160" t="s">
        <v>131</v>
      </c>
      <c r="AU185" s="160" t="s">
        <v>72</v>
      </c>
      <c r="AV185" s="14" t="s">
        <v>127</v>
      </c>
      <c r="AW185" s="14" t="s">
        <v>25</v>
      </c>
      <c r="AX185" s="14" t="s">
        <v>70</v>
      </c>
      <c r="AY185" s="160" t="s">
        <v>119</v>
      </c>
    </row>
    <row r="186" spans="1:65" s="2" customFormat="1" ht="16.5" customHeight="1">
      <c r="A186" s="31"/>
      <c r="B186" s="136"/>
      <c r="C186" s="137" t="s">
        <v>284</v>
      </c>
      <c r="D186" s="137" t="s">
        <v>122</v>
      </c>
      <c r="E186" s="138" t="s">
        <v>285</v>
      </c>
      <c r="F186" s="139" t="s">
        <v>286</v>
      </c>
      <c r="G186" s="140" t="s">
        <v>248</v>
      </c>
      <c r="H186" s="141">
        <v>72.599999999999994</v>
      </c>
      <c r="I186" s="141"/>
      <c r="J186" s="141">
        <f>ROUND(I186*H186,2)</f>
        <v>0</v>
      </c>
      <c r="K186" s="139" t="s">
        <v>126</v>
      </c>
      <c r="L186" s="32"/>
      <c r="M186" s="142" t="s">
        <v>3</v>
      </c>
      <c r="N186" s="143" t="s">
        <v>34</v>
      </c>
      <c r="O186" s="144">
        <v>0.14599999999999999</v>
      </c>
      <c r="P186" s="144">
        <f>O186*H186</f>
        <v>10.599599999999999</v>
      </c>
      <c r="Q186" s="144">
        <v>0</v>
      </c>
      <c r="R186" s="144">
        <f>Q186*H186</f>
        <v>0</v>
      </c>
      <c r="S186" s="144">
        <v>1.7700000000000001E-3</v>
      </c>
      <c r="T186" s="145">
        <f>S186*H186</f>
        <v>0.12850200000000001</v>
      </c>
      <c r="U186" s="31"/>
      <c r="V186" s="31"/>
      <c r="W186" s="31"/>
      <c r="X186" s="31"/>
      <c r="Y186" s="31"/>
      <c r="Z186" s="31"/>
      <c r="AA186" s="31"/>
      <c r="AB186" s="31"/>
      <c r="AC186" s="31"/>
      <c r="AD186" s="31"/>
      <c r="AE186" s="31"/>
      <c r="AR186" s="146" t="s">
        <v>197</v>
      </c>
      <c r="AT186" s="146" t="s">
        <v>122</v>
      </c>
      <c r="AU186" s="146" t="s">
        <v>72</v>
      </c>
      <c r="AY186" s="19" t="s">
        <v>119</v>
      </c>
      <c r="BE186" s="147">
        <f>IF(N186="základní",J186,0)</f>
        <v>0</v>
      </c>
      <c r="BF186" s="147">
        <f>IF(N186="snížená",J186,0)</f>
        <v>0</v>
      </c>
      <c r="BG186" s="147">
        <f>IF(N186="zákl. přenesená",J186,0)</f>
        <v>0</v>
      </c>
      <c r="BH186" s="147">
        <f>IF(N186="sníž. přenesená",J186,0)</f>
        <v>0</v>
      </c>
      <c r="BI186" s="147">
        <f>IF(N186="nulová",J186,0)</f>
        <v>0</v>
      </c>
      <c r="BJ186" s="19" t="s">
        <v>70</v>
      </c>
      <c r="BK186" s="147">
        <f>ROUND(I186*H186,2)</f>
        <v>0</v>
      </c>
      <c r="BL186" s="19" t="s">
        <v>197</v>
      </c>
      <c r="BM186" s="146" t="s">
        <v>287</v>
      </c>
    </row>
    <row r="187" spans="1:65" s="2" customFormat="1" ht="16.5" customHeight="1">
      <c r="A187" s="31"/>
      <c r="B187" s="136"/>
      <c r="C187" s="137" t="s">
        <v>288</v>
      </c>
      <c r="D187" s="137" t="s">
        <v>122</v>
      </c>
      <c r="E187" s="138" t="s">
        <v>289</v>
      </c>
      <c r="F187" s="139" t="s">
        <v>290</v>
      </c>
      <c r="G187" s="140" t="s">
        <v>248</v>
      </c>
      <c r="H187" s="141">
        <v>73.2</v>
      </c>
      <c r="I187" s="141"/>
      <c r="J187" s="141">
        <f>ROUND(I187*H187,2)</f>
        <v>0</v>
      </c>
      <c r="K187" s="139" t="s">
        <v>126</v>
      </c>
      <c r="L187" s="32"/>
      <c r="M187" s="142" t="s">
        <v>3</v>
      </c>
      <c r="N187" s="143" t="s">
        <v>34</v>
      </c>
      <c r="O187" s="144">
        <v>0.189</v>
      </c>
      <c r="P187" s="144">
        <f>O187*H187</f>
        <v>13.834800000000001</v>
      </c>
      <c r="Q187" s="144">
        <v>0</v>
      </c>
      <c r="R187" s="144">
        <f>Q187*H187</f>
        <v>0</v>
      </c>
      <c r="S187" s="144">
        <v>2.5999999999999999E-3</v>
      </c>
      <c r="T187" s="145">
        <f>S187*H187</f>
        <v>0.19031999999999999</v>
      </c>
      <c r="U187" s="31"/>
      <c r="V187" s="31"/>
      <c r="W187" s="31"/>
      <c r="X187" s="31"/>
      <c r="Y187" s="31"/>
      <c r="Z187" s="31"/>
      <c r="AA187" s="31"/>
      <c r="AB187" s="31"/>
      <c r="AC187" s="31"/>
      <c r="AD187" s="31"/>
      <c r="AE187" s="31"/>
      <c r="AR187" s="146" t="s">
        <v>197</v>
      </c>
      <c r="AT187" s="146" t="s">
        <v>122</v>
      </c>
      <c r="AU187" s="146" t="s">
        <v>72</v>
      </c>
      <c r="AY187" s="19" t="s">
        <v>119</v>
      </c>
      <c r="BE187" s="147">
        <f>IF(N187="základní",J187,0)</f>
        <v>0</v>
      </c>
      <c r="BF187" s="147">
        <f>IF(N187="snížená",J187,0)</f>
        <v>0</v>
      </c>
      <c r="BG187" s="147">
        <f>IF(N187="zákl. přenesená",J187,0)</f>
        <v>0</v>
      </c>
      <c r="BH187" s="147">
        <f>IF(N187="sníž. přenesená",J187,0)</f>
        <v>0</v>
      </c>
      <c r="BI187" s="147">
        <f>IF(N187="nulová",J187,0)</f>
        <v>0</v>
      </c>
      <c r="BJ187" s="19" t="s">
        <v>70</v>
      </c>
      <c r="BK187" s="147">
        <f>ROUND(I187*H187,2)</f>
        <v>0</v>
      </c>
      <c r="BL187" s="19" t="s">
        <v>197</v>
      </c>
      <c r="BM187" s="146" t="s">
        <v>291</v>
      </c>
    </row>
    <row r="188" spans="1:65" s="13" customFormat="1">
      <c r="B188" s="152"/>
      <c r="D188" s="148" t="s">
        <v>131</v>
      </c>
      <c r="E188" s="153" t="s">
        <v>3</v>
      </c>
      <c r="F188" s="154" t="s">
        <v>292</v>
      </c>
      <c r="H188" s="155">
        <v>73.2</v>
      </c>
      <c r="L188" s="152"/>
      <c r="M188" s="156"/>
      <c r="N188" s="157"/>
      <c r="O188" s="157"/>
      <c r="P188" s="157"/>
      <c r="Q188" s="157"/>
      <c r="R188" s="157"/>
      <c r="S188" s="157"/>
      <c r="T188" s="158"/>
      <c r="AT188" s="153" t="s">
        <v>131</v>
      </c>
      <c r="AU188" s="153" t="s">
        <v>72</v>
      </c>
      <c r="AV188" s="13" t="s">
        <v>72</v>
      </c>
      <c r="AW188" s="13" t="s">
        <v>25</v>
      </c>
      <c r="AX188" s="13" t="s">
        <v>63</v>
      </c>
      <c r="AY188" s="153" t="s">
        <v>119</v>
      </c>
    </row>
    <row r="189" spans="1:65" s="14" customFormat="1">
      <c r="B189" s="159"/>
      <c r="D189" s="148" t="s">
        <v>131</v>
      </c>
      <c r="E189" s="160" t="s">
        <v>3</v>
      </c>
      <c r="F189" s="161" t="s">
        <v>133</v>
      </c>
      <c r="H189" s="162">
        <v>73.2</v>
      </c>
      <c r="L189" s="159"/>
      <c r="M189" s="163"/>
      <c r="N189" s="164"/>
      <c r="O189" s="164"/>
      <c r="P189" s="164"/>
      <c r="Q189" s="164"/>
      <c r="R189" s="164"/>
      <c r="S189" s="164"/>
      <c r="T189" s="165"/>
      <c r="AT189" s="160" t="s">
        <v>131</v>
      </c>
      <c r="AU189" s="160" t="s">
        <v>72</v>
      </c>
      <c r="AV189" s="14" t="s">
        <v>127</v>
      </c>
      <c r="AW189" s="14" t="s">
        <v>25</v>
      </c>
      <c r="AX189" s="14" t="s">
        <v>70</v>
      </c>
      <c r="AY189" s="160" t="s">
        <v>119</v>
      </c>
    </row>
    <row r="190" spans="1:65" s="2" customFormat="1" ht="16.5" customHeight="1">
      <c r="A190" s="31"/>
      <c r="B190" s="136"/>
      <c r="C190" s="137" t="s">
        <v>293</v>
      </c>
      <c r="D190" s="137" t="s">
        <v>122</v>
      </c>
      <c r="E190" s="138" t="s">
        <v>294</v>
      </c>
      <c r="F190" s="139" t="s">
        <v>295</v>
      </c>
      <c r="G190" s="140" t="s">
        <v>248</v>
      </c>
      <c r="H190" s="141">
        <v>11.2</v>
      </c>
      <c r="I190" s="141"/>
      <c r="J190" s="141">
        <f>ROUND(I190*H190,2)</f>
        <v>0</v>
      </c>
      <c r="K190" s="139" t="s">
        <v>126</v>
      </c>
      <c r="L190" s="32"/>
      <c r="M190" s="142" t="s">
        <v>3</v>
      </c>
      <c r="N190" s="143" t="s">
        <v>34</v>
      </c>
      <c r="O190" s="144">
        <v>0.14699999999999999</v>
      </c>
      <c r="P190" s="144">
        <f>O190*H190</f>
        <v>1.6463999999999999</v>
      </c>
      <c r="Q190" s="144">
        <v>0</v>
      </c>
      <c r="R190" s="144">
        <f>Q190*H190</f>
        <v>0</v>
      </c>
      <c r="S190" s="144">
        <v>3.9399999999999999E-3</v>
      </c>
      <c r="T190" s="145">
        <f>S190*H190</f>
        <v>4.4127999999999994E-2</v>
      </c>
      <c r="U190" s="31"/>
      <c r="V190" s="31"/>
      <c r="W190" s="31"/>
      <c r="X190" s="31"/>
      <c r="Y190" s="31"/>
      <c r="Z190" s="31"/>
      <c r="AA190" s="31"/>
      <c r="AB190" s="31"/>
      <c r="AC190" s="31"/>
      <c r="AD190" s="31"/>
      <c r="AE190" s="31"/>
      <c r="AR190" s="146" t="s">
        <v>197</v>
      </c>
      <c r="AT190" s="146" t="s">
        <v>122</v>
      </c>
      <c r="AU190" s="146" t="s">
        <v>72</v>
      </c>
      <c r="AY190" s="19" t="s">
        <v>119</v>
      </c>
      <c r="BE190" s="147">
        <f>IF(N190="základní",J190,0)</f>
        <v>0</v>
      </c>
      <c r="BF190" s="147">
        <f>IF(N190="snížená",J190,0)</f>
        <v>0</v>
      </c>
      <c r="BG190" s="147">
        <f>IF(N190="zákl. přenesená",J190,0)</f>
        <v>0</v>
      </c>
      <c r="BH190" s="147">
        <f>IF(N190="sníž. přenesená",J190,0)</f>
        <v>0</v>
      </c>
      <c r="BI190" s="147">
        <f>IF(N190="nulová",J190,0)</f>
        <v>0</v>
      </c>
      <c r="BJ190" s="19" t="s">
        <v>70</v>
      </c>
      <c r="BK190" s="147">
        <f>ROUND(I190*H190,2)</f>
        <v>0</v>
      </c>
      <c r="BL190" s="19" t="s">
        <v>197</v>
      </c>
      <c r="BM190" s="146" t="s">
        <v>296</v>
      </c>
    </row>
    <row r="191" spans="1:65" s="13" customFormat="1">
      <c r="B191" s="152"/>
      <c r="D191" s="148" t="s">
        <v>131</v>
      </c>
      <c r="E191" s="153" t="s">
        <v>3</v>
      </c>
      <c r="F191" s="154" t="s">
        <v>297</v>
      </c>
      <c r="H191" s="155">
        <v>11.2</v>
      </c>
      <c r="L191" s="152"/>
      <c r="M191" s="156"/>
      <c r="N191" s="157"/>
      <c r="O191" s="157"/>
      <c r="P191" s="157"/>
      <c r="Q191" s="157"/>
      <c r="R191" s="157"/>
      <c r="S191" s="157"/>
      <c r="T191" s="158"/>
      <c r="AT191" s="153" t="s">
        <v>131</v>
      </c>
      <c r="AU191" s="153" t="s">
        <v>72</v>
      </c>
      <c r="AV191" s="13" t="s">
        <v>72</v>
      </c>
      <c r="AW191" s="13" t="s">
        <v>25</v>
      </c>
      <c r="AX191" s="13" t="s">
        <v>63</v>
      </c>
      <c r="AY191" s="153" t="s">
        <v>119</v>
      </c>
    </row>
    <row r="192" spans="1:65" s="14" customFormat="1">
      <c r="B192" s="159"/>
      <c r="D192" s="148" t="s">
        <v>131</v>
      </c>
      <c r="E192" s="160" t="s">
        <v>3</v>
      </c>
      <c r="F192" s="161" t="s">
        <v>133</v>
      </c>
      <c r="H192" s="162">
        <v>11.2</v>
      </c>
      <c r="L192" s="159"/>
      <c r="M192" s="163"/>
      <c r="N192" s="164"/>
      <c r="O192" s="164"/>
      <c r="P192" s="164"/>
      <c r="Q192" s="164"/>
      <c r="R192" s="164"/>
      <c r="S192" s="164"/>
      <c r="T192" s="165"/>
      <c r="AT192" s="160" t="s">
        <v>131</v>
      </c>
      <c r="AU192" s="160" t="s">
        <v>72</v>
      </c>
      <c r="AV192" s="14" t="s">
        <v>127</v>
      </c>
      <c r="AW192" s="14" t="s">
        <v>25</v>
      </c>
      <c r="AX192" s="14" t="s">
        <v>70</v>
      </c>
      <c r="AY192" s="160" t="s">
        <v>119</v>
      </c>
    </row>
    <row r="193" spans="1:65" s="2" customFormat="1" ht="24">
      <c r="A193" s="31"/>
      <c r="B193" s="136"/>
      <c r="C193" s="137" t="s">
        <v>298</v>
      </c>
      <c r="D193" s="137" t="s">
        <v>122</v>
      </c>
      <c r="E193" s="138" t="s">
        <v>299</v>
      </c>
      <c r="F193" s="139" t="s">
        <v>300</v>
      </c>
      <c r="G193" s="140" t="s">
        <v>125</v>
      </c>
      <c r="H193" s="141">
        <v>298.94</v>
      </c>
      <c r="I193" s="141"/>
      <c r="J193" s="141">
        <f>ROUND(I193*H193,2)</f>
        <v>0</v>
      </c>
      <c r="K193" s="139" t="s">
        <v>126</v>
      </c>
      <c r="L193" s="32"/>
      <c r="M193" s="142" t="s">
        <v>3</v>
      </c>
      <c r="N193" s="143" t="s">
        <v>34</v>
      </c>
      <c r="O193" s="144">
        <v>0.22</v>
      </c>
      <c r="P193" s="144">
        <f>O193*H193</f>
        <v>65.766800000000003</v>
      </c>
      <c r="Q193" s="144">
        <v>6.6E-3</v>
      </c>
      <c r="R193" s="144">
        <f>Q193*H193</f>
        <v>1.973004</v>
      </c>
      <c r="S193" s="144">
        <v>0</v>
      </c>
      <c r="T193" s="145">
        <f>S193*H193</f>
        <v>0</v>
      </c>
      <c r="U193" s="31"/>
      <c r="V193" s="31"/>
      <c r="W193" s="31"/>
      <c r="X193" s="31"/>
      <c r="Y193" s="31"/>
      <c r="Z193" s="31"/>
      <c r="AA193" s="31"/>
      <c r="AB193" s="31"/>
      <c r="AC193" s="31"/>
      <c r="AD193" s="31"/>
      <c r="AE193" s="31"/>
      <c r="AR193" s="146" t="s">
        <v>197</v>
      </c>
      <c r="AT193" s="146" t="s">
        <v>122</v>
      </c>
      <c r="AU193" s="146" t="s">
        <v>72</v>
      </c>
      <c r="AY193" s="19" t="s">
        <v>119</v>
      </c>
      <c r="BE193" s="147">
        <f>IF(N193="základní",J193,0)</f>
        <v>0</v>
      </c>
      <c r="BF193" s="147">
        <f>IF(N193="snížená",J193,0)</f>
        <v>0</v>
      </c>
      <c r="BG193" s="147">
        <f>IF(N193="zákl. přenesená",J193,0)</f>
        <v>0</v>
      </c>
      <c r="BH193" s="147">
        <f>IF(N193="sníž. přenesená",J193,0)</f>
        <v>0</v>
      </c>
      <c r="BI193" s="147">
        <f>IF(N193="nulová",J193,0)</f>
        <v>0</v>
      </c>
      <c r="BJ193" s="19" t="s">
        <v>70</v>
      </c>
      <c r="BK193" s="147">
        <f>ROUND(I193*H193,2)</f>
        <v>0</v>
      </c>
      <c r="BL193" s="19" t="s">
        <v>197</v>
      </c>
      <c r="BM193" s="146" t="s">
        <v>301</v>
      </c>
    </row>
    <row r="194" spans="1:65" s="13" customFormat="1">
      <c r="B194" s="152"/>
      <c r="D194" s="148" t="s">
        <v>131</v>
      </c>
      <c r="E194" s="153" t="s">
        <v>3</v>
      </c>
      <c r="F194" s="154" t="s">
        <v>302</v>
      </c>
      <c r="H194" s="155">
        <v>63.18</v>
      </c>
      <c r="L194" s="152"/>
      <c r="M194" s="156"/>
      <c r="N194" s="157"/>
      <c r="O194" s="157"/>
      <c r="P194" s="157"/>
      <c r="Q194" s="157"/>
      <c r="R194" s="157"/>
      <c r="S194" s="157"/>
      <c r="T194" s="158"/>
      <c r="AT194" s="153" t="s">
        <v>131</v>
      </c>
      <c r="AU194" s="153" t="s">
        <v>72</v>
      </c>
      <c r="AV194" s="13" t="s">
        <v>72</v>
      </c>
      <c r="AW194" s="13" t="s">
        <v>25</v>
      </c>
      <c r="AX194" s="13" t="s">
        <v>63</v>
      </c>
      <c r="AY194" s="153" t="s">
        <v>119</v>
      </c>
    </row>
    <row r="195" spans="1:65" s="13" customFormat="1">
      <c r="B195" s="152"/>
      <c r="D195" s="148" t="s">
        <v>131</v>
      </c>
      <c r="E195" s="153" t="s">
        <v>3</v>
      </c>
      <c r="F195" s="154" t="s">
        <v>303</v>
      </c>
      <c r="H195" s="155">
        <v>235.76</v>
      </c>
      <c r="L195" s="152"/>
      <c r="M195" s="156"/>
      <c r="N195" s="157"/>
      <c r="O195" s="157"/>
      <c r="P195" s="157"/>
      <c r="Q195" s="157"/>
      <c r="R195" s="157"/>
      <c r="S195" s="157"/>
      <c r="T195" s="158"/>
      <c r="AT195" s="153" t="s">
        <v>131</v>
      </c>
      <c r="AU195" s="153" t="s">
        <v>72</v>
      </c>
      <c r="AV195" s="13" t="s">
        <v>72</v>
      </c>
      <c r="AW195" s="13" t="s">
        <v>25</v>
      </c>
      <c r="AX195" s="13" t="s">
        <v>63</v>
      </c>
      <c r="AY195" s="153" t="s">
        <v>119</v>
      </c>
    </row>
    <row r="196" spans="1:65" s="14" customFormat="1">
      <c r="B196" s="159"/>
      <c r="D196" s="148" t="s">
        <v>131</v>
      </c>
      <c r="E196" s="160" t="s">
        <v>3</v>
      </c>
      <c r="F196" s="161" t="s">
        <v>133</v>
      </c>
      <c r="H196" s="162">
        <v>298.94</v>
      </c>
      <c r="L196" s="159"/>
      <c r="M196" s="163"/>
      <c r="N196" s="164"/>
      <c r="O196" s="164"/>
      <c r="P196" s="164"/>
      <c r="Q196" s="164"/>
      <c r="R196" s="164"/>
      <c r="S196" s="164"/>
      <c r="T196" s="165"/>
      <c r="AT196" s="160" t="s">
        <v>131</v>
      </c>
      <c r="AU196" s="160" t="s">
        <v>72</v>
      </c>
      <c r="AV196" s="14" t="s">
        <v>127</v>
      </c>
      <c r="AW196" s="14" t="s">
        <v>25</v>
      </c>
      <c r="AX196" s="14" t="s">
        <v>70</v>
      </c>
      <c r="AY196" s="160" t="s">
        <v>119</v>
      </c>
    </row>
    <row r="197" spans="1:65" s="2" customFormat="1" ht="24">
      <c r="A197" s="31"/>
      <c r="B197" s="136"/>
      <c r="C197" s="137" t="s">
        <v>204</v>
      </c>
      <c r="D197" s="137" t="s">
        <v>122</v>
      </c>
      <c r="E197" s="138" t="s">
        <v>304</v>
      </c>
      <c r="F197" s="139" t="s">
        <v>305</v>
      </c>
      <c r="G197" s="140" t="s">
        <v>248</v>
      </c>
      <c r="H197" s="141">
        <v>72.599999999999994</v>
      </c>
      <c r="I197" s="141"/>
      <c r="J197" s="141">
        <f>ROUND(I197*H197,2)</f>
        <v>0</v>
      </c>
      <c r="K197" s="139" t="s">
        <v>126</v>
      </c>
      <c r="L197" s="32"/>
      <c r="M197" s="142" t="s">
        <v>3</v>
      </c>
      <c r="N197" s="143" t="s">
        <v>34</v>
      </c>
      <c r="O197" s="144">
        <v>0.187</v>
      </c>
      <c r="P197" s="144">
        <f>O197*H197</f>
        <v>13.576199999999998</v>
      </c>
      <c r="Q197" s="144">
        <v>1.5900000000000001E-3</v>
      </c>
      <c r="R197" s="144">
        <f>Q197*H197</f>
        <v>0.11543399999999999</v>
      </c>
      <c r="S197" s="144">
        <v>0</v>
      </c>
      <c r="T197" s="145">
        <f>S197*H197</f>
        <v>0</v>
      </c>
      <c r="U197" s="31"/>
      <c r="V197" s="31"/>
      <c r="W197" s="31"/>
      <c r="X197" s="31"/>
      <c r="Y197" s="31"/>
      <c r="Z197" s="31"/>
      <c r="AA197" s="31"/>
      <c r="AB197" s="31"/>
      <c r="AC197" s="31"/>
      <c r="AD197" s="31"/>
      <c r="AE197" s="31"/>
      <c r="AR197" s="146" t="s">
        <v>197</v>
      </c>
      <c r="AT197" s="146" t="s">
        <v>122</v>
      </c>
      <c r="AU197" s="146" t="s">
        <v>72</v>
      </c>
      <c r="AY197" s="19" t="s">
        <v>119</v>
      </c>
      <c r="BE197" s="147">
        <f>IF(N197="základní",J197,0)</f>
        <v>0</v>
      </c>
      <c r="BF197" s="147">
        <f>IF(N197="snížená",J197,0)</f>
        <v>0</v>
      </c>
      <c r="BG197" s="147">
        <f>IF(N197="zákl. přenesená",J197,0)</f>
        <v>0</v>
      </c>
      <c r="BH197" s="147">
        <f>IF(N197="sníž. přenesená",J197,0)</f>
        <v>0</v>
      </c>
      <c r="BI197" s="147">
        <f>IF(N197="nulová",J197,0)</f>
        <v>0</v>
      </c>
      <c r="BJ197" s="19" t="s">
        <v>70</v>
      </c>
      <c r="BK197" s="147">
        <f>ROUND(I197*H197,2)</f>
        <v>0</v>
      </c>
      <c r="BL197" s="19" t="s">
        <v>197</v>
      </c>
      <c r="BM197" s="146" t="s">
        <v>306</v>
      </c>
    </row>
    <row r="198" spans="1:65" s="2" customFormat="1" ht="39">
      <c r="A198" s="31"/>
      <c r="B198" s="32"/>
      <c r="C198" s="31"/>
      <c r="D198" s="148" t="s">
        <v>129</v>
      </c>
      <c r="E198" s="31"/>
      <c r="F198" s="149" t="s">
        <v>307</v>
      </c>
      <c r="G198" s="31"/>
      <c r="H198" s="31"/>
      <c r="I198" s="31"/>
      <c r="J198" s="31"/>
      <c r="K198" s="31"/>
      <c r="L198" s="32"/>
      <c r="M198" s="150"/>
      <c r="N198" s="151"/>
      <c r="O198" s="52"/>
      <c r="P198" s="52"/>
      <c r="Q198" s="52"/>
      <c r="R198" s="52"/>
      <c r="S198" s="52"/>
      <c r="T198" s="53"/>
      <c r="U198" s="31"/>
      <c r="V198" s="31"/>
      <c r="W198" s="31"/>
      <c r="X198" s="31"/>
      <c r="Y198" s="31"/>
      <c r="Z198" s="31"/>
      <c r="AA198" s="31"/>
      <c r="AB198" s="31"/>
      <c r="AC198" s="31"/>
      <c r="AD198" s="31"/>
      <c r="AE198" s="31"/>
      <c r="AT198" s="19" t="s">
        <v>129</v>
      </c>
      <c r="AU198" s="19" t="s">
        <v>72</v>
      </c>
    </row>
    <row r="199" spans="1:65" s="13" customFormat="1">
      <c r="B199" s="152"/>
      <c r="D199" s="148" t="s">
        <v>131</v>
      </c>
      <c r="E199" s="153" t="s">
        <v>3</v>
      </c>
      <c r="F199" s="154" t="s">
        <v>308</v>
      </c>
      <c r="H199" s="155">
        <v>72.599999999999994</v>
      </c>
      <c r="L199" s="152"/>
      <c r="M199" s="156"/>
      <c r="N199" s="157"/>
      <c r="O199" s="157"/>
      <c r="P199" s="157"/>
      <c r="Q199" s="157"/>
      <c r="R199" s="157"/>
      <c r="S199" s="157"/>
      <c r="T199" s="158"/>
      <c r="AT199" s="153" t="s">
        <v>131</v>
      </c>
      <c r="AU199" s="153" t="s">
        <v>72</v>
      </c>
      <c r="AV199" s="13" t="s">
        <v>72</v>
      </c>
      <c r="AW199" s="13" t="s">
        <v>25</v>
      </c>
      <c r="AX199" s="13" t="s">
        <v>63</v>
      </c>
      <c r="AY199" s="153" t="s">
        <v>119</v>
      </c>
    </row>
    <row r="200" spans="1:65" s="14" customFormat="1">
      <c r="B200" s="159"/>
      <c r="D200" s="148" t="s">
        <v>131</v>
      </c>
      <c r="E200" s="160" t="s">
        <v>3</v>
      </c>
      <c r="F200" s="161" t="s">
        <v>133</v>
      </c>
      <c r="H200" s="162">
        <v>72.599999999999994</v>
      </c>
      <c r="L200" s="159"/>
      <c r="M200" s="163"/>
      <c r="N200" s="164"/>
      <c r="O200" s="164"/>
      <c r="P200" s="164"/>
      <c r="Q200" s="164"/>
      <c r="R200" s="164"/>
      <c r="S200" s="164"/>
      <c r="T200" s="165"/>
      <c r="AT200" s="160" t="s">
        <v>131</v>
      </c>
      <c r="AU200" s="160" t="s">
        <v>72</v>
      </c>
      <c r="AV200" s="14" t="s">
        <v>127</v>
      </c>
      <c r="AW200" s="14" t="s">
        <v>25</v>
      </c>
      <c r="AX200" s="14" t="s">
        <v>70</v>
      </c>
      <c r="AY200" s="160" t="s">
        <v>119</v>
      </c>
    </row>
    <row r="201" spans="1:65" s="2" customFormat="1" ht="24">
      <c r="A201" s="31"/>
      <c r="B201" s="136"/>
      <c r="C201" s="137" t="s">
        <v>309</v>
      </c>
      <c r="D201" s="137" t="s">
        <v>122</v>
      </c>
      <c r="E201" s="138" t="s">
        <v>310</v>
      </c>
      <c r="F201" s="139" t="s">
        <v>311</v>
      </c>
      <c r="G201" s="140" t="s">
        <v>248</v>
      </c>
      <c r="H201" s="141">
        <v>48</v>
      </c>
      <c r="I201" s="141"/>
      <c r="J201" s="141">
        <f>ROUND(I201*H201,2)</f>
        <v>0</v>
      </c>
      <c r="K201" s="139" t="s">
        <v>3</v>
      </c>
      <c r="L201" s="32"/>
      <c r="M201" s="142" t="s">
        <v>3</v>
      </c>
      <c r="N201" s="143" t="s">
        <v>34</v>
      </c>
      <c r="O201" s="144">
        <v>0.34699999999999998</v>
      </c>
      <c r="P201" s="144">
        <f>O201*H201</f>
        <v>16.655999999999999</v>
      </c>
      <c r="Q201" s="144">
        <v>2.9099999999999998E-3</v>
      </c>
      <c r="R201" s="144">
        <f>Q201*H201</f>
        <v>0.13968</v>
      </c>
      <c r="S201" s="144">
        <v>0</v>
      </c>
      <c r="T201" s="145">
        <f>S201*H201</f>
        <v>0</v>
      </c>
      <c r="U201" s="31"/>
      <c r="V201" s="31"/>
      <c r="W201" s="31"/>
      <c r="X201" s="31"/>
      <c r="Y201" s="31"/>
      <c r="Z201" s="31"/>
      <c r="AA201" s="31"/>
      <c r="AB201" s="31"/>
      <c r="AC201" s="31"/>
      <c r="AD201" s="31"/>
      <c r="AE201" s="31"/>
      <c r="AR201" s="146" t="s">
        <v>197</v>
      </c>
      <c r="AT201" s="146" t="s">
        <v>122</v>
      </c>
      <c r="AU201" s="146" t="s">
        <v>72</v>
      </c>
      <c r="AY201" s="19" t="s">
        <v>119</v>
      </c>
      <c r="BE201" s="147">
        <f>IF(N201="základní",J201,0)</f>
        <v>0</v>
      </c>
      <c r="BF201" s="147">
        <f>IF(N201="snížená",J201,0)</f>
        <v>0</v>
      </c>
      <c r="BG201" s="147">
        <f>IF(N201="zákl. přenesená",J201,0)</f>
        <v>0</v>
      </c>
      <c r="BH201" s="147">
        <f>IF(N201="sníž. přenesená",J201,0)</f>
        <v>0</v>
      </c>
      <c r="BI201" s="147">
        <f>IF(N201="nulová",J201,0)</f>
        <v>0</v>
      </c>
      <c r="BJ201" s="19" t="s">
        <v>70</v>
      </c>
      <c r="BK201" s="147">
        <f>ROUND(I201*H201,2)</f>
        <v>0</v>
      </c>
      <c r="BL201" s="19" t="s">
        <v>197</v>
      </c>
      <c r="BM201" s="146" t="s">
        <v>312</v>
      </c>
    </row>
    <row r="202" spans="1:65" s="15" customFormat="1">
      <c r="B202" s="166"/>
      <c r="D202" s="148" t="s">
        <v>131</v>
      </c>
      <c r="E202" s="167" t="s">
        <v>3</v>
      </c>
      <c r="F202" s="168" t="s">
        <v>313</v>
      </c>
      <c r="H202" s="167" t="s">
        <v>3</v>
      </c>
      <c r="L202" s="166"/>
      <c r="M202" s="169"/>
      <c r="N202" s="170"/>
      <c r="O202" s="170"/>
      <c r="P202" s="170"/>
      <c r="Q202" s="170"/>
      <c r="R202" s="170"/>
      <c r="S202" s="170"/>
      <c r="T202" s="171"/>
      <c r="AT202" s="167" t="s">
        <v>131</v>
      </c>
      <c r="AU202" s="167" t="s">
        <v>72</v>
      </c>
      <c r="AV202" s="15" t="s">
        <v>70</v>
      </c>
      <c r="AW202" s="15" t="s">
        <v>25</v>
      </c>
      <c r="AX202" s="15" t="s">
        <v>63</v>
      </c>
      <c r="AY202" s="167" t="s">
        <v>119</v>
      </c>
    </row>
    <row r="203" spans="1:65" s="13" customFormat="1">
      <c r="B203" s="152"/>
      <c r="D203" s="148" t="s">
        <v>131</v>
      </c>
      <c r="E203" s="153" t="s">
        <v>3</v>
      </c>
      <c r="F203" s="154" t="s">
        <v>314</v>
      </c>
      <c r="H203" s="155">
        <v>48</v>
      </c>
      <c r="L203" s="152"/>
      <c r="M203" s="156"/>
      <c r="N203" s="157"/>
      <c r="O203" s="157"/>
      <c r="P203" s="157"/>
      <c r="Q203" s="157"/>
      <c r="R203" s="157"/>
      <c r="S203" s="157"/>
      <c r="T203" s="158"/>
      <c r="AT203" s="153" t="s">
        <v>131</v>
      </c>
      <c r="AU203" s="153" t="s">
        <v>72</v>
      </c>
      <c r="AV203" s="13" t="s">
        <v>72</v>
      </c>
      <c r="AW203" s="13" t="s">
        <v>25</v>
      </c>
      <c r="AX203" s="13" t="s">
        <v>63</v>
      </c>
      <c r="AY203" s="153" t="s">
        <v>119</v>
      </c>
    </row>
    <row r="204" spans="1:65" s="14" customFormat="1">
      <c r="B204" s="159"/>
      <c r="D204" s="148" t="s">
        <v>131</v>
      </c>
      <c r="E204" s="160" t="s">
        <v>3</v>
      </c>
      <c r="F204" s="161" t="s">
        <v>133</v>
      </c>
      <c r="H204" s="162">
        <v>48</v>
      </c>
      <c r="L204" s="159"/>
      <c r="M204" s="163"/>
      <c r="N204" s="164"/>
      <c r="O204" s="164"/>
      <c r="P204" s="164"/>
      <c r="Q204" s="164"/>
      <c r="R204" s="164"/>
      <c r="S204" s="164"/>
      <c r="T204" s="165"/>
      <c r="AT204" s="160" t="s">
        <v>131</v>
      </c>
      <c r="AU204" s="160" t="s">
        <v>72</v>
      </c>
      <c r="AV204" s="14" t="s">
        <v>127</v>
      </c>
      <c r="AW204" s="14" t="s">
        <v>25</v>
      </c>
      <c r="AX204" s="14" t="s">
        <v>70</v>
      </c>
      <c r="AY204" s="160" t="s">
        <v>119</v>
      </c>
    </row>
    <row r="205" spans="1:65" s="2" customFormat="1" ht="24">
      <c r="A205" s="31"/>
      <c r="B205" s="136"/>
      <c r="C205" s="137" t="s">
        <v>315</v>
      </c>
      <c r="D205" s="137" t="s">
        <v>122</v>
      </c>
      <c r="E205" s="138" t="s">
        <v>316</v>
      </c>
      <c r="F205" s="139" t="s">
        <v>317</v>
      </c>
      <c r="G205" s="140" t="s">
        <v>248</v>
      </c>
      <c r="H205" s="141">
        <v>73.2</v>
      </c>
      <c r="I205" s="141"/>
      <c r="J205" s="141">
        <f>ROUND(I205*H205,2)</f>
        <v>0</v>
      </c>
      <c r="K205" s="139" t="s">
        <v>126</v>
      </c>
      <c r="L205" s="32"/>
      <c r="M205" s="142" t="s">
        <v>3</v>
      </c>
      <c r="N205" s="143" t="s">
        <v>34</v>
      </c>
      <c r="O205" s="144">
        <v>0.20399999999999999</v>
      </c>
      <c r="P205" s="144">
        <f>O205*H205</f>
        <v>14.9328</v>
      </c>
      <c r="Q205" s="144">
        <v>1.6900000000000001E-3</v>
      </c>
      <c r="R205" s="144">
        <f>Q205*H205</f>
        <v>0.12370800000000001</v>
      </c>
      <c r="S205" s="144">
        <v>0</v>
      </c>
      <c r="T205" s="145">
        <f>S205*H205</f>
        <v>0</v>
      </c>
      <c r="U205" s="31"/>
      <c r="V205" s="31"/>
      <c r="W205" s="31"/>
      <c r="X205" s="31"/>
      <c r="Y205" s="31"/>
      <c r="Z205" s="31"/>
      <c r="AA205" s="31"/>
      <c r="AB205" s="31"/>
      <c r="AC205" s="31"/>
      <c r="AD205" s="31"/>
      <c r="AE205" s="31"/>
      <c r="AR205" s="146" t="s">
        <v>197</v>
      </c>
      <c r="AT205" s="146" t="s">
        <v>122</v>
      </c>
      <c r="AU205" s="146" t="s">
        <v>72</v>
      </c>
      <c r="AY205" s="19" t="s">
        <v>119</v>
      </c>
      <c r="BE205" s="147">
        <f>IF(N205="základní",J205,0)</f>
        <v>0</v>
      </c>
      <c r="BF205" s="147">
        <f>IF(N205="snížená",J205,0)</f>
        <v>0</v>
      </c>
      <c r="BG205" s="147">
        <f>IF(N205="zákl. přenesená",J205,0)</f>
        <v>0</v>
      </c>
      <c r="BH205" s="147">
        <f>IF(N205="sníž. přenesená",J205,0)</f>
        <v>0</v>
      </c>
      <c r="BI205" s="147">
        <f>IF(N205="nulová",J205,0)</f>
        <v>0</v>
      </c>
      <c r="BJ205" s="19" t="s">
        <v>70</v>
      </c>
      <c r="BK205" s="147">
        <f>ROUND(I205*H205,2)</f>
        <v>0</v>
      </c>
      <c r="BL205" s="19" t="s">
        <v>197</v>
      </c>
      <c r="BM205" s="146" t="s">
        <v>318</v>
      </c>
    </row>
    <row r="206" spans="1:65" s="13" customFormat="1">
      <c r="B206" s="152"/>
      <c r="D206" s="148" t="s">
        <v>131</v>
      </c>
      <c r="E206" s="153" t="s">
        <v>3</v>
      </c>
      <c r="F206" s="154" t="s">
        <v>319</v>
      </c>
      <c r="H206" s="155">
        <v>73.2</v>
      </c>
      <c r="L206" s="152"/>
      <c r="M206" s="156"/>
      <c r="N206" s="157"/>
      <c r="O206" s="157"/>
      <c r="P206" s="157"/>
      <c r="Q206" s="157"/>
      <c r="R206" s="157"/>
      <c r="S206" s="157"/>
      <c r="T206" s="158"/>
      <c r="AT206" s="153" t="s">
        <v>131</v>
      </c>
      <c r="AU206" s="153" t="s">
        <v>72</v>
      </c>
      <c r="AV206" s="13" t="s">
        <v>72</v>
      </c>
      <c r="AW206" s="13" t="s">
        <v>25</v>
      </c>
      <c r="AX206" s="13" t="s">
        <v>63</v>
      </c>
      <c r="AY206" s="153" t="s">
        <v>119</v>
      </c>
    </row>
    <row r="207" spans="1:65" s="14" customFormat="1">
      <c r="B207" s="159"/>
      <c r="D207" s="148" t="s">
        <v>131</v>
      </c>
      <c r="E207" s="160" t="s">
        <v>3</v>
      </c>
      <c r="F207" s="161" t="s">
        <v>133</v>
      </c>
      <c r="H207" s="162">
        <v>73.2</v>
      </c>
      <c r="L207" s="159"/>
      <c r="M207" s="163"/>
      <c r="N207" s="164"/>
      <c r="O207" s="164"/>
      <c r="P207" s="164"/>
      <c r="Q207" s="164"/>
      <c r="R207" s="164"/>
      <c r="S207" s="164"/>
      <c r="T207" s="165"/>
      <c r="AT207" s="160" t="s">
        <v>131</v>
      </c>
      <c r="AU207" s="160" t="s">
        <v>72</v>
      </c>
      <c r="AV207" s="14" t="s">
        <v>127</v>
      </c>
      <c r="AW207" s="14" t="s">
        <v>25</v>
      </c>
      <c r="AX207" s="14" t="s">
        <v>70</v>
      </c>
      <c r="AY207" s="160" t="s">
        <v>119</v>
      </c>
    </row>
    <row r="208" spans="1:65" s="2" customFormat="1" ht="24">
      <c r="A208" s="31"/>
      <c r="B208" s="136"/>
      <c r="C208" s="137" t="s">
        <v>320</v>
      </c>
      <c r="D208" s="137" t="s">
        <v>122</v>
      </c>
      <c r="E208" s="138" t="s">
        <v>321</v>
      </c>
      <c r="F208" s="139" t="s">
        <v>322</v>
      </c>
      <c r="G208" s="140" t="s">
        <v>323</v>
      </c>
      <c r="H208" s="141">
        <v>4</v>
      </c>
      <c r="I208" s="141"/>
      <c r="J208" s="141">
        <f>ROUND(I208*H208,2)</f>
        <v>0</v>
      </c>
      <c r="K208" s="139" t="s">
        <v>126</v>
      </c>
      <c r="L208" s="32"/>
      <c r="M208" s="142" t="s">
        <v>3</v>
      </c>
      <c r="N208" s="143" t="s">
        <v>34</v>
      </c>
      <c r="O208" s="144">
        <v>0.4</v>
      </c>
      <c r="P208" s="144">
        <f>O208*H208</f>
        <v>1.6</v>
      </c>
      <c r="Q208" s="144">
        <v>3.6000000000000002E-4</v>
      </c>
      <c r="R208" s="144">
        <f>Q208*H208</f>
        <v>1.4400000000000001E-3</v>
      </c>
      <c r="S208" s="144">
        <v>0</v>
      </c>
      <c r="T208" s="145">
        <f>S208*H208</f>
        <v>0</v>
      </c>
      <c r="U208" s="31"/>
      <c r="V208" s="31"/>
      <c r="W208" s="31"/>
      <c r="X208" s="31"/>
      <c r="Y208" s="31"/>
      <c r="Z208" s="31"/>
      <c r="AA208" s="31"/>
      <c r="AB208" s="31"/>
      <c r="AC208" s="31"/>
      <c r="AD208" s="31"/>
      <c r="AE208" s="31"/>
      <c r="AR208" s="146" t="s">
        <v>197</v>
      </c>
      <c r="AT208" s="146" t="s">
        <v>122</v>
      </c>
      <c r="AU208" s="146" t="s">
        <v>72</v>
      </c>
      <c r="AY208" s="19" t="s">
        <v>119</v>
      </c>
      <c r="BE208" s="147">
        <f>IF(N208="základní",J208,0)</f>
        <v>0</v>
      </c>
      <c r="BF208" s="147">
        <f>IF(N208="snížená",J208,0)</f>
        <v>0</v>
      </c>
      <c r="BG208" s="147">
        <f>IF(N208="zákl. přenesená",J208,0)</f>
        <v>0</v>
      </c>
      <c r="BH208" s="147">
        <f>IF(N208="sníž. přenesená",J208,0)</f>
        <v>0</v>
      </c>
      <c r="BI208" s="147">
        <f>IF(N208="nulová",J208,0)</f>
        <v>0</v>
      </c>
      <c r="BJ208" s="19" t="s">
        <v>70</v>
      </c>
      <c r="BK208" s="147">
        <f>ROUND(I208*H208,2)</f>
        <v>0</v>
      </c>
      <c r="BL208" s="19" t="s">
        <v>197</v>
      </c>
      <c r="BM208" s="146" t="s">
        <v>324</v>
      </c>
    </row>
    <row r="209" spans="1:65" s="13" customFormat="1">
      <c r="B209" s="152"/>
      <c r="D209" s="148" t="s">
        <v>131</v>
      </c>
      <c r="E209" s="153" t="s">
        <v>3</v>
      </c>
      <c r="F209" s="154" t="s">
        <v>127</v>
      </c>
      <c r="H209" s="155">
        <v>4</v>
      </c>
      <c r="L209" s="152"/>
      <c r="M209" s="156"/>
      <c r="N209" s="157"/>
      <c r="O209" s="157"/>
      <c r="P209" s="157"/>
      <c r="Q209" s="157"/>
      <c r="R209" s="157"/>
      <c r="S209" s="157"/>
      <c r="T209" s="158"/>
      <c r="AT209" s="153" t="s">
        <v>131</v>
      </c>
      <c r="AU209" s="153" t="s">
        <v>72</v>
      </c>
      <c r="AV209" s="13" t="s">
        <v>72</v>
      </c>
      <c r="AW209" s="13" t="s">
        <v>25</v>
      </c>
      <c r="AX209" s="13" t="s">
        <v>63</v>
      </c>
      <c r="AY209" s="153" t="s">
        <v>119</v>
      </c>
    </row>
    <row r="210" spans="1:65" s="14" customFormat="1">
      <c r="B210" s="159"/>
      <c r="D210" s="148" t="s">
        <v>131</v>
      </c>
      <c r="E210" s="160" t="s">
        <v>3</v>
      </c>
      <c r="F210" s="161" t="s">
        <v>133</v>
      </c>
      <c r="H210" s="162">
        <v>4</v>
      </c>
      <c r="L210" s="159"/>
      <c r="M210" s="163"/>
      <c r="N210" s="164"/>
      <c r="O210" s="164"/>
      <c r="P210" s="164"/>
      <c r="Q210" s="164"/>
      <c r="R210" s="164"/>
      <c r="S210" s="164"/>
      <c r="T210" s="165"/>
      <c r="AT210" s="160" t="s">
        <v>131</v>
      </c>
      <c r="AU210" s="160" t="s">
        <v>72</v>
      </c>
      <c r="AV210" s="14" t="s">
        <v>127</v>
      </c>
      <c r="AW210" s="14" t="s">
        <v>25</v>
      </c>
      <c r="AX210" s="14" t="s">
        <v>70</v>
      </c>
      <c r="AY210" s="160" t="s">
        <v>119</v>
      </c>
    </row>
    <row r="211" spans="1:65" s="2" customFormat="1" ht="24">
      <c r="A211" s="31"/>
      <c r="B211" s="136"/>
      <c r="C211" s="137" t="s">
        <v>325</v>
      </c>
      <c r="D211" s="137" t="s">
        <v>122</v>
      </c>
      <c r="E211" s="138" t="s">
        <v>326</v>
      </c>
      <c r="F211" s="139" t="s">
        <v>327</v>
      </c>
      <c r="G211" s="140" t="s">
        <v>248</v>
      </c>
      <c r="H211" s="141">
        <v>11.2</v>
      </c>
      <c r="I211" s="141"/>
      <c r="J211" s="141">
        <f>ROUND(I211*H211,2)</f>
        <v>0</v>
      </c>
      <c r="K211" s="139" t="s">
        <v>126</v>
      </c>
      <c r="L211" s="32"/>
      <c r="M211" s="142" t="s">
        <v>3</v>
      </c>
      <c r="N211" s="143" t="s">
        <v>34</v>
      </c>
      <c r="O211" s="144">
        <v>0.33400000000000002</v>
      </c>
      <c r="P211" s="144">
        <f>O211*H211</f>
        <v>3.7408000000000001</v>
      </c>
      <c r="Q211" s="144">
        <v>2.1700000000000001E-3</v>
      </c>
      <c r="R211" s="144">
        <f>Q211*H211</f>
        <v>2.4303999999999999E-2</v>
      </c>
      <c r="S211" s="144">
        <v>0</v>
      </c>
      <c r="T211" s="145">
        <f>S211*H211</f>
        <v>0</v>
      </c>
      <c r="U211" s="31"/>
      <c r="V211" s="31"/>
      <c r="W211" s="31"/>
      <c r="X211" s="31"/>
      <c r="Y211" s="31"/>
      <c r="Z211" s="31"/>
      <c r="AA211" s="31"/>
      <c r="AB211" s="31"/>
      <c r="AC211" s="31"/>
      <c r="AD211" s="31"/>
      <c r="AE211" s="31"/>
      <c r="AR211" s="146" t="s">
        <v>197</v>
      </c>
      <c r="AT211" s="146" t="s">
        <v>122</v>
      </c>
      <c r="AU211" s="146" t="s">
        <v>72</v>
      </c>
      <c r="AY211" s="19" t="s">
        <v>119</v>
      </c>
      <c r="BE211" s="147">
        <f>IF(N211="základní",J211,0)</f>
        <v>0</v>
      </c>
      <c r="BF211" s="147">
        <f>IF(N211="snížená",J211,0)</f>
        <v>0</v>
      </c>
      <c r="BG211" s="147">
        <f>IF(N211="zákl. přenesená",J211,0)</f>
        <v>0</v>
      </c>
      <c r="BH211" s="147">
        <f>IF(N211="sníž. přenesená",J211,0)</f>
        <v>0</v>
      </c>
      <c r="BI211" s="147">
        <f>IF(N211="nulová",J211,0)</f>
        <v>0</v>
      </c>
      <c r="BJ211" s="19" t="s">
        <v>70</v>
      </c>
      <c r="BK211" s="147">
        <f>ROUND(I211*H211,2)</f>
        <v>0</v>
      </c>
      <c r="BL211" s="19" t="s">
        <v>197</v>
      </c>
      <c r="BM211" s="146" t="s">
        <v>328</v>
      </c>
    </row>
    <row r="212" spans="1:65" s="13" customFormat="1">
      <c r="B212" s="152"/>
      <c r="D212" s="148" t="s">
        <v>131</v>
      </c>
      <c r="E212" s="153" t="s">
        <v>3</v>
      </c>
      <c r="F212" s="154" t="s">
        <v>329</v>
      </c>
      <c r="H212" s="155">
        <v>11.2</v>
      </c>
      <c r="L212" s="152"/>
      <c r="M212" s="156"/>
      <c r="N212" s="157"/>
      <c r="O212" s="157"/>
      <c r="P212" s="157"/>
      <c r="Q212" s="157"/>
      <c r="R212" s="157"/>
      <c r="S212" s="157"/>
      <c r="T212" s="158"/>
      <c r="AT212" s="153" t="s">
        <v>131</v>
      </c>
      <c r="AU212" s="153" t="s">
        <v>72</v>
      </c>
      <c r="AV212" s="13" t="s">
        <v>72</v>
      </c>
      <c r="AW212" s="13" t="s">
        <v>25</v>
      </c>
      <c r="AX212" s="13" t="s">
        <v>63</v>
      </c>
      <c r="AY212" s="153" t="s">
        <v>119</v>
      </c>
    </row>
    <row r="213" spans="1:65" s="14" customFormat="1">
      <c r="B213" s="159"/>
      <c r="D213" s="148" t="s">
        <v>131</v>
      </c>
      <c r="E213" s="160" t="s">
        <v>3</v>
      </c>
      <c r="F213" s="161" t="s">
        <v>133</v>
      </c>
      <c r="H213" s="162">
        <v>11.2</v>
      </c>
      <c r="L213" s="159"/>
      <c r="M213" s="163"/>
      <c r="N213" s="164"/>
      <c r="O213" s="164"/>
      <c r="P213" s="164"/>
      <c r="Q213" s="164"/>
      <c r="R213" s="164"/>
      <c r="S213" s="164"/>
      <c r="T213" s="165"/>
      <c r="AT213" s="160" t="s">
        <v>131</v>
      </c>
      <c r="AU213" s="160" t="s">
        <v>72</v>
      </c>
      <c r="AV213" s="14" t="s">
        <v>127</v>
      </c>
      <c r="AW213" s="14" t="s">
        <v>25</v>
      </c>
      <c r="AX213" s="14" t="s">
        <v>70</v>
      </c>
      <c r="AY213" s="160" t="s">
        <v>119</v>
      </c>
    </row>
    <row r="214" spans="1:65" s="2" customFormat="1" ht="24">
      <c r="A214" s="31"/>
      <c r="B214" s="136"/>
      <c r="C214" s="137" t="s">
        <v>330</v>
      </c>
      <c r="D214" s="137" t="s">
        <v>122</v>
      </c>
      <c r="E214" s="138" t="s">
        <v>331</v>
      </c>
      <c r="F214" s="139" t="s">
        <v>332</v>
      </c>
      <c r="G214" s="140" t="s">
        <v>152</v>
      </c>
      <c r="H214" s="141">
        <v>2.38</v>
      </c>
      <c r="I214" s="141"/>
      <c r="J214" s="141">
        <f>ROUND(I214*H214,2)</f>
        <v>0</v>
      </c>
      <c r="K214" s="139" t="s">
        <v>126</v>
      </c>
      <c r="L214" s="32"/>
      <c r="M214" s="142" t="s">
        <v>3</v>
      </c>
      <c r="N214" s="143" t="s">
        <v>34</v>
      </c>
      <c r="O214" s="144">
        <v>4.82</v>
      </c>
      <c r="P214" s="144">
        <f>O214*H214</f>
        <v>11.4716</v>
      </c>
      <c r="Q214" s="144">
        <v>0</v>
      </c>
      <c r="R214" s="144">
        <f>Q214*H214</f>
        <v>0</v>
      </c>
      <c r="S214" s="144">
        <v>0</v>
      </c>
      <c r="T214" s="145">
        <f>S214*H214</f>
        <v>0</v>
      </c>
      <c r="U214" s="31"/>
      <c r="V214" s="31"/>
      <c r="W214" s="31"/>
      <c r="X214" s="31"/>
      <c r="Y214" s="31"/>
      <c r="Z214" s="31"/>
      <c r="AA214" s="31"/>
      <c r="AB214" s="31"/>
      <c r="AC214" s="31"/>
      <c r="AD214" s="31"/>
      <c r="AE214" s="31"/>
      <c r="AR214" s="146" t="s">
        <v>197</v>
      </c>
      <c r="AT214" s="146" t="s">
        <v>122</v>
      </c>
      <c r="AU214" s="146" t="s">
        <v>72</v>
      </c>
      <c r="AY214" s="19" t="s">
        <v>119</v>
      </c>
      <c r="BE214" s="147">
        <f>IF(N214="základní",J214,0)</f>
        <v>0</v>
      </c>
      <c r="BF214" s="147">
        <f>IF(N214="snížená",J214,0)</f>
        <v>0</v>
      </c>
      <c r="BG214" s="147">
        <f>IF(N214="zákl. přenesená",J214,0)</f>
        <v>0</v>
      </c>
      <c r="BH214" s="147">
        <f>IF(N214="sníž. přenesená",J214,0)</f>
        <v>0</v>
      </c>
      <c r="BI214" s="147">
        <f>IF(N214="nulová",J214,0)</f>
        <v>0</v>
      </c>
      <c r="BJ214" s="19" t="s">
        <v>70</v>
      </c>
      <c r="BK214" s="147">
        <f>ROUND(I214*H214,2)</f>
        <v>0</v>
      </c>
      <c r="BL214" s="19" t="s">
        <v>197</v>
      </c>
      <c r="BM214" s="146" t="s">
        <v>333</v>
      </c>
    </row>
    <row r="215" spans="1:65" s="2" customFormat="1" ht="78">
      <c r="A215" s="31"/>
      <c r="B215" s="32"/>
      <c r="C215" s="31"/>
      <c r="D215" s="148" t="s">
        <v>129</v>
      </c>
      <c r="E215" s="31"/>
      <c r="F215" s="149" t="s">
        <v>334</v>
      </c>
      <c r="G215" s="31"/>
      <c r="H215" s="31"/>
      <c r="I215" s="31"/>
      <c r="J215" s="31"/>
      <c r="K215" s="31"/>
      <c r="L215" s="32"/>
      <c r="M215" s="150"/>
      <c r="N215" s="151"/>
      <c r="O215" s="52"/>
      <c r="P215" s="52"/>
      <c r="Q215" s="52"/>
      <c r="R215" s="52"/>
      <c r="S215" s="52"/>
      <c r="T215" s="53"/>
      <c r="U215" s="31"/>
      <c r="V215" s="31"/>
      <c r="W215" s="31"/>
      <c r="X215" s="31"/>
      <c r="Y215" s="31"/>
      <c r="Z215" s="31"/>
      <c r="AA215" s="31"/>
      <c r="AB215" s="31"/>
      <c r="AC215" s="31"/>
      <c r="AD215" s="31"/>
      <c r="AE215" s="31"/>
      <c r="AT215" s="19" t="s">
        <v>129</v>
      </c>
      <c r="AU215" s="19" t="s">
        <v>72</v>
      </c>
    </row>
    <row r="216" spans="1:65" s="2" customFormat="1" ht="24">
      <c r="A216" s="31"/>
      <c r="B216" s="136"/>
      <c r="C216" s="137" t="s">
        <v>335</v>
      </c>
      <c r="D216" s="137" t="s">
        <v>122</v>
      </c>
      <c r="E216" s="138" t="s">
        <v>336</v>
      </c>
      <c r="F216" s="139" t="s">
        <v>337</v>
      </c>
      <c r="G216" s="140" t="s">
        <v>152</v>
      </c>
      <c r="H216" s="141">
        <v>2.38</v>
      </c>
      <c r="I216" s="141"/>
      <c r="J216" s="141">
        <f>ROUND(I216*H216,2)</f>
        <v>0</v>
      </c>
      <c r="K216" s="139" t="s">
        <v>126</v>
      </c>
      <c r="L216" s="32"/>
      <c r="M216" s="142" t="s">
        <v>3</v>
      </c>
      <c r="N216" s="143" t="s">
        <v>34</v>
      </c>
      <c r="O216" s="144">
        <v>2.75</v>
      </c>
      <c r="P216" s="144">
        <f>O216*H216</f>
        <v>6.5449999999999999</v>
      </c>
      <c r="Q216" s="144">
        <v>0</v>
      </c>
      <c r="R216" s="144">
        <f>Q216*H216</f>
        <v>0</v>
      </c>
      <c r="S216" s="144">
        <v>0</v>
      </c>
      <c r="T216" s="145">
        <f>S216*H216</f>
        <v>0</v>
      </c>
      <c r="U216" s="31"/>
      <c r="V216" s="31"/>
      <c r="W216" s="31"/>
      <c r="X216" s="31"/>
      <c r="Y216" s="31"/>
      <c r="Z216" s="31"/>
      <c r="AA216" s="31"/>
      <c r="AB216" s="31"/>
      <c r="AC216" s="31"/>
      <c r="AD216" s="31"/>
      <c r="AE216" s="31"/>
      <c r="AR216" s="146" t="s">
        <v>197</v>
      </c>
      <c r="AT216" s="146" t="s">
        <v>122</v>
      </c>
      <c r="AU216" s="146" t="s">
        <v>72</v>
      </c>
      <c r="AY216" s="19" t="s">
        <v>119</v>
      </c>
      <c r="BE216" s="147">
        <f>IF(N216="základní",J216,0)</f>
        <v>0</v>
      </c>
      <c r="BF216" s="147">
        <f>IF(N216="snížená",J216,0)</f>
        <v>0</v>
      </c>
      <c r="BG216" s="147">
        <f>IF(N216="zákl. přenesená",J216,0)</f>
        <v>0</v>
      </c>
      <c r="BH216" s="147">
        <f>IF(N216="sníž. přenesená",J216,0)</f>
        <v>0</v>
      </c>
      <c r="BI216" s="147">
        <f>IF(N216="nulová",J216,0)</f>
        <v>0</v>
      </c>
      <c r="BJ216" s="19" t="s">
        <v>70</v>
      </c>
      <c r="BK216" s="147">
        <f>ROUND(I216*H216,2)</f>
        <v>0</v>
      </c>
      <c r="BL216" s="19" t="s">
        <v>197</v>
      </c>
      <c r="BM216" s="146" t="s">
        <v>338</v>
      </c>
    </row>
    <row r="217" spans="1:65" s="2" customFormat="1" ht="78">
      <c r="A217" s="31"/>
      <c r="B217" s="32"/>
      <c r="C217" s="31"/>
      <c r="D217" s="148" t="s">
        <v>129</v>
      </c>
      <c r="E217" s="31"/>
      <c r="F217" s="149" t="s">
        <v>334</v>
      </c>
      <c r="G217" s="31"/>
      <c r="H217" s="31"/>
      <c r="I217" s="31"/>
      <c r="J217" s="31"/>
      <c r="K217" s="31"/>
      <c r="L217" s="32"/>
      <c r="M217" s="150"/>
      <c r="N217" s="151"/>
      <c r="O217" s="52"/>
      <c r="P217" s="52"/>
      <c r="Q217" s="52"/>
      <c r="R217" s="52"/>
      <c r="S217" s="52"/>
      <c r="T217" s="53"/>
      <c r="U217" s="31"/>
      <c r="V217" s="31"/>
      <c r="W217" s="31"/>
      <c r="X217" s="31"/>
      <c r="Y217" s="31"/>
      <c r="Z217" s="31"/>
      <c r="AA217" s="31"/>
      <c r="AB217" s="31"/>
      <c r="AC217" s="31"/>
      <c r="AD217" s="31"/>
      <c r="AE217" s="31"/>
      <c r="AT217" s="19" t="s">
        <v>129</v>
      </c>
      <c r="AU217" s="19" t="s">
        <v>72</v>
      </c>
    </row>
    <row r="218" spans="1:65" s="12" customFormat="1" ht="22.9" customHeight="1">
      <c r="B218" s="124"/>
      <c r="D218" s="125" t="s">
        <v>62</v>
      </c>
      <c r="E218" s="134" t="s">
        <v>339</v>
      </c>
      <c r="F218" s="134" t="s">
        <v>340</v>
      </c>
      <c r="J218" s="135">
        <f>BK218</f>
        <v>0</v>
      </c>
      <c r="L218" s="124"/>
      <c r="M218" s="128"/>
      <c r="N218" s="129"/>
      <c r="O218" s="129"/>
      <c r="P218" s="130">
        <f>SUM(P219:P236)</f>
        <v>49.989179999999998</v>
      </c>
      <c r="Q218" s="129"/>
      <c r="R218" s="130">
        <f>SUM(R219:R236)</f>
        <v>0.23946619999999999</v>
      </c>
      <c r="S218" s="129"/>
      <c r="T218" s="131">
        <f>SUM(T219:T236)</f>
        <v>0</v>
      </c>
      <c r="AR218" s="125" t="s">
        <v>72</v>
      </c>
      <c r="AT218" s="132" t="s">
        <v>62</v>
      </c>
      <c r="AU218" s="132" t="s">
        <v>70</v>
      </c>
      <c r="AY218" s="125" t="s">
        <v>119</v>
      </c>
      <c r="BK218" s="133">
        <f>SUM(BK219:BK236)</f>
        <v>0</v>
      </c>
    </row>
    <row r="219" spans="1:65" s="2" customFormat="1" ht="16.5" customHeight="1">
      <c r="A219" s="31"/>
      <c r="B219" s="136"/>
      <c r="C219" s="137" t="s">
        <v>341</v>
      </c>
      <c r="D219" s="137" t="s">
        <v>122</v>
      </c>
      <c r="E219" s="138" t="s">
        <v>342</v>
      </c>
      <c r="F219" s="139" t="s">
        <v>343</v>
      </c>
      <c r="G219" s="140" t="s">
        <v>248</v>
      </c>
      <c r="H219" s="141">
        <v>72.599999999999994</v>
      </c>
      <c r="I219" s="141"/>
      <c r="J219" s="141">
        <f>ROUND(I219*H219,2)</f>
        <v>0</v>
      </c>
      <c r="K219" s="139" t="s">
        <v>126</v>
      </c>
      <c r="L219" s="32"/>
      <c r="M219" s="142" t="s">
        <v>3</v>
      </c>
      <c r="N219" s="143" t="s">
        <v>34</v>
      </c>
      <c r="O219" s="144">
        <v>0.126</v>
      </c>
      <c r="P219" s="144">
        <f>O219*H219</f>
        <v>9.1475999999999988</v>
      </c>
      <c r="Q219" s="144">
        <v>1.1E-4</v>
      </c>
      <c r="R219" s="144">
        <f>Q219*H219</f>
        <v>7.986E-3</v>
      </c>
      <c r="S219" s="144">
        <v>0</v>
      </c>
      <c r="T219" s="145">
        <f>S219*H219</f>
        <v>0</v>
      </c>
      <c r="U219" s="31"/>
      <c r="V219" s="31"/>
      <c r="W219" s="31"/>
      <c r="X219" s="31"/>
      <c r="Y219" s="31"/>
      <c r="Z219" s="31"/>
      <c r="AA219" s="31"/>
      <c r="AB219" s="31"/>
      <c r="AC219" s="31"/>
      <c r="AD219" s="31"/>
      <c r="AE219" s="31"/>
      <c r="AR219" s="146" t="s">
        <v>197</v>
      </c>
      <c r="AT219" s="146" t="s">
        <v>122</v>
      </c>
      <c r="AU219" s="146" t="s">
        <v>72</v>
      </c>
      <c r="AY219" s="19" t="s">
        <v>119</v>
      </c>
      <c r="BE219" s="147">
        <f>IF(N219="základní",J219,0)</f>
        <v>0</v>
      </c>
      <c r="BF219" s="147">
        <f>IF(N219="snížená",J219,0)</f>
        <v>0</v>
      </c>
      <c r="BG219" s="147">
        <f>IF(N219="zákl. přenesená",J219,0)</f>
        <v>0</v>
      </c>
      <c r="BH219" s="147">
        <f>IF(N219="sníž. přenesená",J219,0)</f>
        <v>0</v>
      </c>
      <c r="BI219" s="147">
        <f>IF(N219="nulová",J219,0)</f>
        <v>0</v>
      </c>
      <c r="BJ219" s="19" t="s">
        <v>70</v>
      </c>
      <c r="BK219" s="147">
        <f>ROUND(I219*H219,2)</f>
        <v>0</v>
      </c>
      <c r="BL219" s="19" t="s">
        <v>197</v>
      </c>
      <c r="BM219" s="146" t="s">
        <v>344</v>
      </c>
    </row>
    <row r="220" spans="1:65" s="2" customFormat="1" ht="78">
      <c r="A220" s="31"/>
      <c r="B220" s="32"/>
      <c r="C220" s="31"/>
      <c r="D220" s="148" t="s">
        <v>129</v>
      </c>
      <c r="E220" s="31"/>
      <c r="F220" s="149" t="s">
        <v>345</v>
      </c>
      <c r="G220" s="31"/>
      <c r="H220" s="31"/>
      <c r="I220" s="31"/>
      <c r="J220" s="31"/>
      <c r="K220" s="31"/>
      <c r="L220" s="32"/>
      <c r="M220" s="150"/>
      <c r="N220" s="151"/>
      <c r="O220" s="52"/>
      <c r="P220" s="52"/>
      <c r="Q220" s="52"/>
      <c r="R220" s="52"/>
      <c r="S220" s="52"/>
      <c r="T220" s="53"/>
      <c r="U220" s="31"/>
      <c r="V220" s="31"/>
      <c r="W220" s="31"/>
      <c r="X220" s="31"/>
      <c r="Y220" s="31"/>
      <c r="Z220" s="31"/>
      <c r="AA220" s="31"/>
      <c r="AB220" s="31"/>
      <c r="AC220" s="31"/>
      <c r="AD220" s="31"/>
      <c r="AE220" s="31"/>
      <c r="AT220" s="19" t="s">
        <v>129</v>
      </c>
      <c r="AU220" s="19" t="s">
        <v>72</v>
      </c>
    </row>
    <row r="221" spans="1:65" s="13" customFormat="1">
      <c r="B221" s="152"/>
      <c r="D221" s="148" t="s">
        <v>131</v>
      </c>
      <c r="E221" s="153" t="s">
        <v>3</v>
      </c>
      <c r="F221" s="154" t="s">
        <v>308</v>
      </c>
      <c r="H221" s="155">
        <v>72.599999999999994</v>
      </c>
      <c r="L221" s="152"/>
      <c r="M221" s="156"/>
      <c r="N221" s="157"/>
      <c r="O221" s="157"/>
      <c r="P221" s="157"/>
      <c r="Q221" s="157"/>
      <c r="R221" s="157"/>
      <c r="S221" s="157"/>
      <c r="T221" s="158"/>
      <c r="AT221" s="153" t="s">
        <v>131</v>
      </c>
      <c r="AU221" s="153" t="s">
        <v>72</v>
      </c>
      <c r="AV221" s="13" t="s">
        <v>72</v>
      </c>
      <c r="AW221" s="13" t="s">
        <v>25</v>
      </c>
      <c r="AX221" s="13" t="s">
        <v>63</v>
      </c>
      <c r="AY221" s="153" t="s">
        <v>119</v>
      </c>
    </row>
    <row r="222" spans="1:65" s="14" customFormat="1">
      <c r="B222" s="159"/>
      <c r="D222" s="148" t="s">
        <v>131</v>
      </c>
      <c r="E222" s="160" t="s">
        <v>3</v>
      </c>
      <c r="F222" s="161" t="s">
        <v>133</v>
      </c>
      <c r="H222" s="162">
        <v>72.599999999999994</v>
      </c>
      <c r="L222" s="159"/>
      <c r="M222" s="163"/>
      <c r="N222" s="164"/>
      <c r="O222" s="164"/>
      <c r="P222" s="164"/>
      <c r="Q222" s="164"/>
      <c r="R222" s="164"/>
      <c r="S222" s="164"/>
      <c r="T222" s="165"/>
      <c r="AT222" s="160" t="s">
        <v>131</v>
      </c>
      <c r="AU222" s="160" t="s">
        <v>72</v>
      </c>
      <c r="AV222" s="14" t="s">
        <v>127</v>
      </c>
      <c r="AW222" s="14" t="s">
        <v>25</v>
      </c>
      <c r="AX222" s="14" t="s">
        <v>70</v>
      </c>
      <c r="AY222" s="160" t="s">
        <v>119</v>
      </c>
    </row>
    <row r="223" spans="1:65" s="2" customFormat="1" ht="16.5" customHeight="1">
      <c r="A223" s="31"/>
      <c r="B223" s="136"/>
      <c r="C223" s="137" t="s">
        <v>346</v>
      </c>
      <c r="D223" s="137" t="s">
        <v>122</v>
      </c>
      <c r="E223" s="138" t="s">
        <v>347</v>
      </c>
      <c r="F223" s="139" t="s">
        <v>348</v>
      </c>
      <c r="G223" s="140" t="s">
        <v>248</v>
      </c>
      <c r="H223" s="141">
        <v>14.8</v>
      </c>
      <c r="I223" s="141"/>
      <c r="J223" s="141">
        <f>ROUND(I223*H223,2)</f>
        <v>0</v>
      </c>
      <c r="K223" s="139" t="s">
        <v>126</v>
      </c>
      <c r="L223" s="32"/>
      <c r="M223" s="142" t="s">
        <v>3</v>
      </c>
      <c r="N223" s="143" t="s">
        <v>34</v>
      </c>
      <c r="O223" s="144">
        <v>0.81899999999999995</v>
      </c>
      <c r="P223" s="144">
        <f>O223*H223</f>
        <v>12.1212</v>
      </c>
      <c r="Q223" s="144">
        <v>1.2529999999999999E-2</v>
      </c>
      <c r="R223" s="144">
        <f>Q223*H223</f>
        <v>0.185444</v>
      </c>
      <c r="S223" s="144">
        <v>0</v>
      </c>
      <c r="T223" s="145">
        <f>S223*H223</f>
        <v>0</v>
      </c>
      <c r="U223" s="31"/>
      <c r="V223" s="31"/>
      <c r="W223" s="31"/>
      <c r="X223" s="31"/>
      <c r="Y223" s="31"/>
      <c r="Z223" s="31"/>
      <c r="AA223" s="31"/>
      <c r="AB223" s="31"/>
      <c r="AC223" s="31"/>
      <c r="AD223" s="31"/>
      <c r="AE223" s="31"/>
      <c r="AR223" s="146" t="s">
        <v>197</v>
      </c>
      <c r="AT223" s="146" t="s">
        <v>122</v>
      </c>
      <c r="AU223" s="146" t="s">
        <v>72</v>
      </c>
      <c r="AY223" s="19" t="s">
        <v>119</v>
      </c>
      <c r="BE223" s="147">
        <f>IF(N223="základní",J223,0)</f>
        <v>0</v>
      </c>
      <c r="BF223" s="147">
        <f>IF(N223="snížená",J223,0)</f>
        <v>0</v>
      </c>
      <c r="BG223" s="147">
        <f>IF(N223="zákl. přenesená",J223,0)</f>
        <v>0</v>
      </c>
      <c r="BH223" s="147">
        <f>IF(N223="sníž. přenesená",J223,0)</f>
        <v>0</v>
      </c>
      <c r="BI223" s="147">
        <f>IF(N223="nulová",J223,0)</f>
        <v>0</v>
      </c>
      <c r="BJ223" s="19" t="s">
        <v>70</v>
      </c>
      <c r="BK223" s="147">
        <f>ROUND(I223*H223,2)</f>
        <v>0</v>
      </c>
      <c r="BL223" s="19" t="s">
        <v>197</v>
      </c>
      <c r="BM223" s="146" t="s">
        <v>349</v>
      </c>
    </row>
    <row r="224" spans="1:65" s="2" customFormat="1" ht="78">
      <c r="A224" s="31"/>
      <c r="B224" s="32"/>
      <c r="C224" s="31"/>
      <c r="D224" s="148" t="s">
        <v>129</v>
      </c>
      <c r="E224" s="31"/>
      <c r="F224" s="149" t="s">
        <v>345</v>
      </c>
      <c r="G224" s="31"/>
      <c r="H224" s="31"/>
      <c r="I224" s="31"/>
      <c r="J224" s="31"/>
      <c r="K224" s="31"/>
      <c r="L224" s="32"/>
      <c r="M224" s="150"/>
      <c r="N224" s="151"/>
      <c r="O224" s="52"/>
      <c r="P224" s="52"/>
      <c r="Q224" s="52"/>
      <c r="R224" s="52"/>
      <c r="S224" s="52"/>
      <c r="T224" s="53"/>
      <c r="U224" s="31"/>
      <c r="V224" s="31"/>
      <c r="W224" s="31"/>
      <c r="X224" s="31"/>
      <c r="Y224" s="31"/>
      <c r="Z224" s="31"/>
      <c r="AA224" s="31"/>
      <c r="AB224" s="31"/>
      <c r="AC224" s="31"/>
      <c r="AD224" s="31"/>
      <c r="AE224" s="31"/>
      <c r="AT224" s="19" t="s">
        <v>129</v>
      </c>
      <c r="AU224" s="19" t="s">
        <v>72</v>
      </c>
    </row>
    <row r="225" spans="1:65" s="13" customFormat="1">
      <c r="B225" s="152"/>
      <c r="D225" s="148" t="s">
        <v>131</v>
      </c>
      <c r="E225" s="153" t="s">
        <v>3</v>
      </c>
      <c r="F225" s="154" t="s">
        <v>350</v>
      </c>
      <c r="H225" s="155">
        <v>14.8</v>
      </c>
      <c r="L225" s="152"/>
      <c r="M225" s="156"/>
      <c r="N225" s="157"/>
      <c r="O225" s="157"/>
      <c r="P225" s="157"/>
      <c r="Q225" s="157"/>
      <c r="R225" s="157"/>
      <c r="S225" s="157"/>
      <c r="T225" s="158"/>
      <c r="AT225" s="153" t="s">
        <v>131</v>
      </c>
      <c r="AU225" s="153" t="s">
        <v>72</v>
      </c>
      <c r="AV225" s="13" t="s">
        <v>72</v>
      </c>
      <c r="AW225" s="13" t="s">
        <v>25</v>
      </c>
      <c r="AX225" s="13" t="s">
        <v>63</v>
      </c>
      <c r="AY225" s="153" t="s">
        <v>119</v>
      </c>
    </row>
    <row r="226" spans="1:65" s="14" customFormat="1">
      <c r="B226" s="159"/>
      <c r="D226" s="148" t="s">
        <v>131</v>
      </c>
      <c r="E226" s="160" t="s">
        <v>3</v>
      </c>
      <c r="F226" s="161" t="s">
        <v>133</v>
      </c>
      <c r="H226" s="162">
        <v>14.8</v>
      </c>
      <c r="L226" s="159"/>
      <c r="M226" s="163"/>
      <c r="N226" s="164"/>
      <c r="O226" s="164"/>
      <c r="P226" s="164"/>
      <c r="Q226" s="164"/>
      <c r="R226" s="164"/>
      <c r="S226" s="164"/>
      <c r="T226" s="165"/>
      <c r="AT226" s="160" t="s">
        <v>131</v>
      </c>
      <c r="AU226" s="160" t="s">
        <v>72</v>
      </c>
      <c r="AV226" s="14" t="s">
        <v>127</v>
      </c>
      <c r="AW226" s="14" t="s">
        <v>25</v>
      </c>
      <c r="AX226" s="14" t="s">
        <v>70</v>
      </c>
      <c r="AY226" s="160" t="s">
        <v>119</v>
      </c>
    </row>
    <row r="227" spans="1:65" s="2" customFormat="1" ht="21.75" customHeight="1">
      <c r="A227" s="31"/>
      <c r="B227" s="136"/>
      <c r="C227" s="137" t="s">
        <v>351</v>
      </c>
      <c r="D227" s="137" t="s">
        <v>122</v>
      </c>
      <c r="E227" s="138" t="s">
        <v>352</v>
      </c>
      <c r="F227" s="139" t="s">
        <v>353</v>
      </c>
      <c r="G227" s="140" t="s">
        <v>125</v>
      </c>
      <c r="H227" s="141">
        <v>298.94</v>
      </c>
      <c r="I227" s="141"/>
      <c r="J227" s="141">
        <f>ROUND(I227*H227,2)</f>
        <v>0</v>
      </c>
      <c r="K227" s="139" t="s">
        <v>126</v>
      </c>
      <c r="L227" s="32"/>
      <c r="M227" s="142" t="s">
        <v>3</v>
      </c>
      <c r="N227" s="143" t="s">
        <v>34</v>
      </c>
      <c r="O227" s="144">
        <v>9.2999999999999999E-2</v>
      </c>
      <c r="P227" s="144">
        <f>O227*H227</f>
        <v>27.80142</v>
      </c>
      <c r="Q227" s="144">
        <v>0</v>
      </c>
      <c r="R227" s="144">
        <f>Q227*H227</f>
        <v>0</v>
      </c>
      <c r="S227" s="144">
        <v>0</v>
      </c>
      <c r="T227" s="145">
        <f>S227*H227</f>
        <v>0</v>
      </c>
      <c r="U227" s="31"/>
      <c r="V227" s="31"/>
      <c r="W227" s="31"/>
      <c r="X227" s="31"/>
      <c r="Y227" s="31"/>
      <c r="Z227" s="31"/>
      <c r="AA227" s="31"/>
      <c r="AB227" s="31"/>
      <c r="AC227" s="31"/>
      <c r="AD227" s="31"/>
      <c r="AE227" s="31"/>
      <c r="AR227" s="146" t="s">
        <v>197</v>
      </c>
      <c r="AT227" s="146" t="s">
        <v>122</v>
      </c>
      <c r="AU227" s="146" t="s">
        <v>72</v>
      </c>
      <c r="AY227" s="19" t="s">
        <v>119</v>
      </c>
      <c r="BE227" s="147">
        <f>IF(N227="základní",J227,0)</f>
        <v>0</v>
      </c>
      <c r="BF227" s="147">
        <f>IF(N227="snížená",J227,0)</f>
        <v>0</v>
      </c>
      <c r="BG227" s="147">
        <f>IF(N227="zákl. přenesená",J227,0)</f>
        <v>0</v>
      </c>
      <c r="BH227" s="147">
        <f>IF(N227="sníž. přenesená",J227,0)</f>
        <v>0</v>
      </c>
      <c r="BI227" s="147">
        <f>IF(N227="nulová",J227,0)</f>
        <v>0</v>
      </c>
      <c r="BJ227" s="19" t="s">
        <v>70</v>
      </c>
      <c r="BK227" s="147">
        <f>ROUND(I227*H227,2)</f>
        <v>0</v>
      </c>
      <c r="BL227" s="19" t="s">
        <v>197</v>
      </c>
      <c r="BM227" s="146" t="s">
        <v>354</v>
      </c>
    </row>
    <row r="228" spans="1:65" s="2" customFormat="1" ht="39">
      <c r="A228" s="31"/>
      <c r="B228" s="32"/>
      <c r="C228" s="31"/>
      <c r="D228" s="148" t="s">
        <v>129</v>
      </c>
      <c r="E228" s="31"/>
      <c r="F228" s="149" t="s">
        <v>355</v>
      </c>
      <c r="G228" s="31"/>
      <c r="H228" s="31"/>
      <c r="I228" s="31"/>
      <c r="J228" s="31"/>
      <c r="K228" s="31"/>
      <c r="L228" s="32"/>
      <c r="M228" s="150"/>
      <c r="N228" s="151"/>
      <c r="O228" s="52"/>
      <c r="P228" s="52"/>
      <c r="Q228" s="52"/>
      <c r="R228" s="52"/>
      <c r="S228" s="52"/>
      <c r="T228" s="53"/>
      <c r="U228" s="31"/>
      <c r="V228" s="31"/>
      <c r="W228" s="31"/>
      <c r="X228" s="31"/>
      <c r="Y228" s="31"/>
      <c r="Z228" s="31"/>
      <c r="AA228" s="31"/>
      <c r="AB228" s="31"/>
      <c r="AC228" s="31"/>
      <c r="AD228" s="31"/>
      <c r="AE228" s="31"/>
      <c r="AT228" s="19" t="s">
        <v>129</v>
      </c>
      <c r="AU228" s="19" t="s">
        <v>72</v>
      </c>
    </row>
    <row r="229" spans="1:65" s="13" customFormat="1">
      <c r="B229" s="152"/>
      <c r="D229" s="148" t="s">
        <v>131</v>
      </c>
      <c r="E229" s="153" t="s">
        <v>3</v>
      </c>
      <c r="F229" s="154" t="s">
        <v>250</v>
      </c>
      <c r="H229" s="155">
        <v>298.94</v>
      </c>
      <c r="L229" s="152"/>
      <c r="M229" s="156"/>
      <c r="N229" s="157"/>
      <c r="O229" s="157"/>
      <c r="P229" s="157"/>
      <c r="Q229" s="157"/>
      <c r="R229" s="157"/>
      <c r="S229" s="157"/>
      <c r="T229" s="158"/>
      <c r="AT229" s="153" t="s">
        <v>131</v>
      </c>
      <c r="AU229" s="153" t="s">
        <v>72</v>
      </c>
      <c r="AV229" s="13" t="s">
        <v>72</v>
      </c>
      <c r="AW229" s="13" t="s">
        <v>25</v>
      </c>
      <c r="AX229" s="13" t="s">
        <v>63</v>
      </c>
      <c r="AY229" s="153" t="s">
        <v>119</v>
      </c>
    </row>
    <row r="230" spans="1:65" s="14" customFormat="1">
      <c r="B230" s="159"/>
      <c r="D230" s="148" t="s">
        <v>131</v>
      </c>
      <c r="E230" s="160" t="s">
        <v>3</v>
      </c>
      <c r="F230" s="161" t="s">
        <v>133</v>
      </c>
      <c r="H230" s="162">
        <v>298.94</v>
      </c>
      <c r="L230" s="159"/>
      <c r="M230" s="163"/>
      <c r="N230" s="164"/>
      <c r="O230" s="164"/>
      <c r="P230" s="164"/>
      <c r="Q230" s="164"/>
      <c r="R230" s="164"/>
      <c r="S230" s="164"/>
      <c r="T230" s="165"/>
      <c r="AT230" s="160" t="s">
        <v>131</v>
      </c>
      <c r="AU230" s="160" t="s">
        <v>72</v>
      </c>
      <c r="AV230" s="14" t="s">
        <v>127</v>
      </c>
      <c r="AW230" s="14" t="s">
        <v>25</v>
      </c>
      <c r="AX230" s="14" t="s">
        <v>70</v>
      </c>
      <c r="AY230" s="160" t="s">
        <v>119</v>
      </c>
    </row>
    <row r="231" spans="1:65" s="2" customFormat="1" ht="24">
      <c r="A231" s="31"/>
      <c r="B231" s="136"/>
      <c r="C231" s="172" t="s">
        <v>356</v>
      </c>
      <c r="D231" s="172" t="s">
        <v>201</v>
      </c>
      <c r="E231" s="173" t="s">
        <v>357</v>
      </c>
      <c r="F231" s="174" t="s">
        <v>358</v>
      </c>
      <c r="G231" s="175" t="s">
        <v>125</v>
      </c>
      <c r="H231" s="176">
        <v>328.83</v>
      </c>
      <c r="I231" s="176"/>
      <c r="J231" s="176">
        <f>ROUND(I231*H231,2)</f>
        <v>0</v>
      </c>
      <c r="K231" s="174" t="s">
        <v>126</v>
      </c>
      <c r="L231" s="177"/>
      <c r="M231" s="178" t="s">
        <v>3</v>
      </c>
      <c r="N231" s="179" t="s">
        <v>34</v>
      </c>
      <c r="O231" s="144">
        <v>0</v>
      </c>
      <c r="P231" s="144">
        <f>O231*H231</f>
        <v>0</v>
      </c>
      <c r="Q231" s="144">
        <v>1.3999999999999999E-4</v>
      </c>
      <c r="R231" s="144">
        <f>Q231*H231</f>
        <v>4.6036199999999992E-2</v>
      </c>
      <c r="S231" s="144">
        <v>0</v>
      </c>
      <c r="T231" s="145">
        <f>S231*H231</f>
        <v>0</v>
      </c>
      <c r="U231" s="31"/>
      <c r="V231" s="31"/>
      <c r="W231" s="31"/>
      <c r="X231" s="31"/>
      <c r="Y231" s="31"/>
      <c r="Z231" s="31"/>
      <c r="AA231" s="31"/>
      <c r="AB231" s="31"/>
      <c r="AC231" s="31"/>
      <c r="AD231" s="31"/>
      <c r="AE231" s="31"/>
      <c r="AR231" s="146" t="s">
        <v>204</v>
      </c>
      <c r="AT231" s="146" t="s">
        <v>201</v>
      </c>
      <c r="AU231" s="146" t="s">
        <v>72</v>
      </c>
      <c r="AY231" s="19" t="s">
        <v>119</v>
      </c>
      <c r="BE231" s="147">
        <f>IF(N231="základní",J231,0)</f>
        <v>0</v>
      </c>
      <c r="BF231" s="147">
        <f>IF(N231="snížená",J231,0)</f>
        <v>0</v>
      </c>
      <c r="BG231" s="147">
        <f>IF(N231="zákl. přenesená",J231,0)</f>
        <v>0</v>
      </c>
      <c r="BH231" s="147">
        <f>IF(N231="sníž. přenesená",J231,0)</f>
        <v>0</v>
      </c>
      <c r="BI231" s="147">
        <f>IF(N231="nulová",J231,0)</f>
        <v>0</v>
      </c>
      <c r="BJ231" s="19" t="s">
        <v>70</v>
      </c>
      <c r="BK231" s="147">
        <f>ROUND(I231*H231,2)</f>
        <v>0</v>
      </c>
      <c r="BL231" s="19" t="s">
        <v>197</v>
      </c>
      <c r="BM231" s="146" t="s">
        <v>359</v>
      </c>
    </row>
    <row r="232" spans="1:65" s="13" customFormat="1">
      <c r="B232" s="152"/>
      <c r="D232" s="148" t="s">
        <v>131</v>
      </c>
      <c r="F232" s="154" t="s">
        <v>360</v>
      </c>
      <c r="H232" s="155">
        <v>328.83</v>
      </c>
      <c r="L232" s="152"/>
      <c r="M232" s="156"/>
      <c r="N232" s="157"/>
      <c r="O232" s="157"/>
      <c r="P232" s="157"/>
      <c r="Q232" s="157"/>
      <c r="R232" s="157"/>
      <c r="S232" s="157"/>
      <c r="T232" s="158"/>
      <c r="AT232" s="153" t="s">
        <v>131</v>
      </c>
      <c r="AU232" s="153" t="s">
        <v>72</v>
      </c>
      <c r="AV232" s="13" t="s">
        <v>72</v>
      </c>
      <c r="AW232" s="13" t="s">
        <v>4</v>
      </c>
      <c r="AX232" s="13" t="s">
        <v>70</v>
      </c>
      <c r="AY232" s="153" t="s">
        <v>119</v>
      </c>
    </row>
    <row r="233" spans="1:65" s="2" customFormat="1" ht="24">
      <c r="A233" s="31"/>
      <c r="B233" s="136"/>
      <c r="C233" s="137" t="s">
        <v>361</v>
      </c>
      <c r="D233" s="137" t="s">
        <v>122</v>
      </c>
      <c r="E233" s="138" t="s">
        <v>362</v>
      </c>
      <c r="F233" s="139" t="s">
        <v>363</v>
      </c>
      <c r="G233" s="140" t="s">
        <v>152</v>
      </c>
      <c r="H233" s="141">
        <v>0.24</v>
      </c>
      <c r="I233" s="141"/>
      <c r="J233" s="141">
        <f>ROUND(I233*H233,2)</f>
        <v>0</v>
      </c>
      <c r="K233" s="139" t="s">
        <v>126</v>
      </c>
      <c r="L233" s="32"/>
      <c r="M233" s="142" t="s">
        <v>3</v>
      </c>
      <c r="N233" s="143" t="s">
        <v>34</v>
      </c>
      <c r="O233" s="144">
        <v>2.3290000000000002</v>
      </c>
      <c r="P233" s="144">
        <f>O233*H233</f>
        <v>0.55896000000000001</v>
      </c>
      <c r="Q233" s="144">
        <v>0</v>
      </c>
      <c r="R233" s="144">
        <f>Q233*H233</f>
        <v>0</v>
      </c>
      <c r="S233" s="144">
        <v>0</v>
      </c>
      <c r="T233" s="145">
        <f>S233*H233</f>
        <v>0</v>
      </c>
      <c r="U233" s="31"/>
      <c r="V233" s="31"/>
      <c r="W233" s="31"/>
      <c r="X233" s="31"/>
      <c r="Y233" s="31"/>
      <c r="Z233" s="31"/>
      <c r="AA233" s="31"/>
      <c r="AB233" s="31"/>
      <c r="AC233" s="31"/>
      <c r="AD233" s="31"/>
      <c r="AE233" s="31"/>
      <c r="AR233" s="146" t="s">
        <v>197</v>
      </c>
      <c r="AT233" s="146" t="s">
        <v>122</v>
      </c>
      <c r="AU233" s="146" t="s">
        <v>72</v>
      </c>
      <c r="AY233" s="19" t="s">
        <v>119</v>
      </c>
      <c r="BE233" s="147">
        <f>IF(N233="základní",J233,0)</f>
        <v>0</v>
      </c>
      <c r="BF233" s="147">
        <f>IF(N233="snížená",J233,0)</f>
        <v>0</v>
      </c>
      <c r="BG233" s="147">
        <f>IF(N233="zákl. přenesená",J233,0)</f>
        <v>0</v>
      </c>
      <c r="BH233" s="147">
        <f>IF(N233="sníž. přenesená",J233,0)</f>
        <v>0</v>
      </c>
      <c r="BI233" s="147">
        <f>IF(N233="nulová",J233,0)</f>
        <v>0</v>
      </c>
      <c r="BJ233" s="19" t="s">
        <v>70</v>
      </c>
      <c r="BK233" s="147">
        <f>ROUND(I233*H233,2)</f>
        <v>0</v>
      </c>
      <c r="BL233" s="19" t="s">
        <v>197</v>
      </c>
      <c r="BM233" s="146" t="s">
        <v>364</v>
      </c>
    </row>
    <row r="234" spans="1:65" s="2" customFormat="1" ht="78">
      <c r="A234" s="31"/>
      <c r="B234" s="32"/>
      <c r="C234" s="31"/>
      <c r="D234" s="148" t="s">
        <v>129</v>
      </c>
      <c r="E234" s="31"/>
      <c r="F234" s="149" t="s">
        <v>365</v>
      </c>
      <c r="G234" s="31"/>
      <c r="H234" s="31"/>
      <c r="I234" s="31"/>
      <c r="J234" s="31"/>
      <c r="K234" s="31"/>
      <c r="L234" s="32"/>
      <c r="M234" s="150"/>
      <c r="N234" s="151"/>
      <c r="O234" s="52"/>
      <c r="P234" s="52"/>
      <c r="Q234" s="52"/>
      <c r="R234" s="52"/>
      <c r="S234" s="52"/>
      <c r="T234" s="53"/>
      <c r="U234" s="31"/>
      <c r="V234" s="31"/>
      <c r="W234" s="31"/>
      <c r="X234" s="31"/>
      <c r="Y234" s="31"/>
      <c r="Z234" s="31"/>
      <c r="AA234" s="31"/>
      <c r="AB234" s="31"/>
      <c r="AC234" s="31"/>
      <c r="AD234" s="31"/>
      <c r="AE234" s="31"/>
      <c r="AT234" s="19" t="s">
        <v>129</v>
      </c>
      <c r="AU234" s="19" t="s">
        <v>72</v>
      </c>
    </row>
    <row r="235" spans="1:65" s="2" customFormat="1" ht="24">
      <c r="A235" s="31"/>
      <c r="B235" s="136"/>
      <c r="C235" s="137" t="s">
        <v>366</v>
      </c>
      <c r="D235" s="137" t="s">
        <v>122</v>
      </c>
      <c r="E235" s="138" t="s">
        <v>367</v>
      </c>
      <c r="F235" s="139" t="s">
        <v>368</v>
      </c>
      <c r="G235" s="140" t="s">
        <v>152</v>
      </c>
      <c r="H235" s="141">
        <v>0.24</v>
      </c>
      <c r="I235" s="141"/>
      <c r="J235" s="141">
        <f>ROUND(I235*H235,2)</f>
        <v>0</v>
      </c>
      <c r="K235" s="139" t="s">
        <v>126</v>
      </c>
      <c r="L235" s="32"/>
      <c r="M235" s="142" t="s">
        <v>3</v>
      </c>
      <c r="N235" s="143" t="s">
        <v>34</v>
      </c>
      <c r="O235" s="144">
        <v>1.5</v>
      </c>
      <c r="P235" s="144">
        <f>O235*H235</f>
        <v>0.36</v>
      </c>
      <c r="Q235" s="144">
        <v>0</v>
      </c>
      <c r="R235" s="144">
        <f>Q235*H235</f>
        <v>0</v>
      </c>
      <c r="S235" s="144">
        <v>0</v>
      </c>
      <c r="T235" s="145">
        <f>S235*H235</f>
        <v>0</v>
      </c>
      <c r="U235" s="31"/>
      <c r="V235" s="31"/>
      <c r="W235" s="31"/>
      <c r="X235" s="31"/>
      <c r="Y235" s="31"/>
      <c r="Z235" s="31"/>
      <c r="AA235" s="31"/>
      <c r="AB235" s="31"/>
      <c r="AC235" s="31"/>
      <c r="AD235" s="31"/>
      <c r="AE235" s="31"/>
      <c r="AR235" s="146" t="s">
        <v>197</v>
      </c>
      <c r="AT235" s="146" t="s">
        <v>122</v>
      </c>
      <c r="AU235" s="146" t="s">
        <v>72</v>
      </c>
      <c r="AY235" s="19" t="s">
        <v>119</v>
      </c>
      <c r="BE235" s="147">
        <f>IF(N235="základní",J235,0)</f>
        <v>0</v>
      </c>
      <c r="BF235" s="147">
        <f>IF(N235="snížená",J235,0)</f>
        <v>0</v>
      </c>
      <c r="BG235" s="147">
        <f>IF(N235="zákl. přenesená",J235,0)</f>
        <v>0</v>
      </c>
      <c r="BH235" s="147">
        <f>IF(N235="sníž. přenesená",J235,0)</f>
        <v>0</v>
      </c>
      <c r="BI235" s="147">
        <f>IF(N235="nulová",J235,0)</f>
        <v>0</v>
      </c>
      <c r="BJ235" s="19" t="s">
        <v>70</v>
      </c>
      <c r="BK235" s="147">
        <f>ROUND(I235*H235,2)</f>
        <v>0</v>
      </c>
      <c r="BL235" s="19" t="s">
        <v>197</v>
      </c>
      <c r="BM235" s="146" t="s">
        <v>369</v>
      </c>
    </row>
    <row r="236" spans="1:65" s="2" customFormat="1" ht="78">
      <c r="A236" s="31"/>
      <c r="B236" s="32"/>
      <c r="C236" s="31"/>
      <c r="D236" s="148" t="s">
        <v>129</v>
      </c>
      <c r="E236" s="31"/>
      <c r="F236" s="149" t="s">
        <v>365</v>
      </c>
      <c r="G236" s="31"/>
      <c r="H236" s="31"/>
      <c r="I236" s="31"/>
      <c r="J236" s="31"/>
      <c r="K236" s="31"/>
      <c r="L236" s="32"/>
      <c r="M236" s="180"/>
      <c r="N236" s="181"/>
      <c r="O236" s="182"/>
      <c r="P236" s="182"/>
      <c r="Q236" s="182"/>
      <c r="R236" s="182"/>
      <c r="S236" s="182"/>
      <c r="T236" s="183"/>
      <c r="U236" s="31"/>
      <c r="V236" s="31"/>
      <c r="W236" s="31"/>
      <c r="X236" s="31"/>
      <c r="Y236" s="31"/>
      <c r="Z236" s="31"/>
      <c r="AA236" s="31"/>
      <c r="AB236" s="31"/>
      <c r="AC236" s="31"/>
      <c r="AD236" s="31"/>
      <c r="AE236" s="31"/>
      <c r="AT236" s="19" t="s">
        <v>129</v>
      </c>
      <c r="AU236" s="19" t="s">
        <v>72</v>
      </c>
    </row>
    <row r="237" spans="1:65" s="2" customFormat="1" ht="6.95" customHeight="1">
      <c r="A237" s="31"/>
      <c r="B237" s="41"/>
      <c r="C237" s="42"/>
      <c r="D237" s="42"/>
      <c r="E237" s="42"/>
      <c r="F237" s="42"/>
      <c r="G237" s="42"/>
      <c r="H237" s="42"/>
      <c r="I237" s="42"/>
      <c r="J237" s="42"/>
      <c r="K237" s="42"/>
      <c r="L237" s="32"/>
      <c r="M237" s="31"/>
      <c r="O237" s="31"/>
      <c r="P237" s="31"/>
      <c r="Q237" s="31"/>
      <c r="R237" s="31"/>
      <c r="S237" s="31"/>
      <c r="T237" s="31"/>
      <c r="U237" s="31"/>
      <c r="V237" s="31"/>
      <c r="W237" s="31"/>
      <c r="X237" s="31"/>
      <c r="Y237" s="31"/>
      <c r="Z237" s="31"/>
      <c r="AA237" s="31"/>
      <c r="AB237" s="31"/>
      <c r="AC237" s="31"/>
      <c r="AD237" s="31"/>
      <c r="AE237" s="31"/>
    </row>
  </sheetData>
  <autoFilter ref="C87:K236"/>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89"/>
  <sheetViews>
    <sheetView showGridLines="0" workbookViewId="0">
      <selection activeCell="F12" sqref="F1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7"/>
    </row>
    <row r="2" spans="1:46" s="1" customFormat="1" ht="36.950000000000003" customHeight="1">
      <c r="L2" s="275" t="s">
        <v>6</v>
      </c>
      <c r="M2" s="276"/>
      <c r="N2" s="276"/>
      <c r="O2" s="276"/>
      <c r="P2" s="276"/>
      <c r="Q2" s="276"/>
      <c r="R2" s="276"/>
      <c r="S2" s="276"/>
      <c r="T2" s="276"/>
      <c r="U2" s="276"/>
      <c r="V2" s="276"/>
      <c r="AT2" s="19" t="s">
        <v>74</v>
      </c>
    </row>
    <row r="3" spans="1:46" s="1" customFormat="1" ht="6.95" customHeight="1">
      <c r="B3" s="20"/>
      <c r="C3" s="21"/>
      <c r="D3" s="21"/>
      <c r="E3" s="21"/>
      <c r="F3" s="21"/>
      <c r="G3" s="21"/>
      <c r="H3" s="21"/>
      <c r="I3" s="21"/>
      <c r="J3" s="21"/>
      <c r="K3" s="21"/>
      <c r="L3" s="22"/>
      <c r="AT3" s="19" t="s">
        <v>72</v>
      </c>
    </row>
    <row r="4" spans="1:46" s="1" customFormat="1" ht="24.95" customHeight="1">
      <c r="B4" s="22"/>
      <c r="D4" s="23" t="s">
        <v>89</v>
      </c>
      <c r="L4" s="22"/>
      <c r="M4" s="88" t="s">
        <v>11</v>
      </c>
      <c r="AT4" s="19" t="s">
        <v>4</v>
      </c>
    </row>
    <row r="5" spans="1:46" s="1" customFormat="1" ht="6.95" customHeight="1">
      <c r="B5" s="22"/>
      <c r="L5" s="22"/>
    </row>
    <row r="6" spans="1:46" s="1" customFormat="1" ht="12" customHeight="1">
      <c r="B6" s="22"/>
      <c r="D6" s="28" t="s">
        <v>13</v>
      </c>
      <c r="L6" s="22"/>
    </row>
    <row r="7" spans="1:46" s="1" customFormat="1" ht="16.5" customHeight="1">
      <c r="B7" s="22"/>
      <c r="E7" s="309" t="str">
        <f>'Rekapitulace stavby'!K6</f>
        <v>Střešní krytina na budově kuchyně</v>
      </c>
      <c r="F7" s="310"/>
      <c r="G7" s="310"/>
      <c r="H7" s="310"/>
      <c r="L7" s="22"/>
    </row>
    <row r="8" spans="1:46" s="2" customFormat="1" ht="12" customHeight="1">
      <c r="A8" s="31"/>
      <c r="B8" s="32"/>
      <c r="C8" s="31"/>
      <c r="D8" s="28" t="s">
        <v>90</v>
      </c>
      <c r="E8" s="31"/>
      <c r="F8" s="31"/>
      <c r="G8" s="31"/>
      <c r="H8" s="31"/>
      <c r="I8" s="31"/>
      <c r="J8" s="31"/>
      <c r="K8" s="31"/>
      <c r="L8" s="89"/>
      <c r="S8" s="31"/>
      <c r="T8" s="31"/>
      <c r="U8" s="31"/>
      <c r="V8" s="31"/>
      <c r="W8" s="31"/>
      <c r="X8" s="31"/>
      <c r="Y8" s="31"/>
      <c r="Z8" s="31"/>
      <c r="AA8" s="31"/>
      <c r="AB8" s="31"/>
      <c r="AC8" s="31"/>
      <c r="AD8" s="31"/>
      <c r="AE8" s="31"/>
    </row>
    <row r="9" spans="1:46" s="2" customFormat="1" ht="16.5" customHeight="1">
      <c r="A9" s="31"/>
      <c r="B9" s="32"/>
      <c r="C9" s="31"/>
      <c r="D9" s="31"/>
      <c r="E9" s="299" t="s">
        <v>73</v>
      </c>
      <c r="F9" s="308"/>
      <c r="G9" s="308"/>
      <c r="H9" s="308"/>
      <c r="I9" s="31"/>
      <c r="J9" s="31"/>
      <c r="K9" s="31"/>
      <c r="L9" s="89"/>
      <c r="S9" s="31"/>
      <c r="T9" s="31"/>
      <c r="U9" s="31"/>
      <c r="V9" s="31"/>
      <c r="W9" s="31"/>
      <c r="X9" s="31"/>
      <c r="Y9" s="31"/>
      <c r="Z9" s="31"/>
      <c r="AA9" s="31"/>
      <c r="AB9" s="31"/>
      <c r="AC9" s="31"/>
      <c r="AD9" s="31"/>
      <c r="AE9" s="31"/>
    </row>
    <row r="10" spans="1:46" s="2" customFormat="1">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c r="A11" s="31"/>
      <c r="B11" s="32"/>
      <c r="C11" s="31"/>
      <c r="D11" s="28" t="s">
        <v>14</v>
      </c>
      <c r="E11" s="31"/>
      <c r="F11" s="26" t="s">
        <v>3</v>
      </c>
      <c r="G11" s="31"/>
      <c r="H11" s="31"/>
      <c r="I11" s="28" t="s">
        <v>15</v>
      </c>
      <c r="J11" s="26" t="s">
        <v>3</v>
      </c>
      <c r="K11" s="31"/>
      <c r="L11" s="89"/>
      <c r="S11" s="31"/>
      <c r="T11" s="31"/>
      <c r="U11" s="31"/>
      <c r="V11" s="31"/>
      <c r="W11" s="31"/>
      <c r="X11" s="31"/>
      <c r="Y11" s="31"/>
      <c r="Z11" s="31"/>
      <c r="AA11" s="31"/>
      <c r="AB11" s="31"/>
      <c r="AC11" s="31"/>
      <c r="AD11" s="31"/>
      <c r="AE11" s="31"/>
    </row>
    <row r="12" spans="1:46" s="2" customFormat="1" ht="12" customHeight="1">
      <c r="A12" s="31"/>
      <c r="B12" s="32"/>
      <c r="C12" s="31"/>
      <c r="D12" s="28" t="s">
        <v>16</v>
      </c>
      <c r="E12" s="31"/>
      <c r="F12" s="26" t="s">
        <v>17</v>
      </c>
      <c r="G12" s="31"/>
      <c r="H12" s="31"/>
      <c r="I12" s="28" t="s">
        <v>18</v>
      </c>
      <c r="J12" s="49">
        <f>'Rekapitulace stavby'!AN8</f>
        <v>44323</v>
      </c>
      <c r="K12" s="31"/>
      <c r="L12" s="89"/>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c r="A14" s="31"/>
      <c r="B14" s="32"/>
      <c r="C14" s="31"/>
      <c r="D14" s="28" t="s">
        <v>19</v>
      </c>
      <c r="E14" s="31"/>
      <c r="F14" s="31"/>
      <c r="G14" s="31"/>
      <c r="H14" s="31"/>
      <c r="I14" s="28" t="s">
        <v>20</v>
      </c>
      <c r="J14" s="26" t="s">
        <v>3</v>
      </c>
      <c r="K14" s="31"/>
      <c r="L14" s="89"/>
      <c r="S14" s="31"/>
      <c r="T14" s="31"/>
      <c r="U14" s="31"/>
      <c r="V14" s="31"/>
      <c r="W14" s="31"/>
      <c r="X14" s="31"/>
      <c r="Y14" s="31"/>
      <c r="Z14" s="31"/>
      <c r="AA14" s="31"/>
      <c r="AB14" s="31"/>
      <c r="AC14" s="31"/>
      <c r="AD14" s="31"/>
      <c r="AE14" s="31"/>
    </row>
    <row r="15" spans="1:46" s="2" customFormat="1" ht="18" customHeight="1">
      <c r="A15" s="31"/>
      <c r="B15" s="32"/>
      <c r="C15" s="31"/>
      <c r="D15" s="31"/>
      <c r="E15" s="26" t="s">
        <v>957</v>
      </c>
      <c r="F15" s="31"/>
      <c r="G15" s="31"/>
      <c r="H15" s="31"/>
      <c r="I15" s="28" t="s">
        <v>21</v>
      </c>
      <c r="J15" s="26" t="s">
        <v>3</v>
      </c>
      <c r="K15" s="31"/>
      <c r="L15" s="89"/>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c r="A17" s="31"/>
      <c r="B17" s="32"/>
      <c r="C17" s="31"/>
      <c r="D17" s="28" t="s">
        <v>22</v>
      </c>
      <c r="E17" s="31"/>
      <c r="F17" s="31"/>
      <c r="G17" s="31"/>
      <c r="H17" s="31"/>
      <c r="I17" s="28" t="s">
        <v>20</v>
      </c>
      <c r="J17" s="26" t="str">
        <f>'Rekapitulace stavby'!AN13</f>
        <v/>
      </c>
      <c r="K17" s="31"/>
      <c r="L17" s="89"/>
      <c r="S17" s="31"/>
      <c r="T17" s="31"/>
      <c r="U17" s="31"/>
      <c r="V17" s="31"/>
      <c r="W17" s="31"/>
      <c r="X17" s="31"/>
      <c r="Y17" s="31"/>
      <c r="Z17" s="31"/>
      <c r="AA17" s="31"/>
      <c r="AB17" s="31"/>
      <c r="AC17" s="31"/>
      <c r="AD17" s="31"/>
      <c r="AE17" s="31"/>
    </row>
    <row r="18" spans="1:31" s="2" customFormat="1" ht="18" customHeight="1">
      <c r="A18" s="31"/>
      <c r="B18" s="32"/>
      <c r="C18" s="31"/>
      <c r="D18" s="31"/>
      <c r="E18" s="284" t="str">
        <f>'Rekapitulace stavby'!E14</f>
        <v xml:space="preserve"> </v>
      </c>
      <c r="F18" s="284"/>
      <c r="G18" s="284"/>
      <c r="H18" s="284"/>
      <c r="I18" s="28" t="s">
        <v>21</v>
      </c>
      <c r="J18" s="26" t="str">
        <f>'Rekapitulace stavby'!AN14</f>
        <v/>
      </c>
      <c r="K18" s="31"/>
      <c r="L18" s="89"/>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c r="A20" s="31"/>
      <c r="B20" s="32"/>
      <c r="C20" s="31"/>
      <c r="D20" s="28" t="s">
        <v>23</v>
      </c>
      <c r="E20" s="31"/>
      <c r="F20" s="31"/>
      <c r="G20" s="31"/>
      <c r="H20" s="31"/>
      <c r="I20" s="28" t="s">
        <v>20</v>
      </c>
      <c r="J20" s="26" t="s">
        <v>3</v>
      </c>
      <c r="K20" s="31"/>
      <c r="L20" s="89"/>
      <c r="S20" s="31"/>
      <c r="T20" s="31"/>
      <c r="U20" s="31"/>
      <c r="V20" s="31"/>
      <c r="W20" s="31"/>
      <c r="X20" s="31"/>
      <c r="Y20" s="31"/>
      <c r="Z20" s="31"/>
      <c r="AA20" s="31"/>
      <c r="AB20" s="31"/>
      <c r="AC20" s="31"/>
      <c r="AD20" s="31"/>
      <c r="AE20" s="31"/>
    </row>
    <row r="21" spans="1:31" s="2" customFormat="1" ht="18" customHeight="1">
      <c r="A21" s="31"/>
      <c r="B21" s="32"/>
      <c r="C21" s="31"/>
      <c r="D21" s="31"/>
      <c r="E21" s="26" t="s">
        <v>24</v>
      </c>
      <c r="F21" s="31"/>
      <c r="G21" s="31"/>
      <c r="H21" s="31"/>
      <c r="I21" s="28" t="s">
        <v>21</v>
      </c>
      <c r="J21" s="26" t="s">
        <v>3</v>
      </c>
      <c r="K21" s="31"/>
      <c r="L21" s="89"/>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c r="A23" s="31"/>
      <c r="B23" s="32"/>
      <c r="C23" s="31"/>
      <c r="D23" s="28" t="s">
        <v>26</v>
      </c>
      <c r="E23" s="31"/>
      <c r="F23" s="31"/>
      <c r="G23" s="31"/>
      <c r="H23" s="31"/>
      <c r="I23" s="28" t="s">
        <v>20</v>
      </c>
      <c r="J23" s="26" t="s">
        <v>3</v>
      </c>
      <c r="K23" s="31"/>
      <c r="L23" s="89"/>
      <c r="S23" s="31"/>
      <c r="T23" s="31"/>
      <c r="U23" s="31"/>
      <c r="V23" s="31"/>
      <c r="W23" s="31"/>
      <c r="X23" s="31"/>
      <c r="Y23" s="31"/>
      <c r="Z23" s="31"/>
      <c r="AA23" s="31"/>
      <c r="AB23" s="31"/>
      <c r="AC23" s="31"/>
      <c r="AD23" s="31"/>
      <c r="AE23" s="31"/>
    </row>
    <row r="24" spans="1:31" s="2" customFormat="1" ht="18" customHeight="1">
      <c r="A24" s="31"/>
      <c r="B24" s="32"/>
      <c r="C24" s="31"/>
      <c r="D24" s="31"/>
      <c r="E24" s="26" t="s">
        <v>955</v>
      </c>
      <c r="F24" s="31"/>
      <c r="G24" s="31"/>
      <c r="H24" s="31"/>
      <c r="I24" s="28" t="s">
        <v>21</v>
      </c>
      <c r="J24" s="26" t="s">
        <v>3</v>
      </c>
      <c r="K24" s="31"/>
      <c r="L24" s="89"/>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c r="A26" s="31"/>
      <c r="B26" s="32"/>
      <c r="C26" s="31"/>
      <c r="D26" s="28" t="s">
        <v>27</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c r="A27" s="90"/>
      <c r="B27" s="91"/>
      <c r="C27" s="90"/>
      <c r="D27" s="90"/>
      <c r="E27" s="286" t="s">
        <v>3</v>
      </c>
      <c r="F27" s="286"/>
      <c r="G27" s="286"/>
      <c r="H27" s="286"/>
      <c r="I27" s="90"/>
      <c r="J27" s="90"/>
      <c r="K27" s="90"/>
      <c r="L27" s="92"/>
      <c r="S27" s="90"/>
      <c r="T27" s="90"/>
      <c r="U27" s="90"/>
      <c r="V27" s="90"/>
      <c r="W27" s="90"/>
      <c r="X27" s="90"/>
      <c r="Y27" s="90"/>
      <c r="Z27" s="90"/>
      <c r="AA27" s="90"/>
      <c r="AB27" s="90"/>
      <c r="AC27" s="90"/>
      <c r="AD27" s="90"/>
      <c r="AE27" s="90"/>
    </row>
    <row r="28" spans="1:31" s="2" customFormat="1" ht="6.95" customHeight="1">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c r="A30" s="31"/>
      <c r="B30" s="32"/>
      <c r="C30" s="31"/>
      <c r="D30" s="93" t="s">
        <v>29</v>
      </c>
      <c r="E30" s="31"/>
      <c r="F30" s="31"/>
      <c r="G30" s="31"/>
      <c r="H30" s="31"/>
      <c r="I30" s="31"/>
      <c r="J30" s="65">
        <f>ROUND(J89, 2)</f>
        <v>0</v>
      </c>
      <c r="K30" s="31"/>
      <c r="L30" s="89"/>
      <c r="S30" s="31"/>
      <c r="T30" s="31"/>
      <c r="U30" s="31"/>
      <c r="V30" s="31"/>
      <c r="W30" s="31"/>
      <c r="X30" s="31"/>
      <c r="Y30" s="31"/>
      <c r="Z30" s="31"/>
      <c r="AA30" s="31"/>
      <c r="AB30" s="31"/>
      <c r="AC30" s="31"/>
      <c r="AD30" s="31"/>
      <c r="AE30" s="31"/>
    </row>
    <row r="31" spans="1:31" s="2" customFormat="1" ht="6.95" customHeight="1">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c r="A32" s="31"/>
      <c r="B32" s="32"/>
      <c r="C32" s="31"/>
      <c r="D32" s="31"/>
      <c r="E32" s="31"/>
      <c r="F32" s="35" t="s">
        <v>31</v>
      </c>
      <c r="G32" s="31"/>
      <c r="H32" s="31"/>
      <c r="I32" s="35" t="s">
        <v>30</v>
      </c>
      <c r="J32" s="35" t="s">
        <v>32</v>
      </c>
      <c r="K32" s="31"/>
      <c r="L32" s="89"/>
      <c r="S32" s="31"/>
      <c r="T32" s="31"/>
      <c r="U32" s="31"/>
      <c r="V32" s="31"/>
      <c r="W32" s="31"/>
      <c r="X32" s="31"/>
      <c r="Y32" s="31"/>
      <c r="Z32" s="31"/>
      <c r="AA32" s="31"/>
      <c r="AB32" s="31"/>
      <c r="AC32" s="31"/>
      <c r="AD32" s="31"/>
      <c r="AE32" s="31"/>
    </row>
    <row r="33" spans="1:31" s="2" customFormat="1" ht="14.45" customHeight="1">
      <c r="A33" s="31"/>
      <c r="B33" s="32"/>
      <c r="C33" s="31"/>
      <c r="D33" s="94" t="s">
        <v>33</v>
      </c>
      <c r="E33" s="28" t="s">
        <v>34</v>
      </c>
      <c r="F33" s="95">
        <f>ROUND((SUM(BE89:BE288)),  2)</f>
        <v>0</v>
      </c>
      <c r="G33" s="31"/>
      <c r="H33" s="31"/>
      <c r="I33" s="96">
        <v>0.21</v>
      </c>
      <c r="J33" s="95">
        <f>ROUND(((SUM(BE89:BE288))*I33),  2)</f>
        <v>0</v>
      </c>
      <c r="K33" s="31"/>
      <c r="L33" s="89"/>
      <c r="S33" s="31"/>
      <c r="T33" s="31"/>
      <c r="U33" s="31"/>
      <c r="V33" s="31"/>
      <c r="W33" s="31"/>
      <c r="X33" s="31"/>
      <c r="Y33" s="31"/>
      <c r="Z33" s="31"/>
      <c r="AA33" s="31"/>
      <c r="AB33" s="31"/>
      <c r="AC33" s="31"/>
      <c r="AD33" s="31"/>
      <c r="AE33" s="31"/>
    </row>
    <row r="34" spans="1:31" s="2" customFormat="1" ht="14.45" customHeight="1">
      <c r="A34" s="31"/>
      <c r="B34" s="32"/>
      <c r="C34" s="31"/>
      <c r="D34" s="31"/>
      <c r="E34" s="28" t="s">
        <v>35</v>
      </c>
      <c r="F34" s="95">
        <f>ROUND((SUM(BF89:BF288)),  2)</f>
        <v>0</v>
      </c>
      <c r="G34" s="31"/>
      <c r="H34" s="31"/>
      <c r="I34" s="96">
        <v>0.15</v>
      </c>
      <c r="J34" s="95">
        <f>ROUND(((SUM(BF89:BF288))*I34),  2)</f>
        <v>0</v>
      </c>
      <c r="K34" s="31"/>
      <c r="L34" s="89"/>
      <c r="S34" s="31"/>
      <c r="T34" s="31"/>
      <c r="U34" s="31"/>
      <c r="V34" s="31"/>
      <c r="W34" s="31"/>
      <c r="X34" s="31"/>
      <c r="Y34" s="31"/>
      <c r="Z34" s="31"/>
      <c r="AA34" s="31"/>
      <c r="AB34" s="31"/>
      <c r="AC34" s="31"/>
      <c r="AD34" s="31"/>
      <c r="AE34" s="31"/>
    </row>
    <row r="35" spans="1:31" s="2" customFormat="1" ht="14.45" hidden="1" customHeight="1">
      <c r="A35" s="31"/>
      <c r="B35" s="32"/>
      <c r="C35" s="31"/>
      <c r="D35" s="31"/>
      <c r="E35" s="28" t="s">
        <v>36</v>
      </c>
      <c r="F35" s="95">
        <f>ROUND((SUM(BG89:BG288)),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c r="A36" s="31"/>
      <c r="B36" s="32"/>
      <c r="C36" s="31"/>
      <c r="D36" s="31"/>
      <c r="E36" s="28" t="s">
        <v>37</v>
      </c>
      <c r="F36" s="95">
        <f>ROUND((SUM(BH89:BH288)),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c r="A37" s="31"/>
      <c r="B37" s="32"/>
      <c r="C37" s="31"/>
      <c r="D37" s="31"/>
      <c r="E37" s="28" t="s">
        <v>38</v>
      </c>
      <c r="F37" s="95">
        <f>ROUND((SUM(BI89:BI288)),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c r="A39" s="31"/>
      <c r="B39" s="32"/>
      <c r="C39" s="97"/>
      <c r="D39" s="98" t="s">
        <v>39</v>
      </c>
      <c r="E39" s="54"/>
      <c r="F39" s="54"/>
      <c r="G39" s="99" t="s">
        <v>40</v>
      </c>
      <c r="H39" s="100" t="s">
        <v>41</v>
      </c>
      <c r="I39" s="54"/>
      <c r="J39" s="101">
        <f>SUM(J30:J37)</f>
        <v>0</v>
      </c>
      <c r="K39" s="102"/>
      <c r="L39" s="89"/>
      <c r="S39" s="31"/>
      <c r="T39" s="31"/>
      <c r="U39" s="31"/>
      <c r="V39" s="31"/>
      <c r="W39" s="31"/>
      <c r="X39" s="31"/>
      <c r="Y39" s="31"/>
      <c r="Z39" s="31"/>
      <c r="AA39" s="31"/>
      <c r="AB39" s="31"/>
      <c r="AC39" s="31"/>
      <c r="AD39" s="31"/>
      <c r="AE39" s="31"/>
    </row>
    <row r="40" spans="1:31" s="2" customFormat="1" ht="14.45" customHeight="1">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c r="A45" s="31"/>
      <c r="B45" s="32"/>
      <c r="C45" s="23" t="s">
        <v>91</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c r="A47" s="31"/>
      <c r="B47" s="32"/>
      <c r="C47" s="28" t="s">
        <v>13</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c r="A48" s="31"/>
      <c r="B48" s="32"/>
      <c r="C48" s="31"/>
      <c r="D48" s="31"/>
      <c r="E48" s="309" t="str">
        <f>E7</f>
        <v>Střešní krytina na budově kuchyně</v>
      </c>
      <c r="F48" s="310"/>
      <c r="G48" s="310"/>
      <c r="H48" s="310"/>
      <c r="I48" s="31"/>
      <c r="J48" s="31"/>
      <c r="K48" s="31"/>
      <c r="L48" s="89"/>
      <c r="S48" s="31"/>
      <c r="T48" s="31"/>
      <c r="U48" s="31"/>
      <c r="V48" s="31"/>
      <c r="W48" s="31"/>
      <c r="X48" s="31"/>
      <c r="Y48" s="31"/>
      <c r="Z48" s="31"/>
      <c r="AA48" s="31"/>
      <c r="AB48" s="31"/>
      <c r="AC48" s="31"/>
      <c r="AD48" s="31"/>
      <c r="AE48" s="31"/>
    </row>
    <row r="49" spans="1:47" s="2" customFormat="1" ht="12" customHeight="1">
      <c r="A49" s="31"/>
      <c r="B49" s="32"/>
      <c r="C49" s="28" t="s">
        <v>90</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c r="A50" s="31"/>
      <c r="B50" s="32"/>
      <c r="C50" s="31"/>
      <c r="D50" s="31"/>
      <c r="E50" s="299" t="str">
        <f>E9</f>
        <v>Střecha S2 , S5</v>
      </c>
      <c r="F50" s="308"/>
      <c r="G50" s="308"/>
      <c r="H50" s="308"/>
      <c r="I50" s="31"/>
      <c r="J50" s="31"/>
      <c r="K50" s="31"/>
      <c r="L50" s="89"/>
      <c r="S50" s="31"/>
      <c r="T50" s="31"/>
      <c r="U50" s="31"/>
      <c r="V50" s="31"/>
      <c r="W50" s="31"/>
      <c r="X50" s="31"/>
      <c r="Y50" s="31"/>
      <c r="Z50" s="31"/>
      <c r="AA50" s="31"/>
      <c r="AB50" s="31"/>
      <c r="AC50" s="31"/>
      <c r="AD50" s="31"/>
      <c r="AE50" s="31"/>
    </row>
    <row r="51" spans="1:47" s="2" customFormat="1" ht="6.95" customHeight="1">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c r="A52" s="31"/>
      <c r="B52" s="32"/>
      <c r="C52" s="28" t="s">
        <v>16</v>
      </c>
      <c r="D52" s="31"/>
      <c r="E52" s="31"/>
      <c r="F52" s="26" t="str">
        <f>F12</f>
        <v xml:space="preserve"> </v>
      </c>
      <c r="G52" s="31"/>
      <c r="H52" s="31"/>
      <c r="I52" s="28" t="s">
        <v>18</v>
      </c>
      <c r="J52" s="49">
        <f>IF(J12="","",J12)</f>
        <v>44323</v>
      </c>
      <c r="K52" s="31"/>
      <c r="L52" s="89"/>
      <c r="S52" s="31"/>
      <c r="T52" s="31"/>
      <c r="U52" s="31"/>
      <c r="V52" s="31"/>
      <c r="W52" s="31"/>
      <c r="X52" s="31"/>
      <c r="Y52" s="31"/>
      <c r="Z52" s="31"/>
      <c r="AA52" s="31"/>
      <c r="AB52" s="31"/>
      <c r="AC52" s="31"/>
      <c r="AD52" s="31"/>
      <c r="AE52" s="31"/>
    </row>
    <row r="53" spans="1:47" s="2" customFormat="1" ht="6.95" customHeight="1">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c r="A54" s="31"/>
      <c r="B54" s="32"/>
      <c r="C54" s="28" t="s">
        <v>19</v>
      </c>
      <c r="D54" s="31"/>
      <c r="E54" s="31"/>
      <c r="F54" s="26" t="str">
        <f>E15</f>
        <v>SOU elektrotechnické ,Plzeň</v>
      </c>
      <c r="G54" s="31"/>
      <c r="H54" s="31"/>
      <c r="I54" s="28" t="s">
        <v>23</v>
      </c>
      <c r="J54" s="29" t="str">
        <f>E21</f>
        <v>Architektinický atelier Mastný</v>
      </c>
      <c r="K54" s="31"/>
      <c r="L54" s="89"/>
      <c r="S54" s="31"/>
      <c r="T54" s="31"/>
      <c r="U54" s="31"/>
      <c r="V54" s="31"/>
      <c r="W54" s="31"/>
      <c r="X54" s="31"/>
      <c r="Y54" s="31"/>
      <c r="Z54" s="31"/>
      <c r="AA54" s="31"/>
      <c r="AB54" s="31"/>
      <c r="AC54" s="31"/>
      <c r="AD54" s="31"/>
      <c r="AE54" s="31"/>
    </row>
    <row r="55" spans="1:47" s="2" customFormat="1" ht="15.2" customHeight="1">
      <c r="A55" s="31"/>
      <c r="B55" s="32"/>
      <c r="C55" s="28" t="s">
        <v>22</v>
      </c>
      <c r="D55" s="31"/>
      <c r="E55" s="31"/>
      <c r="F55" s="26" t="str">
        <f>IF(E18="","",E18)</f>
        <v xml:space="preserve"> </v>
      </c>
      <c r="G55" s="31"/>
      <c r="H55" s="31"/>
      <c r="I55" s="28" t="s">
        <v>26</v>
      </c>
      <c r="J55" s="29" t="str">
        <f>E24</f>
        <v>Ing. Vladimír Straka</v>
      </c>
      <c r="K55" s="31"/>
      <c r="L55" s="89"/>
      <c r="S55" s="31"/>
      <c r="T55" s="31"/>
      <c r="U55" s="31"/>
      <c r="V55" s="31"/>
      <c r="W55" s="31"/>
      <c r="X55" s="31"/>
      <c r="Y55" s="31"/>
      <c r="Z55" s="31"/>
      <c r="AA55" s="31"/>
      <c r="AB55" s="31"/>
      <c r="AC55" s="31"/>
      <c r="AD55" s="31"/>
      <c r="AE55" s="31"/>
    </row>
    <row r="56" spans="1:47" s="2" customFormat="1" ht="10.35" customHeight="1">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c r="A57" s="31"/>
      <c r="B57" s="32"/>
      <c r="C57" s="103" t="s">
        <v>92</v>
      </c>
      <c r="D57" s="97"/>
      <c r="E57" s="97"/>
      <c r="F57" s="97"/>
      <c r="G57" s="97"/>
      <c r="H57" s="97"/>
      <c r="I57" s="97"/>
      <c r="J57" s="104" t="s">
        <v>93</v>
      </c>
      <c r="K57" s="97"/>
      <c r="L57" s="89"/>
      <c r="S57" s="31"/>
      <c r="T57" s="31"/>
      <c r="U57" s="31"/>
      <c r="V57" s="31"/>
      <c r="W57" s="31"/>
      <c r="X57" s="31"/>
      <c r="Y57" s="31"/>
      <c r="Z57" s="31"/>
      <c r="AA57" s="31"/>
      <c r="AB57" s="31"/>
      <c r="AC57" s="31"/>
      <c r="AD57" s="31"/>
      <c r="AE57" s="31"/>
    </row>
    <row r="58" spans="1:47" s="2" customFormat="1" ht="10.35" customHeight="1">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c r="A59" s="31"/>
      <c r="B59" s="32"/>
      <c r="C59" s="105" t="s">
        <v>61</v>
      </c>
      <c r="D59" s="31"/>
      <c r="E59" s="31"/>
      <c r="F59" s="31"/>
      <c r="G59" s="31"/>
      <c r="H59" s="31"/>
      <c r="I59" s="31"/>
      <c r="J59" s="65">
        <f>J89</f>
        <v>0</v>
      </c>
      <c r="K59" s="31"/>
      <c r="L59" s="89"/>
      <c r="S59" s="31"/>
      <c r="T59" s="31"/>
      <c r="U59" s="31"/>
      <c r="V59" s="31"/>
      <c r="W59" s="31"/>
      <c r="X59" s="31"/>
      <c r="Y59" s="31"/>
      <c r="Z59" s="31"/>
      <c r="AA59" s="31"/>
      <c r="AB59" s="31"/>
      <c r="AC59" s="31"/>
      <c r="AD59" s="31"/>
      <c r="AE59" s="31"/>
      <c r="AU59" s="19" t="s">
        <v>94</v>
      </c>
    </row>
    <row r="60" spans="1:47" s="9" customFormat="1" ht="24.95" customHeight="1">
      <c r="B60" s="106"/>
      <c r="D60" s="107" t="s">
        <v>95</v>
      </c>
      <c r="E60" s="108"/>
      <c r="F60" s="108"/>
      <c r="G60" s="108"/>
      <c r="H60" s="108"/>
      <c r="I60" s="108"/>
      <c r="J60" s="109">
        <f>J90</f>
        <v>0</v>
      </c>
      <c r="L60" s="106"/>
    </row>
    <row r="61" spans="1:47" s="10" customFormat="1" ht="19.899999999999999" customHeight="1">
      <c r="B61" s="110"/>
      <c r="D61" s="111" t="s">
        <v>96</v>
      </c>
      <c r="E61" s="112"/>
      <c r="F61" s="112"/>
      <c r="G61" s="112"/>
      <c r="H61" s="112"/>
      <c r="I61" s="112"/>
      <c r="J61" s="113">
        <f>J91</f>
        <v>0</v>
      </c>
      <c r="L61" s="110"/>
    </row>
    <row r="62" spans="1:47" s="10" customFormat="1" ht="19.899999999999999" customHeight="1">
      <c r="B62" s="110"/>
      <c r="D62" s="111" t="s">
        <v>97</v>
      </c>
      <c r="E62" s="112"/>
      <c r="F62" s="112"/>
      <c r="G62" s="112"/>
      <c r="H62" s="112"/>
      <c r="I62" s="112"/>
      <c r="J62" s="113">
        <f>J106</f>
        <v>0</v>
      </c>
      <c r="L62" s="110"/>
    </row>
    <row r="63" spans="1:47" s="10" customFormat="1" ht="19.899999999999999" customHeight="1">
      <c r="B63" s="110"/>
      <c r="D63" s="111" t="s">
        <v>98</v>
      </c>
      <c r="E63" s="112"/>
      <c r="F63" s="112"/>
      <c r="G63" s="112"/>
      <c r="H63" s="112"/>
      <c r="I63" s="112"/>
      <c r="J63" s="113">
        <f>J127</f>
        <v>0</v>
      </c>
      <c r="L63" s="110"/>
    </row>
    <row r="64" spans="1:47" s="9" customFormat="1" ht="24.95" customHeight="1">
      <c r="B64" s="106"/>
      <c r="D64" s="107" t="s">
        <v>99</v>
      </c>
      <c r="E64" s="108"/>
      <c r="F64" s="108"/>
      <c r="G64" s="108"/>
      <c r="H64" s="108"/>
      <c r="I64" s="108"/>
      <c r="J64" s="109">
        <f>J130</f>
        <v>0</v>
      </c>
      <c r="L64" s="106"/>
    </row>
    <row r="65" spans="1:31" s="10" customFormat="1" ht="19.899999999999999" customHeight="1">
      <c r="B65" s="110"/>
      <c r="D65" s="111" t="s">
        <v>370</v>
      </c>
      <c r="E65" s="112"/>
      <c r="F65" s="112"/>
      <c r="G65" s="112"/>
      <c r="H65" s="112"/>
      <c r="I65" s="112"/>
      <c r="J65" s="113">
        <f>J131</f>
        <v>0</v>
      </c>
      <c r="L65" s="110"/>
    </row>
    <row r="66" spans="1:31" s="10" customFormat="1" ht="19.899999999999999" customHeight="1">
      <c r="B66" s="110"/>
      <c r="D66" s="111" t="s">
        <v>100</v>
      </c>
      <c r="E66" s="112"/>
      <c r="F66" s="112"/>
      <c r="G66" s="112"/>
      <c r="H66" s="112"/>
      <c r="I66" s="112"/>
      <c r="J66" s="113">
        <f>J183</f>
        <v>0</v>
      </c>
      <c r="L66" s="110"/>
    </row>
    <row r="67" spans="1:31" s="10" customFormat="1" ht="19.899999999999999" customHeight="1">
      <c r="B67" s="110"/>
      <c r="D67" s="111" t="s">
        <v>101</v>
      </c>
      <c r="E67" s="112"/>
      <c r="F67" s="112"/>
      <c r="G67" s="112"/>
      <c r="H67" s="112"/>
      <c r="I67" s="112"/>
      <c r="J67" s="113">
        <f>J201</f>
        <v>0</v>
      </c>
      <c r="L67" s="110"/>
    </row>
    <row r="68" spans="1:31" s="10" customFormat="1" ht="19.899999999999999" customHeight="1">
      <c r="B68" s="110"/>
      <c r="D68" s="111" t="s">
        <v>102</v>
      </c>
      <c r="E68" s="112"/>
      <c r="F68" s="112"/>
      <c r="G68" s="112"/>
      <c r="H68" s="112"/>
      <c r="I68" s="112"/>
      <c r="J68" s="113">
        <f>J224</f>
        <v>0</v>
      </c>
      <c r="L68" s="110"/>
    </row>
    <row r="69" spans="1:31" s="10" customFormat="1" ht="19.899999999999999" customHeight="1">
      <c r="B69" s="110"/>
      <c r="D69" s="111" t="s">
        <v>371</v>
      </c>
      <c r="E69" s="112"/>
      <c r="F69" s="112"/>
      <c r="G69" s="112"/>
      <c r="H69" s="112"/>
      <c r="I69" s="112"/>
      <c r="J69" s="113">
        <f>J282</f>
        <v>0</v>
      </c>
      <c r="L69" s="110"/>
    </row>
    <row r="70" spans="1:31" s="2" customFormat="1" ht="21.75" customHeight="1">
      <c r="A70" s="31"/>
      <c r="B70" s="32"/>
      <c r="C70" s="31"/>
      <c r="D70" s="31"/>
      <c r="E70" s="31"/>
      <c r="F70" s="31"/>
      <c r="G70" s="31"/>
      <c r="H70" s="31"/>
      <c r="I70" s="31"/>
      <c r="J70" s="31"/>
      <c r="K70" s="31"/>
      <c r="L70" s="89"/>
      <c r="S70" s="31"/>
      <c r="T70" s="31"/>
      <c r="U70" s="31"/>
      <c r="V70" s="31"/>
      <c r="W70" s="31"/>
      <c r="X70" s="31"/>
      <c r="Y70" s="31"/>
      <c r="Z70" s="31"/>
      <c r="AA70" s="31"/>
      <c r="AB70" s="31"/>
      <c r="AC70" s="31"/>
      <c r="AD70" s="31"/>
      <c r="AE70" s="31"/>
    </row>
    <row r="71" spans="1:31" s="2" customFormat="1" ht="6.95" customHeight="1">
      <c r="A71" s="31"/>
      <c r="B71" s="41"/>
      <c r="C71" s="42"/>
      <c r="D71" s="42"/>
      <c r="E71" s="42"/>
      <c r="F71" s="42"/>
      <c r="G71" s="42"/>
      <c r="H71" s="42"/>
      <c r="I71" s="42"/>
      <c r="J71" s="42"/>
      <c r="K71" s="42"/>
      <c r="L71" s="89"/>
      <c r="S71" s="31"/>
      <c r="T71" s="31"/>
      <c r="U71" s="31"/>
      <c r="V71" s="31"/>
      <c r="W71" s="31"/>
      <c r="X71" s="31"/>
      <c r="Y71" s="31"/>
      <c r="Z71" s="31"/>
      <c r="AA71" s="31"/>
      <c r="AB71" s="31"/>
      <c r="AC71" s="31"/>
      <c r="AD71" s="31"/>
      <c r="AE71" s="31"/>
    </row>
    <row r="75" spans="1:31" s="2" customFormat="1" ht="6.95" customHeight="1">
      <c r="A75" s="31"/>
      <c r="B75" s="43"/>
      <c r="C75" s="44"/>
      <c r="D75" s="44"/>
      <c r="E75" s="44"/>
      <c r="F75" s="44"/>
      <c r="G75" s="44"/>
      <c r="H75" s="44"/>
      <c r="I75" s="44"/>
      <c r="J75" s="44"/>
      <c r="K75" s="44"/>
      <c r="L75" s="89"/>
      <c r="S75" s="31"/>
      <c r="T75" s="31"/>
      <c r="U75" s="31"/>
      <c r="V75" s="31"/>
      <c r="W75" s="31"/>
      <c r="X75" s="31"/>
      <c r="Y75" s="31"/>
      <c r="Z75" s="31"/>
      <c r="AA75" s="31"/>
      <c r="AB75" s="31"/>
      <c r="AC75" s="31"/>
      <c r="AD75" s="31"/>
      <c r="AE75" s="31"/>
    </row>
    <row r="76" spans="1:31" s="2" customFormat="1" ht="24.95" customHeight="1">
      <c r="A76" s="31"/>
      <c r="B76" s="32"/>
      <c r="C76" s="23" t="s">
        <v>104</v>
      </c>
      <c r="D76" s="31"/>
      <c r="E76" s="31"/>
      <c r="F76" s="31"/>
      <c r="G76" s="31"/>
      <c r="H76" s="31"/>
      <c r="I76" s="31"/>
      <c r="J76" s="31"/>
      <c r="K76" s="31"/>
      <c r="L76" s="89"/>
      <c r="S76" s="31"/>
      <c r="T76" s="31"/>
      <c r="U76" s="31"/>
      <c r="V76" s="31"/>
      <c r="W76" s="31"/>
      <c r="X76" s="31"/>
      <c r="Y76" s="31"/>
      <c r="Z76" s="31"/>
      <c r="AA76" s="31"/>
      <c r="AB76" s="31"/>
      <c r="AC76" s="31"/>
      <c r="AD76" s="31"/>
      <c r="AE76" s="31"/>
    </row>
    <row r="77" spans="1:31" s="2" customFormat="1" ht="6.95" customHeight="1">
      <c r="A77" s="31"/>
      <c r="B77" s="32"/>
      <c r="C77" s="31"/>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12" customHeight="1">
      <c r="A78" s="31"/>
      <c r="B78" s="32"/>
      <c r="C78" s="28" t="s">
        <v>13</v>
      </c>
      <c r="D78" s="31"/>
      <c r="E78" s="31"/>
      <c r="F78" s="31"/>
      <c r="G78" s="31"/>
      <c r="H78" s="31"/>
      <c r="I78" s="31"/>
      <c r="J78" s="31"/>
      <c r="K78" s="31"/>
      <c r="L78" s="89"/>
      <c r="S78" s="31"/>
      <c r="T78" s="31"/>
      <c r="U78" s="31"/>
      <c r="V78" s="31"/>
      <c r="W78" s="31"/>
      <c r="X78" s="31"/>
      <c r="Y78" s="31"/>
      <c r="Z78" s="31"/>
      <c r="AA78" s="31"/>
      <c r="AB78" s="31"/>
      <c r="AC78" s="31"/>
      <c r="AD78" s="31"/>
      <c r="AE78" s="31"/>
    </row>
    <row r="79" spans="1:31" s="2" customFormat="1" ht="16.5" customHeight="1">
      <c r="A79" s="31"/>
      <c r="B79" s="32"/>
      <c r="C79" s="31"/>
      <c r="D79" s="31"/>
      <c r="E79" s="309" t="str">
        <f>E7</f>
        <v>Střešní krytina na budově kuchyně</v>
      </c>
      <c r="F79" s="310"/>
      <c r="G79" s="310"/>
      <c r="H79" s="310"/>
      <c r="I79" s="31"/>
      <c r="J79" s="31"/>
      <c r="K79" s="31"/>
      <c r="L79" s="89"/>
      <c r="S79" s="31"/>
      <c r="T79" s="31"/>
      <c r="U79" s="31"/>
      <c r="V79" s="31"/>
      <c r="W79" s="31"/>
      <c r="X79" s="31"/>
      <c r="Y79" s="31"/>
      <c r="Z79" s="31"/>
      <c r="AA79" s="31"/>
      <c r="AB79" s="31"/>
      <c r="AC79" s="31"/>
      <c r="AD79" s="31"/>
      <c r="AE79" s="31"/>
    </row>
    <row r="80" spans="1:31" s="2" customFormat="1" ht="12" customHeight="1">
      <c r="A80" s="31"/>
      <c r="B80" s="32"/>
      <c r="C80" s="28" t="s">
        <v>90</v>
      </c>
      <c r="D80" s="31"/>
      <c r="E80" s="31"/>
      <c r="F80" s="31"/>
      <c r="G80" s="31"/>
      <c r="H80" s="31"/>
      <c r="I80" s="31"/>
      <c r="J80" s="31"/>
      <c r="K80" s="31"/>
      <c r="L80" s="89"/>
      <c r="S80" s="31"/>
      <c r="T80" s="31"/>
      <c r="U80" s="31"/>
      <c r="V80" s="31"/>
      <c r="W80" s="31"/>
      <c r="X80" s="31"/>
      <c r="Y80" s="31"/>
      <c r="Z80" s="31"/>
      <c r="AA80" s="31"/>
      <c r="AB80" s="31"/>
      <c r="AC80" s="31"/>
      <c r="AD80" s="31"/>
      <c r="AE80" s="31"/>
    </row>
    <row r="81" spans="1:65" s="2" customFormat="1" ht="16.5" customHeight="1">
      <c r="A81" s="31"/>
      <c r="B81" s="32"/>
      <c r="C81" s="31"/>
      <c r="D81" s="31"/>
      <c r="E81" s="299" t="str">
        <f>E9</f>
        <v>Střecha S2 , S5</v>
      </c>
      <c r="F81" s="308"/>
      <c r="G81" s="308"/>
      <c r="H81" s="308"/>
      <c r="I81" s="31"/>
      <c r="J81" s="31"/>
      <c r="K81" s="31"/>
      <c r="L81" s="89"/>
      <c r="S81" s="31"/>
      <c r="T81" s="31"/>
      <c r="U81" s="31"/>
      <c r="V81" s="31"/>
      <c r="W81" s="31"/>
      <c r="X81" s="31"/>
      <c r="Y81" s="31"/>
      <c r="Z81" s="31"/>
      <c r="AA81" s="31"/>
      <c r="AB81" s="31"/>
      <c r="AC81" s="31"/>
      <c r="AD81" s="31"/>
      <c r="AE81" s="31"/>
    </row>
    <row r="82" spans="1:65" s="2" customFormat="1" ht="6.95" customHeight="1">
      <c r="A82" s="31"/>
      <c r="B82" s="32"/>
      <c r="C82" s="31"/>
      <c r="D82" s="31"/>
      <c r="E82" s="31"/>
      <c r="F82" s="31"/>
      <c r="G82" s="31"/>
      <c r="H82" s="31"/>
      <c r="I82" s="31"/>
      <c r="J82" s="31"/>
      <c r="K82" s="31"/>
      <c r="L82" s="89"/>
      <c r="S82" s="31"/>
      <c r="T82" s="31"/>
      <c r="U82" s="31"/>
      <c r="V82" s="31"/>
      <c r="W82" s="31"/>
      <c r="X82" s="31"/>
      <c r="Y82" s="31"/>
      <c r="Z82" s="31"/>
      <c r="AA82" s="31"/>
      <c r="AB82" s="31"/>
      <c r="AC82" s="31"/>
      <c r="AD82" s="31"/>
      <c r="AE82" s="31"/>
    </row>
    <row r="83" spans="1:65" s="2" customFormat="1" ht="12" customHeight="1">
      <c r="A83" s="31"/>
      <c r="B83" s="32"/>
      <c r="C83" s="28" t="s">
        <v>16</v>
      </c>
      <c r="D83" s="31"/>
      <c r="E83" s="31"/>
      <c r="F83" s="26" t="str">
        <f>F12</f>
        <v xml:space="preserve"> </v>
      </c>
      <c r="G83" s="31"/>
      <c r="H83" s="31"/>
      <c r="I83" s="28" t="s">
        <v>18</v>
      </c>
      <c r="J83" s="49">
        <f>IF(J12="","",J12)</f>
        <v>44323</v>
      </c>
      <c r="K83" s="31"/>
      <c r="L83" s="89"/>
      <c r="S83" s="31"/>
      <c r="T83" s="31"/>
      <c r="U83" s="31"/>
      <c r="V83" s="31"/>
      <c r="W83" s="31"/>
      <c r="X83" s="31"/>
      <c r="Y83" s="31"/>
      <c r="Z83" s="31"/>
      <c r="AA83" s="31"/>
      <c r="AB83" s="31"/>
      <c r="AC83" s="31"/>
      <c r="AD83" s="31"/>
      <c r="AE83" s="31"/>
    </row>
    <row r="84" spans="1:65" s="2" customFormat="1" ht="6.95" customHeight="1">
      <c r="A84" s="31"/>
      <c r="B84" s="32"/>
      <c r="C84" s="31"/>
      <c r="D84" s="31"/>
      <c r="E84" s="31"/>
      <c r="F84" s="31"/>
      <c r="G84" s="31"/>
      <c r="H84" s="31"/>
      <c r="I84" s="31"/>
      <c r="J84" s="31"/>
      <c r="K84" s="31"/>
      <c r="L84" s="89"/>
      <c r="S84" s="31"/>
      <c r="T84" s="31"/>
      <c r="U84" s="31"/>
      <c r="V84" s="31"/>
      <c r="W84" s="31"/>
      <c r="X84" s="31"/>
      <c r="Y84" s="31"/>
      <c r="Z84" s="31"/>
      <c r="AA84" s="31"/>
      <c r="AB84" s="31"/>
      <c r="AC84" s="31"/>
      <c r="AD84" s="31"/>
      <c r="AE84" s="31"/>
    </row>
    <row r="85" spans="1:65" s="2" customFormat="1" ht="25.7" customHeight="1">
      <c r="A85" s="31"/>
      <c r="B85" s="32"/>
      <c r="C85" s="28" t="s">
        <v>19</v>
      </c>
      <c r="D85" s="31"/>
      <c r="E85" s="31"/>
      <c r="F85" s="26" t="str">
        <f>E15</f>
        <v>SOU elektrotechnické ,Plzeň</v>
      </c>
      <c r="G85" s="31"/>
      <c r="H85" s="31"/>
      <c r="I85" s="28" t="s">
        <v>23</v>
      </c>
      <c r="J85" s="29" t="str">
        <f>E21</f>
        <v>Architektinický atelier Mastný</v>
      </c>
      <c r="K85" s="31"/>
      <c r="L85" s="89"/>
      <c r="S85" s="31"/>
      <c r="T85" s="31"/>
      <c r="U85" s="31"/>
      <c r="V85" s="31"/>
      <c r="W85" s="31"/>
      <c r="X85" s="31"/>
      <c r="Y85" s="31"/>
      <c r="Z85" s="31"/>
      <c r="AA85" s="31"/>
      <c r="AB85" s="31"/>
      <c r="AC85" s="31"/>
      <c r="AD85" s="31"/>
      <c r="AE85" s="31"/>
    </row>
    <row r="86" spans="1:65" s="2" customFormat="1" ht="15.2" customHeight="1">
      <c r="A86" s="31"/>
      <c r="B86" s="32"/>
      <c r="C86" s="28" t="s">
        <v>22</v>
      </c>
      <c r="D86" s="31"/>
      <c r="E86" s="31"/>
      <c r="F86" s="26" t="str">
        <f>IF(E18="","",E18)</f>
        <v xml:space="preserve"> </v>
      </c>
      <c r="G86" s="31"/>
      <c r="H86" s="31"/>
      <c r="I86" s="28" t="s">
        <v>26</v>
      </c>
      <c r="J86" s="29" t="str">
        <f>E24</f>
        <v>Ing. Vladimír Straka</v>
      </c>
      <c r="K86" s="31"/>
      <c r="L86" s="89"/>
      <c r="S86" s="31"/>
      <c r="T86" s="31"/>
      <c r="U86" s="31"/>
      <c r="V86" s="31"/>
      <c r="W86" s="31"/>
      <c r="X86" s="31"/>
      <c r="Y86" s="31"/>
      <c r="Z86" s="31"/>
      <c r="AA86" s="31"/>
      <c r="AB86" s="31"/>
      <c r="AC86" s="31"/>
      <c r="AD86" s="31"/>
      <c r="AE86" s="31"/>
    </row>
    <row r="87" spans="1:65" s="2" customFormat="1" ht="10.35" customHeight="1">
      <c r="A87" s="31"/>
      <c r="B87" s="32"/>
      <c r="C87" s="31"/>
      <c r="D87" s="31"/>
      <c r="E87" s="31"/>
      <c r="F87" s="31"/>
      <c r="G87" s="31"/>
      <c r="H87" s="31"/>
      <c r="I87" s="31"/>
      <c r="J87" s="31"/>
      <c r="K87" s="31"/>
      <c r="L87" s="89"/>
      <c r="S87" s="31"/>
      <c r="T87" s="31"/>
      <c r="U87" s="31"/>
      <c r="V87" s="31"/>
      <c r="W87" s="31"/>
      <c r="X87" s="31"/>
      <c r="Y87" s="31"/>
      <c r="Z87" s="31"/>
      <c r="AA87" s="31"/>
      <c r="AB87" s="31"/>
      <c r="AC87" s="31"/>
      <c r="AD87" s="31"/>
      <c r="AE87" s="31"/>
    </row>
    <row r="88" spans="1:65" s="11" customFormat="1" ht="29.25" customHeight="1">
      <c r="A88" s="114"/>
      <c r="B88" s="115"/>
      <c r="C88" s="116" t="s">
        <v>105</v>
      </c>
      <c r="D88" s="117" t="s">
        <v>48</v>
      </c>
      <c r="E88" s="117" t="s">
        <v>44</v>
      </c>
      <c r="F88" s="117" t="s">
        <v>45</v>
      </c>
      <c r="G88" s="117" t="s">
        <v>106</v>
      </c>
      <c r="H88" s="117" t="s">
        <v>107</v>
      </c>
      <c r="I88" s="117" t="s">
        <v>108</v>
      </c>
      <c r="J88" s="117" t="s">
        <v>93</v>
      </c>
      <c r="K88" s="118" t="s">
        <v>109</v>
      </c>
      <c r="L88" s="119"/>
      <c r="M88" s="56" t="s">
        <v>3</v>
      </c>
      <c r="N88" s="57" t="s">
        <v>33</v>
      </c>
      <c r="O88" s="57" t="s">
        <v>110</v>
      </c>
      <c r="P88" s="57" t="s">
        <v>111</v>
      </c>
      <c r="Q88" s="57" t="s">
        <v>112</v>
      </c>
      <c r="R88" s="57" t="s">
        <v>113</v>
      </c>
      <c r="S88" s="57" t="s">
        <v>114</v>
      </c>
      <c r="T88" s="58" t="s">
        <v>115</v>
      </c>
      <c r="U88" s="114"/>
      <c r="V88" s="114"/>
      <c r="W88" s="114"/>
      <c r="X88" s="114"/>
      <c r="Y88" s="114"/>
      <c r="Z88" s="114"/>
      <c r="AA88" s="114"/>
      <c r="AB88" s="114"/>
      <c r="AC88" s="114"/>
      <c r="AD88" s="114"/>
      <c r="AE88" s="114"/>
    </row>
    <row r="89" spans="1:65" s="2" customFormat="1" ht="22.9" customHeight="1">
      <c r="A89" s="31"/>
      <c r="B89" s="32"/>
      <c r="C89" s="63" t="s">
        <v>116</v>
      </c>
      <c r="D89" s="31"/>
      <c r="E89" s="31"/>
      <c r="F89" s="31"/>
      <c r="G89" s="31"/>
      <c r="H89" s="31"/>
      <c r="I89" s="31"/>
      <c r="J89" s="120">
        <f>BK89</f>
        <v>0</v>
      </c>
      <c r="K89" s="31"/>
      <c r="L89" s="32"/>
      <c r="M89" s="59"/>
      <c r="N89" s="50"/>
      <c r="O89" s="60"/>
      <c r="P89" s="121">
        <f>P90+P130</f>
        <v>1485.3223199999998</v>
      </c>
      <c r="Q89" s="60"/>
      <c r="R89" s="121">
        <f>R90+R130</f>
        <v>12.014620099999998</v>
      </c>
      <c r="S89" s="60"/>
      <c r="T89" s="122">
        <f>T90+T130</f>
        <v>35.658807199999998</v>
      </c>
      <c r="U89" s="31"/>
      <c r="V89" s="31"/>
      <c r="W89" s="31"/>
      <c r="X89" s="31"/>
      <c r="Y89" s="31"/>
      <c r="Z89" s="31"/>
      <c r="AA89" s="31"/>
      <c r="AB89" s="31"/>
      <c r="AC89" s="31"/>
      <c r="AD89" s="31"/>
      <c r="AE89" s="31"/>
      <c r="AT89" s="19" t="s">
        <v>62</v>
      </c>
      <c r="AU89" s="19" t="s">
        <v>94</v>
      </c>
      <c r="BK89" s="123">
        <f>BK90+BK130</f>
        <v>0</v>
      </c>
    </row>
    <row r="90" spans="1:65" s="12" customFormat="1" ht="25.9" customHeight="1">
      <c r="B90" s="124"/>
      <c r="D90" s="125" t="s">
        <v>62</v>
      </c>
      <c r="E90" s="126" t="s">
        <v>117</v>
      </c>
      <c r="F90" s="126" t="s">
        <v>118</v>
      </c>
      <c r="J90" s="127">
        <f>BK90</f>
        <v>0</v>
      </c>
      <c r="L90" s="124"/>
      <c r="M90" s="128"/>
      <c r="N90" s="129"/>
      <c r="O90" s="129"/>
      <c r="P90" s="130">
        <f>P91+P106+P127</f>
        <v>201.82185999999996</v>
      </c>
      <c r="Q90" s="129"/>
      <c r="R90" s="130">
        <f>R91+R106+R127</f>
        <v>1.0722600000000001E-2</v>
      </c>
      <c r="S90" s="129"/>
      <c r="T90" s="131">
        <f>T91+T106+T127</f>
        <v>0</v>
      </c>
      <c r="AR90" s="125" t="s">
        <v>70</v>
      </c>
      <c r="AT90" s="132" t="s">
        <v>62</v>
      </c>
      <c r="AU90" s="132" t="s">
        <v>63</v>
      </c>
      <c r="AY90" s="125" t="s">
        <v>119</v>
      </c>
      <c r="BK90" s="133">
        <f>BK91+BK106+BK127</f>
        <v>0</v>
      </c>
    </row>
    <row r="91" spans="1:65" s="12" customFormat="1" ht="22.9" customHeight="1">
      <c r="B91" s="124"/>
      <c r="D91" s="125" t="s">
        <v>62</v>
      </c>
      <c r="E91" s="134" t="s">
        <v>120</v>
      </c>
      <c r="F91" s="134" t="s">
        <v>121</v>
      </c>
      <c r="J91" s="135">
        <f>BK91</f>
        <v>0</v>
      </c>
      <c r="L91" s="124"/>
      <c r="M91" s="128"/>
      <c r="N91" s="129"/>
      <c r="O91" s="129"/>
      <c r="P91" s="130">
        <f>SUM(P92:P105)</f>
        <v>87.004559999999998</v>
      </c>
      <c r="Q91" s="129"/>
      <c r="R91" s="130">
        <f>SUM(R92:R105)</f>
        <v>1.0722600000000001E-2</v>
      </c>
      <c r="S91" s="129"/>
      <c r="T91" s="131">
        <f>SUM(T92:T105)</f>
        <v>0</v>
      </c>
      <c r="AR91" s="125" t="s">
        <v>70</v>
      </c>
      <c r="AT91" s="132" t="s">
        <v>62</v>
      </c>
      <c r="AU91" s="132" t="s">
        <v>70</v>
      </c>
      <c r="AY91" s="125" t="s">
        <v>119</v>
      </c>
      <c r="BK91" s="133">
        <f>SUM(BK92:BK105)</f>
        <v>0</v>
      </c>
    </row>
    <row r="92" spans="1:65" s="2" customFormat="1" ht="24">
      <c r="A92" s="31"/>
      <c r="B92" s="136"/>
      <c r="C92" s="137" t="s">
        <v>70</v>
      </c>
      <c r="D92" s="137" t="s">
        <v>122</v>
      </c>
      <c r="E92" s="138" t="s">
        <v>372</v>
      </c>
      <c r="F92" s="139" t="s">
        <v>373</v>
      </c>
      <c r="G92" s="140" t="s">
        <v>125</v>
      </c>
      <c r="H92" s="141">
        <v>321</v>
      </c>
      <c r="I92" s="141"/>
      <c r="J92" s="141">
        <f>ROUND(I92*H92,2)</f>
        <v>0</v>
      </c>
      <c r="K92" s="139" t="s">
        <v>126</v>
      </c>
      <c r="L92" s="32"/>
      <c r="M92" s="142" t="s">
        <v>3</v>
      </c>
      <c r="N92" s="143" t="s">
        <v>34</v>
      </c>
      <c r="O92" s="144">
        <v>0.154</v>
      </c>
      <c r="P92" s="144">
        <f>O92*H92</f>
        <v>49.433999999999997</v>
      </c>
      <c r="Q92" s="144">
        <v>0</v>
      </c>
      <c r="R92" s="144">
        <f>Q92*H92</f>
        <v>0</v>
      </c>
      <c r="S92" s="144">
        <v>0</v>
      </c>
      <c r="T92" s="145">
        <f>S92*H92</f>
        <v>0</v>
      </c>
      <c r="U92" s="31"/>
      <c r="V92" s="31"/>
      <c r="W92" s="31"/>
      <c r="X92" s="31"/>
      <c r="Y92" s="31"/>
      <c r="Z92" s="31"/>
      <c r="AA92" s="31"/>
      <c r="AB92" s="31"/>
      <c r="AC92" s="31"/>
      <c r="AD92" s="31"/>
      <c r="AE92" s="31"/>
      <c r="AR92" s="146" t="s">
        <v>127</v>
      </c>
      <c r="AT92" s="146" t="s">
        <v>122</v>
      </c>
      <c r="AU92" s="146" t="s">
        <v>72</v>
      </c>
      <c r="AY92" s="19" t="s">
        <v>119</v>
      </c>
      <c r="BE92" s="147">
        <f>IF(N92="základní",J92,0)</f>
        <v>0</v>
      </c>
      <c r="BF92" s="147">
        <f>IF(N92="snížená",J92,0)</f>
        <v>0</v>
      </c>
      <c r="BG92" s="147">
        <f>IF(N92="zákl. přenesená",J92,0)</f>
        <v>0</v>
      </c>
      <c r="BH92" s="147">
        <f>IF(N92="sníž. přenesená",J92,0)</f>
        <v>0</v>
      </c>
      <c r="BI92" s="147">
        <f>IF(N92="nulová",J92,0)</f>
        <v>0</v>
      </c>
      <c r="BJ92" s="19" t="s">
        <v>70</v>
      </c>
      <c r="BK92" s="147">
        <f>ROUND(I92*H92,2)</f>
        <v>0</v>
      </c>
      <c r="BL92" s="19" t="s">
        <v>127</v>
      </c>
      <c r="BM92" s="146" t="s">
        <v>374</v>
      </c>
    </row>
    <row r="93" spans="1:65" s="2" customFormat="1" ht="58.5">
      <c r="A93" s="31"/>
      <c r="B93" s="32"/>
      <c r="C93" s="31"/>
      <c r="D93" s="148" t="s">
        <v>129</v>
      </c>
      <c r="E93" s="31"/>
      <c r="F93" s="149" t="s">
        <v>375</v>
      </c>
      <c r="G93" s="31"/>
      <c r="H93" s="31"/>
      <c r="I93" s="31"/>
      <c r="J93" s="31"/>
      <c r="K93" s="31"/>
      <c r="L93" s="32"/>
      <c r="M93" s="150"/>
      <c r="N93" s="151"/>
      <c r="O93" s="52"/>
      <c r="P93" s="52"/>
      <c r="Q93" s="52"/>
      <c r="R93" s="52"/>
      <c r="S93" s="52"/>
      <c r="T93" s="53"/>
      <c r="U93" s="31"/>
      <c r="V93" s="31"/>
      <c r="W93" s="31"/>
      <c r="X93" s="31"/>
      <c r="Y93" s="31"/>
      <c r="Z93" s="31"/>
      <c r="AA93" s="31"/>
      <c r="AB93" s="31"/>
      <c r="AC93" s="31"/>
      <c r="AD93" s="31"/>
      <c r="AE93" s="31"/>
      <c r="AT93" s="19" t="s">
        <v>129</v>
      </c>
      <c r="AU93" s="19" t="s">
        <v>72</v>
      </c>
    </row>
    <row r="94" spans="1:65" s="13" customFormat="1">
      <c r="B94" s="152"/>
      <c r="D94" s="148" t="s">
        <v>131</v>
      </c>
      <c r="E94" s="153" t="s">
        <v>3</v>
      </c>
      <c r="F94" s="154" t="s">
        <v>376</v>
      </c>
      <c r="H94" s="155">
        <v>321</v>
      </c>
      <c r="L94" s="152"/>
      <c r="M94" s="156"/>
      <c r="N94" s="157"/>
      <c r="O94" s="157"/>
      <c r="P94" s="157"/>
      <c r="Q94" s="157"/>
      <c r="R94" s="157"/>
      <c r="S94" s="157"/>
      <c r="T94" s="158"/>
      <c r="AT94" s="153" t="s">
        <v>131</v>
      </c>
      <c r="AU94" s="153" t="s">
        <v>72</v>
      </c>
      <c r="AV94" s="13" t="s">
        <v>72</v>
      </c>
      <c r="AW94" s="13" t="s">
        <v>25</v>
      </c>
      <c r="AX94" s="13" t="s">
        <v>63</v>
      </c>
      <c r="AY94" s="153" t="s">
        <v>119</v>
      </c>
    </row>
    <row r="95" spans="1:65" s="14" customFormat="1">
      <c r="B95" s="159"/>
      <c r="D95" s="148" t="s">
        <v>131</v>
      </c>
      <c r="E95" s="160" t="s">
        <v>3</v>
      </c>
      <c r="F95" s="161" t="s">
        <v>133</v>
      </c>
      <c r="H95" s="162">
        <v>321</v>
      </c>
      <c r="L95" s="159"/>
      <c r="M95" s="163"/>
      <c r="N95" s="164"/>
      <c r="O95" s="164"/>
      <c r="P95" s="164"/>
      <c r="Q95" s="164"/>
      <c r="R95" s="164"/>
      <c r="S95" s="164"/>
      <c r="T95" s="165"/>
      <c r="AT95" s="160" t="s">
        <v>131</v>
      </c>
      <c r="AU95" s="160" t="s">
        <v>72</v>
      </c>
      <c r="AV95" s="14" t="s">
        <v>127</v>
      </c>
      <c r="AW95" s="14" t="s">
        <v>25</v>
      </c>
      <c r="AX95" s="14" t="s">
        <v>70</v>
      </c>
      <c r="AY95" s="160" t="s">
        <v>119</v>
      </c>
    </row>
    <row r="96" spans="1:65" s="2" customFormat="1" ht="24">
      <c r="A96" s="31"/>
      <c r="B96" s="136"/>
      <c r="C96" s="137" t="s">
        <v>72</v>
      </c>
      <c r="D96" s="137" t="s">
        <v>122</v>
      </c>
      <c r="E96" s="138" t="s">
        <v>377</v>
      </c>
      <c r="F96" s="139" t="s">
        <v>378</v>
      </c>
      <c r="G96" s="140" t="s">
        <v>125</v>
      </c>
      <c r="H96" s="141">
        <v>6420</v>
      </c>
      <c r="I96" s="141"/>
      <c r="J96" s="141">
        <f>ROUND(I96*H96,2)</f>
        <v>0</v>
      </c>
      <c r="K96" s="139" t="s">
        <v>126</v>
      </c>
      <c r="L96" s="32"/>
      <c r="M96" s="142" t="s">
        <v>3</v>
      </c>
      <c r="N96" s="143" t="s">
        <v>34</v>
      </c>
      <c r="O96" s="144">
        <v>0</v>
      </c>
      <c r="P96" s="144">
        <f>O96*H96</f>
        <v>0</v>
      </c>
      <c r="Q96" s="144">
        <v>0</v>
      </c>
      <c r="R96" s="144">
        <f>Q96*H96</f>
        <v>0</v>
      </c>
      <c r="S96" s="144">
        <v>0</v>
      </c>
      <c r="T96" s="145">
        <f>S96*H96</f>
        <v>0</v>
      </c>
      <c r="U96" s="31"/>
      <c r="V96" s="31"/>
      <c r="W96" s="31"/>
      <c r="X96" s="31"/>
      <c r="Y96" s="31"/>
      <c r="Z96" s="31"/>
      <c r="AA96" s="31"/>
      <c r="AB96" s="31"/>
      <c r="AC96" s="31"/>
      <c r="AD96" s="31"/>
      <c r="AE96" s="31"/>
      <c r="AR96" s="146" t="s">
        <v>127</v>
      </c>
      <c r="AT96" s="146" t="s">
        <v>122</v>
      </c>
      <c r="AU96" s="146" t="s">
        <v>72</v>
      </c>
      <c r="AY96" s="19" t="s">
        <v>119</v>
      </c>
      <c r="BE96" s="147">
        <f>IF(N96="základní",J96,0)</f>
        <v>0</v>
      </c>
      <c r="BF96" s="147">
        <f>IF(N96="snížená",J96,0)</f>
        <v>0</v>
      </c>
      <c r="BG96" s="147">
        <f>IF(N96="zákl. přenesená",J96,0)</f>
        <v>0</v>
      </c>
      <c r="BH96" s="147">
        <f>IF(N96="sníž. přenesená",J96,0)</f>
        <v>0</v>
      </c>
      <c r="BI96" s="147">
        <f>IF(N96="nulová",J96,0)</f>
        <v>0</v>
      </c>
      <c r="BJ96" s="19" t="s">
        <v>70</v>
      </c>
      <c r="BK96" s="147">
        <f>ROUND(I96*H96,2)</f>
        <v>0</v>
      </c>
      <c r="BL96" s="19" t="s">
        <v>127</v>
      </c>
      <c r="BM96" s="146" t="s">
        <v>379</v>
      </c>
    </row>
    <row r="97" spans="1:65" s="2" customFormat="1" ht="58.5">
      <c r="A97" s="31"/>
      <c r="B97" s="32"/>
      <c r="C97" s="31"/>
      <c r="D97" s="148" t="s">
        <v>129</v>
      </c>
      <c r="E97" s="31"/>
      <c r="F97" s="149" t="s">
        <v>375</v>
      </c>
      <c r="G97" s="31"/>
      <c r="H97" s="31"/>
      <c r="I97" s="31"/>
      <c r="J97" s="31"/>
      <c r="K97" s="31"/>
      <c r="L97" s="32"/>
      <c r="M97" s="150"/>
      <c r="N97" s="151"/>
      <c r="O97" s="52"/>
      <c r="P97" s="52"/>
      <c r="Q97" s="52"/>
      <c r="R97" s="52"/>
      <c r="S97" s="52"/>
      <c r="T97" s="53"/>
      <c r="U97" s="31"/>
      <c r="V97" s="31"/>
      <c r="W97" s="31"/>
      <c r="X97" s="31"/>
      <c r="Y97" s="31"/>
      <c r="Z97" s="31"/>
      <c r="AA97" s="31"/>
      <c r="AB97" s="31"/>
      <c r="AC97" s="31"/>
      <c r="AD97" s="31"/>
      <c r="AE97" s="31"/>
      <c r="AT97" s="19" t="s">
        <v>129</v>
      </c>
      <c r="AU97" s="19" t="s">
        <v>72</v>
      </c>
    </row>
    <row r="98" spans="1:65" s="13" customFormat="1">
      <c r="B98" s="152"/>
      <c r="D98" s="148" t="s">
        <v>131</v>
      </c>
      <c r="E98" s="153" t="s">
        <v>3</v>
      </c>
      <c r="F98" s="154" t="s">
        <v>380</v>
      </c>
      <c r="H98" s="155">
        <v>6420</v>
      </c>
      <c r="L98" s="152"/>
      <c r="M98" s="156"/>
      <c r="N98" s="157"/>
      <c r="O98" s="157"/>
      <c r="P98" s="157"/>
      <c r="Q98" s="157"/>
      <c r="R98" s="157"/>
      <c r="S98" s="157"/>
      <c r="T98" s="158"/>
      <c r="AT98" s="153" t="s">
        <v>131</v>
      </c>
      <c r="AU98" s="153" t="s">
        <v>72</v>
      </c>
      <c r="AV98" s="13" t="s">
        <v>72</v>
      </c>
      <c r="AW98" s="13" t="s">
        <v>25</v>
      </c>
      <c r="AX98" s="13" t="s">
        <v>63</v>
      </c>
      <c r="AY98" s="153" t="s">
        <v>119</v>
      </c>
    </row>
    <row r="99" spans="1:65" s="14" customFormat="1">
      <c r="B99" s="159"/>
      <c r="D99" s="148" t="s">
        <v>131</v>
      </c>
      <c r="E99" s="160" t="s">
        <v>3</v>
      </c>
      <c r="F99" s="161" t="s">
        <v>133</v>
      </c>
      <c r="H99" s="162">
        <v>6420</v>
      </c>
      <c r="L99" s="159"/>
      <c r="M99" s="163"/>
      <c r="N99" s="164"/>
      <c r="O99" s="164"/>
      <c r="P99" s="164"/>
      <c r="Q99" s="164"/>
      <c r="R99" s="164"/>
      <c r="S99" s="164"/>
      <c r="T99" s="165"/>
      <c r="AT99" s="160" t="s">
        <v>131</v>
      </c>
      <c r="AU99" s="160" t="s">
        <v>72</v>
      </c>
      <c r="AV99" s="14" t="s">
        <v>127</v>
      </c>
      <c r="AW99" s="14" t="s">
        <v>25</v>
      </c>
      <c r="AX99" s="14" t="s">
        <v>70</v>
      </c>
      <c r="AY99" s="160" t="s">
        <v>119</v>
      </c>
    </row>
    <row r="100" spans="1:65" s="2" customFormat="1" ht="24">
      <c r="A100" s="31"/>
      <c r="B100" s="136"/>
      <c r="C100" s="137" t="s">
        <v>142</v>
      </c>
      <c r="D100" s="137" t="s">
        <v>122</v>
      </c>
      <c r="E100" s="138" t="s">
        <v>381</v>
      </c>
      <c r="F100" s="139" t="s">
        <v>382</v>
      </c>
      <c r="G100" s="140" t="s">
        <v>125</v>
      </c>
      <c r="H100" s="141">
        <v>321</v>
      </c>
      <c r="I100" s="141"/>
      <c r="J100" s="141">
        <f>ROUND(I100*H100,2)</f>
        <v>0</v>
      </c>
      <c r="K100" s="139" t="s">
        <v>126</v>
      </c>
      <c r="L100" s="32"/>
      <c r="M100" s="142" t="s">
        <v>3</v>
      </c>
      <c r="N100" s="143" t="s">
        <v>34</v>
      </c>
      <c r="O100" s="144">
        <v>9.7000000000000003E-2</v>
      </c>
      <c r="P100" s="144">
        <f>O100*H100</f>
        <v>31.137</v>
      </c>
      <c r="Q100" s="144">
        <v>0</v>
      </c>
      <c r="R100" s="144">
        <f>Q100*H100</f>
        <v>0</v>
      </c>
      <c r="S100" s="144">
        <v>0</v>
      </c>
      <c r="T100" s="145">
        <f>S100*H100</f>
        <v>0</v>
      </c>
      <c r="U100" s="31"/>
      <c r="V100" s="31"/>
      <c r="W100" s="31"/>
      <c r="X100" s="31"/>
      <c r="Y100" s="31"/>
      <c r="Z100" s="31"/>
      <c r="AA100" s="31"/>
      <c r="AB100" s="31"/>
      <c r="AC100" s="31"/>
      <c r="AD100" s="31"/>
      <c r="AE100" s="31"/>
      <c r="AR100" s="146" t="s">
        <v>127</v>
      </c>
      <c r="AT100" s="146" t="s">
        <v>122</v>
      </c>
      <c r="AU100" s="146" t="s">
        <v>72</v>
      </c>
      <c r="AY100" s="19" t="s">
        <v>119</v>
      </c>
      <c r="BE100" s="147">
        <f>IF(N100="základní",J100,0)</f>
        <v>0</v>
      </c>
      <c r="BF100" s="147">
        <f>IF(N100="snížená",J100,0)</f>
        <v>0</v>
      </c>
      <c r="BG100" s="147">
        <f>IF(N100="zákl. přenesená",J100,0)</f>
        <v>0</v>
      </c>
      <c r="BH100" s="147">
        <f>IF(N100="sníž. přenesená",J100,0)</f>
        <v>0</v>
      </c>
      <c r="BI100" s="147">
        <f>IF(N100="nulová",J100,0)</f>
        <v>0</v>
      </c>
      <c r="BJ100" s="19" t="s">
        <v>70</v>
      </c>
      <c r="BK100" s="147">
        <f>ROUND(I100*H100,2)</f>
        <v>0</v>
      </c>
      <c r="BL100" s="19" t="s">
        <v>127</v>
      </c>
      <c r="BM100" s="146" t="s">
        <v>383</v>
      </c>
    </row>
    <row r="101" spans="1:65" s="2" customFormat="1" ht="29.25">
      <c r="A101" s="31"/>
      <c r="B101" s="32"/>
      <c r="C101" s="31"/>
      <c r="D101" s="148" t="s">
        <v>129</v>
      </c>
      <c r="E101" s="31"/>
      <c r="F101" s="149" t="s">
        <v>384</v>
      </c>
      <c r="G101" s="31"/>
      <c r="H101" s="31"/>
      <c r="I101" s="31"/>
      <c r="J101" s="31"/>
      <c r="K101" s="31"/>
      <c r="L101" s="32"/>
      <c r="M101" s="150"/>
      <c r="N101" s="151"/>
      <c r="O101" s="52"/>
      <c r="P101" s="52"/>
      <c r="Q101" s="52"/>
      <c r="R101" s="52"/>
      <c r="S101" s="52"/>
      <c r="T101" s="53"/>
      <c r="U101" s="31"/>
      <c r="V101" s="31"/>
      <c r="W101" s="31"/>
      <c r="X101" s="31"/>
      <c r="Y101" s="31"/>
      <c r="Z101" s="31"/>
      <c r="AA101" s="31"/>
      <c r="AB101" s="31"/>
      <c r="AC101" s="31"/>
      <c r="AD101" s="31"/>
      <c r="AE101" s="31"/>
      <c r="AT101" s="19" t="s">
        <v>129</v>
      </c>
      <c r="AU101" s="19" t="s">
        <v>72</v>
      </c>
    </row>
    <row r="102" spans="1:65" s="2" customFormat="1" ht="24">
      <c r="A102" s="31"/>
      <c r="B102" s="136"/>
      <c r="C102" s="137" t="s">
        <v>127</v>
      </c>
      <c r="D102" s="137" t="s">
        <v>122</v>
      </c>
      <c r="E102" s="138" t="s">
        <v>123</v>
      </c>
      <c r="F102" s="139" t="s">
        <v>124</v>
      </c>
      <c r="G102" s="140" t="s">
        <v>125</v>
      </c>
      <c r="H102" s="141">
        <v>51.06</v>
      </c>
      <c r="I102" s="141"/>
      <c r="J102" s="141">
        <f>ROUND(I102*H102,2)</f>
        <v>0</v>
      </c>
      <c r="K102" s="139" t="s">
        <v>126</v>
      </c>
      <c r="L102" s="32"/>
      <c r="M102" s="142" t="s">
        <v>3</v>
      </c>
      <c r="N102" s="143" t="s">
        <v>34</v>
      </c>
      <c r="O102" s="144">
        <v>0.126</v>
      </c>
      <c r="P102" s="144">
        <f>O102*H102</f>
        <v>6.4335599999999999</v>
      </c>
      <c r="Q102" s="144">
        <v>2.1000000000000001E-4</v>
      </c>
      <c r="R102" s="144">
        <f>Q102*H102</f>
        <v>1.0722600000000001E-2</v>
      </c>
      <c r="S102" s="144">
        <v>0</v>
      </c>
      <c r="T102" s="145">
        <f>S102*H102</f>
        <v>0</v>
      </c>
      <c r="U102" s="31"/>
      <c r="V102" s="31"/>
      <c r="W102" s="31"/>
      <c r="X102" s="31"/>
      <c r="Y102" s="31"/>
      <c r="Z102" s="31"/>
      <c r="AA102" s="31"/>
      <c r="AB102" s="31"/>
      <c r="AC102" s="31"/>
      <c r="AD102" s="31"/>
      <c r="AE102" s="31"/>
      <c r="AR102" s="146" t="s">
        <v>127</v>
      </c>
      <c r="AT102" s="146" t="s">
        <v>122</v>
      </c>
      <c r="AU102" s="146" t="s">
        <v>72</v>
      </c>
      <c r="AY102" s="19" t="s">
        <v>119</v>
      </c>
      <c r="BE102" s="147">
        <f>IF(N102="základní",J102,0)</f>
        <v>0</v>
      </c>
      <c r="BF102" s="147">
        <f>IF(N102="snížená",J102,0)</f>
        <v>0</v>
      </c>
      <c r="BG102" s="147">
        <f>IF(N102="zákl. přenesená",J102,0)</f>
        <v>0</v>
      </c>
      <c r="BH102" s="147">
        <f>IF(N102="sníž. přenesená",J102,0)</f>
        <v>0</v>
      </c>
      <c r="BI102" s="147">
        <f>IF(N102="nulová",J102,0)</f>
        <v>0</v>
      </c>
      <c r="BJ102" s="19" t="s">
        <v>70</v>
      </c>
      <c r="BK102" s="147">
        <f>ROUND(I102*H102,2)</f>
        <v>0</v>
      </c>
      <c r="BL102" s="19" t="s">
        <v>127</v>
      </c>
      <c r="BM102" s="146" t="s">
        <v>128</v>
      </c>
    </row>
    <row r="103" spans="1:65" s="2" customFormat="1" ht="48.75">
      <c r="A103" s="31"/>
      <c r="B103" s="32"/>
      <c r="C103" s="31"/>
      <c r="D103" s="148" t="s">
        <v>129</v>
      </c>
      <c r="E103" s="31"/>
      <c r="F103" s="149" t="s">
        <v>130</v>
      </c>
      <c r="G103" s="31"/>
      <c r="H103" s="31"/>
      <c r="I103" s="31"/>
      <c r="J103" s="31"/>
      <c r="K103" s="31"/>
      <c r="L103" s="32"/>
      <c r="M103" s="150"/>
      <c r="N103" s="151"/>
      <c r="O103" s="52"/>
      <c r="P103" s="52"/>
      <c r="Q103" s="52"/>
      <c r="R103" s="52"/>
      <c r="S103" s="52"/>
      <c r="T103" s="53"/>
      <c r="U103" s="31"/>
      <c r="V103" s="31"/>
      <c r="W103" s="31"/>
      <c r="X103" s="31"/>
      <c r="Y103" s="31"/>
      <c r="Z103" s="31"/>
      <c r="AA103" s="31"/>
      <c r="AB103" s="31"/>
      <c r="AC103" s="31"/>
      <c r="AD103" s="31"/>
      <c r="AE103" s="31"/>
      <c r="AT103" s="19" t="s">
        <v>129</v>
      </c>
      <c r="AU103" s="19" t="s">
        <v>72</v>
      </c>
    </row>
    <row r="104" spans="1:65" s="13" customFormat="1">
      <c r="B104" s="152"/>
      <c r="D104" s="148" t="s">
        <v>131</v>
      </c>
      <c r="E104" s="153" t="s">
        <v>3</v>
      </c>
      <c r="F104" s="154" t="s">
        <v>385</v>
      </c>
      <c r="H104" s="155">
        <v>51.06</v>
      </c>
      <c r="L104" s="152"/>
      <c r="M104" s="156"/>
      <c r="N104" s="157"/>
      <c r="O104" s="157"/>
      <c r="P104" s="157"/>
      <c r="Q104" s="157"/>
      <c r="R104" s="157"/>
      <c r="S104" s="157"/>
      <c r="T104" s="158"/>
      <c r="AT104" s="153" t="s">
        <v>131</v>
      </c>
      <c r="AU104" s="153" t="s">
        <v>72</v>
      </c>
      <c r="AV104" s="13" t="s">
        <v>72</v>
      </c>
      <c r="AW104" s="13" t="s">
        <v>25</v>
      </c>
      <c r="AX104" s="13" t="s">
        <v>63</v>
      </c>
      <c r="AY104" s="153" t="s">
        <v>119</v>
      </c>
    </row>
    <row r="105" spans="1:65" s="14" customFormat="1">
      <c r="B105" s="159"/>
      <c r="D105" s="148" t="s">
        <v>131</v>
      </c>
      <c r="E105" s="160" t="s">
        <v>3</v>
      </c>
      <c r="F105" s="161" t="s">
        <v>133</v>
      </c>
      <c r="H105" s="162">
        <v>51.06</v>
      </c>
      <c r="L105" s="159"/>
      <c r="M105" s="163"/>
      <c r="N105" s="164"/>
      <c r="O105" s="164"/>
      <c r="P105" s="164"/>
      <c r="Q105" s="164"/>
      <c r="R105" s="164"/>
      <c r="S105" s="164"/>
      <c r="T105" s="165"/>
      <c r="AT105" s="160" t="s">
        <v>131</v>
      </c>
      <c r="AU105" s="160" t="s">
        <v>72</v>
      </c>
      <c r="AV105" s="14" t="s">
        <v>127</v>
      </c>
      <c r="AW105" s="14" t="s">
        <v>25</v>
      </c>
      <c r="AX105" s="14" t="s">
        <v>70</v>
      </c>
      <c r="AY105" s="160" t="s">
        <v>119</v>
      </c>
    </row>
    <row r="106" spans="1:65" s="12" customFormat="1" ht="22.9" customHeight="1">
      <c r="B106" s="124"/>
      <c r="D106" s="125" t="s">
        <v>62</v>
      </c>
      <c r="E106" s="134" t="s">
        <v>140</v>
      </c>
      <c r="F106" s="134" t="s">
        <v>141</v>
      </c>
      <c r="J106" s="135">
        <f>BK106</f>
        <v>0</v>
      </c>
      <c r="L106" s="124"/>
      <c r="M106" s="128"/>
      <c r="N106" s="129"/>
      <c r="O106" s="129"/>
      <c r="P106" s="130">
        <f>SUM(P107:P126)</f>
        <v>114.78953999999997</v>
      </c>
      <c r="Q106" s="129"/>
      <c r="R106" s="130">
        <f>SUM(R107:R126)</f>
        <v>0</v>
      </c>
      <c r="S106" s="129"/>
      <c r="T106" s="131">
        <f>SUM(T107:T126)</f>
        <v>0</v>
      </c>
      <c r="AR106" s="125" t="s">
        <v>70</v>
      </c>
      <c r="AT106" s="132" t="s">
        <v>62</v>
      </c>
      <c r="AU106" s="132" t="s">
        <v>70</v>
      </c>
      <c r="AY106" s="125" t="s">
        <v>119</v>
      </c>
      <c r="BK106" s="133">
        <f>SUM(BK107:BK126)</f>
        <v>0</v>
      </c>
    </row>
    <row r="107" spans="1:65" s="2" customFormat="1" ht="24">
      <c r="A107" s="31"/>
      <c r="B107" s="136"/>
      <c r="C107" s="137" t="s">
        <v>155</v>
      </c>
      <c r="D107" s="137" t="s">
        <v>122</v>
      </c>
      <c r="E107" s="138" t="s">
        <v>150</v>
      </c>
      <c r="F107" s="139" t="s">
        <v>151</v>
      </c>
      <c r="G107" s="140" t="s">
        <v>152</v>
      </c>
      <c r="H107" s="141">
        <v>35.659999999999997</v>
      </c>
      <c r="I107" s="141"/>
      <c r="J107" s="141">
        <f>ROUND(I107*H107,2)</f>
        <v>0</v>
      </c>
      <c r="K107" s="139" t="s">
        <v>126</v>
      </c>
      <c r="L107" s="32"/>
      <c r="M107" s="142" t="s">
        <v>3</v>
      </c>
      <c r="N107" s="143" t="s">
        <v>34</v>
      </c>
      <c r="O107" s="144">
        <v>3.01</v>
      </c>
      <c r="P107" s="144">
        <f>O107*H107</f>
        <v>107.33659999999998</v>
      </c>
      <c r="Q107" s="144">
        <v>0</v>
      </c>
      <c r="R107" s="144">
        <f>Q107*H107</f>
        <v>0</v>
      </c>
      <c r="S107" s="144">
        <v>0</v>
      </c>
      <c r="T107" s="145">
        <f>S107*H107</f>
        <v>0</v>
      </c>
      <c r="U107" s="31"/>
      <c r="V107" s="31"/>
      <c r="W107" s="31"/>
      <c r="X107" s="31"/>
      <c r="Y107" s="31"/>
      <c r="Z107" s="31"/>
      <c r="AA107" s="31"/>
      <c r="AB107" s="31"/>
      <c r="AC107" s="31"/>
      <c r="AD107" s="31"/>
      <c r="AE107" s="31"/>
      <c r="AR107" s="146" t="s">
        <v>127</v>
      </c>
      <c r="AT107" s="146" t="s">
        <v>122</v>
      </c>
      <c r="AU107" s="146" t="s">
        <v>72</v>
      </c>
      <c r="AY107" s="19" t="s">
        <v>119</v>
      </c>
      <c r="BE107" s="147">
        <f>IF(N107="základní",J107,0)</f>
        <v>0</v>
      </c>
      <c r="BF107" s="147">
        <f>IF(N107="snížená",J107,0)</f>
        <v>0</v>
      </c>
      <c r="BG107" s="147">
        <f>IF(N107="zákl. přenesená",J107,0)</f>
        <v>0</v>
      </c>
      <c r="BH107" s="147">
        <f>IF(N107="sníž. přenesená",J107,0)</f>
        <v>0</v>
      </c>
      <c r="BI107" s="147">
        <f>IF(N107="nulová",J107,0)</f>
        <v>0</v>
      </c>
      <c r="BJ107" s="19" t="s">
        <v>70</v>
      </c>
      <c r="BK107" s="147">
        <f>ROUND(I107*H107,2)</f>
        <v>0</v>
      </c>
      <c r="BL107" s="19" t="s">
        <v>127</v>
      </c>
      <c r="BM107" s="146" t="s">
        <v>153</v>
      </c>
    </row>
    <row r="108" spans="1:65" s="2" customFormat="1" ht="107.25">
      <c r="A108" s="31"/>
      <c r="B108" s="32"/>
      <c r="C108" s="31"/>
      <c r="D108" s="148" t="s">
        <v>129</v>
      </c>
      <c r="E108" s="31"/>
      <c r="F108" s="149" t="s">
        <v>154</v>
      </c>
      <c r="G108" s="31"/>
      <c r="H108" s="31"/>
      <c r="I108" s="31"/>
      <c r="J108" s="31"/>
      <c r="K108" s="31"/>
      <c r="L108" s="32"/>
      <c r="M108" s="150"/>
      <c r="N108" s="151"/>
      <c r="O108" s="52"/>
      <c r="P108" s="52"/>
      <c r="Q108" s="52"/>
      <c r="R108" s="52"/>
      <c r="S108" s="52"/>
      <c r="T108" s="53"/>
      <c r="U108" s="31"/>
      <c r="V108" s="31"/>
      <c r="W108" s="31"/>
      <c r="X108" s="31"/>
      <c r="Y108" s="31"/>
      <c r="Z108" s="31"/>
      <c r="AA108" s="31"/>
      <c r="AB108" s="31"/>
      <c r="AC108" s="31"/>
      <c r="AD108" s="31"/>
      <c r="AE108" s="31"/>
      <c r="AT108" s="19" t="s">
        <v>129</v>
      </c>
      <c r="AU108" s="19" t="s">
        <v>72</v>
      </c>
    </row>
    <row r="109" spans="1:65" s="2" customFormat="1" ht="21.75" customHeight="1">
      <c r="A109" s="31"/>
      <c r="B109" s="136"/>
      <c r="C109" s="137" t="s">
        <v>160</v>
      </c>
      <c r="D109" s="137" t="s">
        <v>122</v>
      </c>
      <c r="E109" s="138" t="s">
        <v>156</v>
      </c>
      <c r="F109" s="139" t="s">
        <v>157</v>
      </c>
      <c r="G109" s="140" t="s">
        <v>152</v>
      </c>
      <c r="H109" s="141">
        <v>35.659999999999997</v>
      </c>
      <c r="I109" s="141"/>
      <c r="J109" s="141">
        <f>ROUND(I109*H109,2)</f>
        <v>0</v>
      </c>
      <c r="K109" s="139" t="s">
        <v>126</v>
      </c>
      <c r="L109" s="32"/>
      <c r="M109" s="142" t="s">
        <v>3</v>
      </c>
      <c r="N109" s="143" t="s">
        <v>34</v>
      </c>
      <c r="O109" s="144">
        <v>0.125</v>
      </c>
      <c r="P109" s="144">
        <f>O109*H109</f>
        <v>4.4574999999999996</v>
      </c>
      <c r="Q109" s="144">
        <v>0</v>
      </c>
      <c r="R109" s="144">
        <f>Q109*H109</f>
        <v>0</v>
      </c>
      <c r="S109" s="144">
        <v>0</v>
      </c>
      <c r="T109" s="145">
        <f>S109*H109</f>
        <v>0</v>
      </c>
      <c r="U109" s="31"/>
      <c r="V109" s="31"/>
      <c r="W109" s="31"/>
      <c r="X109" s="31"/>
      <c r="Y109" s="31"/>
      <c r="Z109" s="31"/>
      <c r="AA109" s="31"/>
      <c r="AB109" s="31"/>
      <c r="AC109" s="31"/>
      <c r="AD109" s="31"/>
      <c r="AE109" s="31"/>
      <c r="AR109" s="146" t="s">
        <v>127</v>
      </c>
      <c r="AT109" s="146" t="s">
        <v>122</v>
      </c>
      <c r="AU109" s="146" t="s">
        <v>72</v>
      </c>
      <c r="AY109" s="19" t="s">
        <v>119</v>
      </c>
      <c r="BE109" s="147">
        <f>IF(N109="základní",J109,0)</f>
        <v>0</v>
      </c>
      <c r="BF109" s="147">
        <f>IF(N109="snížená",J109,0)</f>
        <v>0</v>
      </c>
      <c r="BG109" s="147">
        <f>IF(N109="zákl. přenesená",J109,0)</f>
        <v>0</v>
      </c>
      <c r="BH109" s="147">
        <f>IF(N109="sníž. přenesená",J109,0)</f>
        <v>0</v>
      </c>
      <c r="BI109" s="147">
        <f>IF(N109="nulová",J109,0)</f>
        <v>0</v>
      </c>
      <c r="BJ109" s="19" t="s">
        <v>70</v>
      </c>
      <c r="BK109" s="147">
        <f>ROUND(I109*H109,2)</f>
        <v>0</v>
      </c>
      <c r="BL109" s="19" t="s">
        <v>127</v>
      </c>
      <c r="BM109" s="146" t="s">
        <v>158</v>
      </c>
    </row>
    <row r="110" spans="1:65" s="2" customFormat="1" ht="58.5">
      <c r="A110" s="31"/>
      <c r="B110" s="32"/>
      <c r="C110" s="31"/>
      <c r="D110" s="148" t="s">
        <v>129</v>
      </c>
      <c r="E110" s="31"/>
      <c r="F110" s="149" t="s">
        <v>159</v>
      </c>
      <c r="G110" s="31"/>
      <c r="H110" s="31"/>
      <c r="I110" s="31"/>
      <c r="J110" s="31"/>
      <c r="K110" s="31"/>
      <c r="L110" s="32"/>
      <c r="M110" s="150"/>
      <c r="N110" s="151"/>
      <c r="O110" s="52"/>
      <c r="P110" s="52"/>
      <c r="Q110" s="52"/>
      <c r="R110" s="52"/>
      <c r="S110" s="52"/>
      <c r="T110" s="53"/>
      <c r="U110" s="31"/>
      <c r="V110" s="31"/>
      <c r="W110" s="31"/>
      <c r="X110" s="31"/>
      <c r="Y110" s="31"/>
      <c r="Z110" s="31"/>
      <c r="AA110" s="31"/>
      <c r="AB110" s="31"/>
      <c r="AC110" s="31"/>
      <c r="AD110" s="31"/>
      <c r="AE110" s="31"/>
      <c r="AT110" s="19" t="s">
        <v>129</v>
      </c>
      <c r="AU110" s="19" t="s">
        <v>72</v>
      </c>
    </row>
    <row r="111" spans="1:65" s="2" customFormat="1" ht="24">
      <c r="A111" s="31"/>
      <c r="B111" s="136"/>
      <c r="C111" s="137" t="s">
        <v>165</v>
      </c>
      <c r="D111" s="137" t="s">
        <v>122</v>
      </c>
      <c r="E111" s="138" t="s">
        <v>161</v>
      </c>
      <c r="F111" s="139" t="s">
        <v>162</v>
      </c>
      <c r="G111" s="140" t="s">
        <v>152</v>
      </c>
      <c r="H111" s="141">
        <v>499.24</v>
      </c>
      <c r="I111" s="141"/>
      <c r="J111" s="141">
        <f>ROUND(I111*H111,2)</f>
        <v>0</v>
      </c>
      <c r="K111" s="139" t="s">
        <v>126</v>
      </c>
      <c r="L111" s="32"/>
      <c r="M111" s="142" t="s">
        <v>3</v>
      </c>
      <c r="N111" s="143" t="s">
        <v>34</v>
      </c>
      <c r="O111" s="144">
        <v>6.0000000000000001E-3</v>
      </c>
      <c r="P111" s="144">
        <f>O111*H111</f>
        <v>2.9954400000000003</v>
      </c>
      <c r="Q111" s="144">
        <v>0</v>
      </c>
      <c r="R111" s="144">
        <f>Q111*H111</f>
        <v>0</v>
      </c>
      <c r="S111" s="144">
        <v>0</v>
      </c>
      <c r="T111" s="145">
        <f>S111*H111</f>
        <v>0</v>
      </c>
      <c r="U111" s="31"/>
      <c r="V111" s="31"/>
      <c r="W111" s="31"/>
      <c r="X111" s="31"/>
      <c r="Y111" s="31"/>
      <c r="Z111" s="31"/>
      <c r="AA111" s="31"/>
      <c r="AB111" s="31"/>
      <c r="AC111" s="31"/>
      <c r="AD111" s="31"/>
      <c r="AE111" s="31"/>
      <c r="AR111" s="146" t="s">
        <v>127</v>
      </c>
      <c r="AT111" s="146" t="s">
        <v>122</v>
      </c>
      <c r="AU111" s="146" t="s">
        <v>72</v>
      </c>
      <c r="AY111" s="19" t="s">
        <v>119</v>
      </c>
      <c r="BE111" s="147">
        <f>IF(N111="základní",J111,0)</f>
        <v>0</v>
      </c>
      <c r="BF111" s="147">
        <f>IF(N111="snížená",J111,0)</f>
        <v>0</v>
      </c>
      <c r="BG111" s="147">
        <f>IF(N111="zákl. přenesená",J111,0)</f>
        <v>0</v>
      </c>
      <c r="BH111" s="147">
        <f>IF(N111="sníž. přenesená",J111,0)</f>
        <v>0</v>
      </c>
      <c r="BI111" s="147">
        <f>IF(N111="nulová",J111,0)</f>
        <v>0</v>
      </c>
      <c r="BJ111" s="19" t="s">
        <v>70</v>
      </c>
      <c r="BK111" s="147">
        <f>ROUND(I111*H111,2)</f>
        <v>0</v>
      </c>
      <c r="BL111" s="19" t="s">
        <v>127</v>
      </c>
      <c r="BM111" s="146" t="s">
        <v>163</v>
      </c>
    </row>
    <row r="112" spans="1:65" s="2" customFormat="1" ht="58.5">
      <c r="A112" s="31"/>
      <c r="B112" s="32"/>
      <c r="C112" s="31"/>
      <c r="D112" s="148" t="s">
        <v>129</v>
      </c>
      <c r="E112" s="31"/>
      <c r="F112" s="149" t="s">
        <v>159</v>
      </c>
      <c r="G112" s="31"/>
      <c r="H112" s="31"/>
      <c r="I112" s="31"/>
      <c r="J112" s="31"/>
      <c r="K112" s="31"/>
      <c r="L112" s="32"/>
      <c r="M112" s="150"/>
      <c r="N112" s="151"/>
      <c r="O112" s="52"/>
      <c r="P112" s="52"/>
      <c r="Q112" s="52"/>
      <c r="R112" s="52"/>
      <c r="S112" s="52"/>
      <c r="T112" s="53"/>
      <c r="U112" s="31"/>
      <c r="V112" s="31"/>
      <c r="W112" s="31"/>
      <c r="X112" s="31"/>
      <c r="Y112" s="31"/>
      <c r="Z112" s="31"/>
      <c r="AA112" s="31"/>
      <c r="AB112" s="31"/>
      <c r="AC112" s="31"/>
      <c r="AD112" s="31"/>
      <c r="AE112" s="31"/>
      <c r="AT112" s="19" t="s">
        <v>129</v>
      </c>
      <c r="AU112" s="19" t="s">
        <v>72</v>
      </c>
    </row>
    <row r="113" spans="1:65" s="13" customFormat="1">
      <c r="B113" s="152"/>
      <c r="D113" s="148" t="s">
        <v>131</v>
      </c>
      <c r="E113" s="153" t="s">
        <v>3</v>
      </c>
      <c r="F113" s="154" t="s">
        <v>386</v>
      </c>
      <c r="H113" s="155">
        <v>499.24</v>
      </c>
      <c r="L113" s="152"/>
      <c r="M113" s="156"/>
      <c r="N113" s="157"/>
      <c r="O113" s="157"/>
      <c r="P113" s="157"/>
      <c r="Q113" s="157"/>
      <c r="R113" s="157"/>
      <c r="S113" s="157"/>
      <c r="T113" s="158"/>
      <c r="AT113" s="153" t="s">
        <v>131</v>
      </c>
      <c r="AU113" s="153" t="s">
        <v>72</v>
      </c>
      <c r="AV113" s="13" t="s">
        <v>72</v>
      </c>
      <c r="AW113" s="13" t="s">
        <v>25</v>
      </c>
      <c r="AX113" s="13" t="s">
        <v>63</v>
      </c>
      <c r="AY113" s="153" t="s">
        <v>119</v>
      </c>
    </row>
    <row r="114" spans="1:65" s="14" customFormat="1">
      <c r="B114" s="159"/>
      <c r="D114" s="148" t="s">
        <v>131</v>
      </c>
      <c r="E114" s="160" t="s">
        <v>3</v>
      </c>
      <c r="F114" s="161" t="s">
        <v>133</v>
      </c>
      <c r="H114" s="162">
        <v>499.24</v>
      </c>
      <c r="L114" s="159"/>
      <c r="M114" s="163"/>
      <c r="N114" s="164"/>
      <c r="O114" s="164"/>
      <c r="P114" s="164"/>
      <c r="Q114" s="164"/>
      <c r="R114" s="164"/>
      <c r="S114" s="164"/>
      <c r="T114" s="165"/>
      <c r="AT114" s="160" t="s">
        <v>131</v>
      </c>
      <c r="AU114" s="160" t="s">
        <v>72</v>
      </c>
      <c r="AV114" s="14" t="s">
        <v>127</v>
      </c>
      <c r="AW114" s="14" t="s">
        <v>25</v>
      </c>
      <c r="AX114" s="14" t="s">
        <v>70</v>
      </c>
      <c r="AY114" s="160" t="s">
        <v>119</v>
      </c>
    </row>
    <row r="115" spans="1:65" s="2" customFormat="1" ht="24">
      <c r="A115" s="31"/>
      <c r="B115" s="136"/>
      <c r="C115" s="137" t="s">
        <v>171</v>
      </c>
      <c r="D115" s="137" t="s">
        <v>122</v>
      </c>
      <c r="E115" s="138" t="s">
        <v>387</v>
      </c>
      <c r="F115" s="139" t="s">
        <v>388</v>
      </c>
      <c r="G115" s="140" t="s">
        <v>152</v>
      </c>
      <c r="H115" s="141">
        <v>34.979999999999997</v>
      </c>
      <c r="I115" s="141"/>
      <c r="J115" s="141">
        <f>ROUND(I115*H115,2)</f>
        <v>0</v>
      </c>
      <c r="K115" s="139" t="s">
        <v>126</v>
      </c>
      <c r="L115" s="32"/>
      <c r="M115" s="142" t="s">
        <v>3</v>
      </c>
      <c r="N115" s="143" t="s">
        <v>34</v>
      </c>
      <c r="O115" s="144">
        <v>0</v>
      </c>
      <c r="P115" s="144">
        <f>O115*H115</f>
        <v>0</v>
      </c>
      <c r="Q115" s="144">
        <v>0</v>
      </c>
      <c r="R115" s="144">
        <f>Q115*H115</f>
        <v>0</v>
      </c>
      <c r="S115" s="144">
        <v>0</v>
      </c>
      <c r="T115" s="145">
        <f>S115*H115</f>
        <v>0</v>
      </c>
      <c r="U115" s="31"/>
      <c r="V115" s="31"/>
      <c r="W115" s="31"/>
      <c r="X115" s="31"/>
      <c r="Y115" s="31"/>
      <c r="Z115" s="31"/>
      <c r="AA115" s="31"/>
      <c r="AB115" s="31"/>
      <c r="AC115" s="31"/>
      <c r="AD115" s="31"/>
      <c r="AE115" s="31"/>
      <c r="AR115" s="146" t="s">
        <v>127</v>
      </c>
      <c r="AT115" s="146" t="s">
        <v>122</v>
      </c>
      <c r="AU115" s="146" t="s">
        <v>72</v>
      </c>
      <c r="AY115" s="19" t="s">
        <v>119</v>
      </c>
      <c r="BE115" s="147">
        <f>IF(N115="základní",J115,0)</f>
        <v>0</v>
      </c>
      <c r="BF115" s="147">
        <f>IF(N115="snížená",J115,0)</f>
        <v>0</v>
      </c>
      <c r="BG115" s="147">
        <f>IF(N115="zákl. přenesená",J115,0)</f>
        <v>0</v>
      </c>
      <c r="BH115" s="147">
        <f>IF(N115="sníž. přenesená",J115,0)</f>
        <v>0</v>
      </c>
      <c r="BI115" s="147">
        <f>IF(N115="nulová",J115,0)</f>
        <v>0</v>
      </c>
      <c r="BJ115" s="19" t="s">
        <v>70</v>
      </c>
      <c r="BK115" s="147">
        <f>ROUND(I115*H115,2)</f>
        <v>0</v>
      </c>
      <c r="BL115" s="19" t="s">
        <v>127</v>
      </c>
      <c r="BM115" s="146" t="s">
        <v>389</v>
      </c>
    </row>
    <row r="116" spans="1:65" s="2" customFormat="1" ht="58.5">
      <c r="A116" s="31"/>
      <c r="B116" s="32"/>
      <c r="C116" s="31"/>
      <c r="D116" s="148" t="s">
        <v>129</v>
      </c>
      <c r="E116" s="31"/>
      <c r="F116" s="149" t="s">
        <v>169</v>
      </c>
      <c r="G116" s="31"/>
      <c r="H116" s="31"/>
      <c r="I116" s="31"/>
      <c r="J116" s="31"/>
      <c r="K116" s="31"/>
      <c r="L116" s="32"/>
      <c r="M116" s="150"/>
      <c r="N116" s="151"/>
      <c r="O116" s="52"/>
      <c r="P116" s="52"/>
      <c r="Q116" s="52"/>
      <c r="R116" s="52"/>
      <c r="S116" s="52"/>
      <c r="T116" s="53"/>
      <c r="U116" s="31"/>
      <c r="V116" s="31"/>
      <c r="W116" s="31"/>
      <c r="X116" s="31"/>
      <c r="Y116" s="31"/>
      <c r="Z116" s="31"/>
      <c r="AA116" s="31"/>
      <c r="AB116" s="31"/>
      <c r="AC116" s="31"/>
      <c r="AD116" s="31"/>
      <c r="AE116" s="31"/>
      <c r="AT116" s="19" t="s">
        <v>129</v>
      </c>
      <c r="AU116" s="19" t="s">
        <v>72</v>
      </c>
    </row>
    <row r="117" spans="1:65" s="13" customFormat="1">
      <c r="B117" s="152"/>
      <c r="D117" s="148" t="s">
        <v>131</v>
      </c>
      <c r="E117" s="153" t="s">
        <v>3</v>
      </c>
      <c r="F117" s="154" t="s">
        <v>390</v>
      </c>
      <c r="H117" s="155">
        <v>12.18</v>
      </c>
      <c r="L117" s="152"/>
      <c r="M117" s="156"/>
      <c r="N117" s="157"/>
      <c r="O117" s="157"/>
      <c r="P117" s="157"/>
      <c r="Q117" s="157"/>
      <c r="R117" s="157"/>
      <c r="S117" s="157"/>
      <c r="T117" s="158"/>
      <c r="AT117" s="153" t="s">
        <v>131</v>
      </c>
      <c r="AU117" s="153" t="s">
        <v>72</v>
      </c>
      <c r="AV117" s="13" t="s">
        <v>72</v>
      </c>
      <c r="AW117" s="13" t="s">
        <v>25</v>
      </c>
      <c r="AX117" s="13" t="s">
        <v>63</v>
      </c>
      <c r="AY117" s="153" t="s">
        <v>119</v>
      </c>
    </row>
    <row r="118" spans="1:65" s="13" customFormat="1">
      <c r="B118" s="152"/>
      <c r="D118" s="148" t="s">
        <v>131</v>
      </c>
      <c r="E118" s="153" t="s">
        <v>3</v>
      </c>
      <c r="F118" s="154" t="s">
        <v>391</v>
      </c>
      <c r="H118" s="155">
        <v>20.89</v>
      </c>
      <c r="L118" s="152"/>
      <c r="M118" s="156"/>
      <c r="N118" s="157"/>
      <c r="O118" s="157"/>
      <c r="P118" s="157"/>
      <c r="Q118" s="157"/>
      <c r="R118" s="157"/>
      <c r="S118" s="157"/>
      <c r="T118" s="158"/>
      <c r="AT118" s="153" t="s">
        <v>131</v>
      </c>
      <c r="AU118" s="153" t="s">
        <v>72</v>
      </c>
      <c r="AV118" s="13" t="s">
        <v>72</v>
      </c>
      <c r="AW118" s="13" t="s">
        <v>25</v>
      </c>
      <c r="AX118" s="13" t="s">
        <v>63</v>
      </c>
      <c r="AY118" s="153" t="s">
        <v>119</v>
      </c>
    </row>
    <row r="119" spans="1:65" s="13" customFormat="1">
      <c r="B119" s="152"/>
      <c r="D119" s="148" t="s">
        <v>131</v>
      </c>
      <c r="E119" s="153" t="s">
        <v>3</v>
      </c>
      <c r="F119" s="154" t="s">
        <v>392</v>
      </c>
      <c r="H119" s="155">
        <v>1.74</v>
      </c>
      <c r="L119" s="152"/>
      <c r="M119" s="156"/>
      <c r="N119" s="157"/>
      <c r="O119" s="157"/>
      <c r="P119" s="157"/>
      <c r="Q119" s="157"/>
      <c r="R119" s="157"/>
      <c r="S119" s="157"/>
      <c r="T119" s="158"/>
      <c r="AT119" s="153" t="s">
        <v>131</v>
      </c>
      <c r="AU119" s="153" t="s">
        <v>72</v>
      </c>
      <c r="AV119" s="13" t="s">
        <v>72</v>
      </c>
      <c r="AW119" s="13" t="s">
        <v>25</v>
      </c>
      <c r="AX119" s="13" t="s">
        <v>63</v>
      </c>
      <c r="AY119" s="153" t="s">
        <v>119</v>
      </c>
    </row>
    <row r="120" spans="1:65" s="13" customFormat="1">
      <c r="B120" s="152"/>
      <c r="D120" s="148" t="s">
        <v>131</v>
      </c>
      <c r="E120" s="153" t="s">
        <v>3</v>
      </c>
      <c r="F120" s="154" t="s">
        <v>393</v>
      </c>
      <c r="H120" s="155">
        <v>0.17</v>
      </c>
      <c r="L120" s="152"/>
      <c r="M120" s="156"/>
      <c r="N120" s="157"/>
      <c r="O120" s="157"/>
      <c r="P120" s="157"/>
      <c r="Q120" s="157"/>
      <c r="R120" s="157"/>
      <c r="S120" s="157"/>
      <c r="T120" s="158"/>
      <c r="AT120" s="153" t="s">
        <v>131</v>
      </c>
      <c r="AU120" s="153" t="s">
        <v>72</v>
      </c>
      <c r="AV120" s="13" t="s">
        <v>72</v>
      </c>
      <c r="AW120" s="13" t="s">
        <v>25</v>
      </c>
      <c r="AX120" s="13" t="s">
        <v>63</v>
      </c>
      <c r="AY120" s="153" t="s">
        <v>119</v>
      </c>
    </row>
    <row r="121" spans="1:65" s="14" customFormat="1">
      <c r="B121" s="159"/>
      <c r="D121" s="148" t="s">
        <v>131</v>
      </c>
      <c r="E121" s="160" t="s">
        <v>3</v>
      </c>
      <c r="F121" s="161" t="s">
        <v>133</v>
      </c>
      <c r="H121" s="162">
        <v>34.980000000000004</v>
      </c>
      <c r="L121" s="159"/>
      <c r="M121" s="163"/>
      <c r="N121" s="164"/>
      <c r="O121" s="164"/>
      <c r="P121" s="164"/>
      <c r="Q121" s="164"/>
      <c r="R121" s="164"/>
      <c r="S121" s="164"/>
      <c r="T121" s="165"/>
      <c r="AT121" s="160" t="s">
        <v>131</v>
      </c>
      <c r="AU121" s="160" t="s">
        <v>72</v>
      </c>
      <c r="AV121" s="14" t="s">
        <v>127</v>
      </c>
      <c r="AW121" s="14" t="s">
        <v>25</v>
      </c>
      <c r="AX121" s="14" t="s">
        <v>70</v>
      </c>
      <c r="AY121" s="160" t="s">
        <v>119</v>
      </c>
    </row>
    <row r="122" spans="1:65" s="2" customFormat="1" ht="24">
      <c r="A122" s="31"/>
      <c r="B122" s="136"/>
      <c r="C122" s="137" t="s">
        <v>120</v>
      </c>
      <c r="D122" s="137" t="s">
        <v>122</v>
      </c>
      <c r="E122" s="138" t="s">
        <v>177</v>
      </c>
      <c r="F122" s="139" t="s">
        <v>178</v>
      </c>
      <c r="G122" s="140" t="s">
        <v>152</v>
      </c>
      <c r="H122" s="141">
        <v>0.68</v>
      </c>
      <c r="I122" s="141"/>
      <c r="J122" s="141">
        <f>ROUND(I122*H122,2)</f>
        <v>0</v>
      </c>
      <c r="K122" s="139" t="s">
        <v>126</v>
      </c>
      <c r="L122" s="32"/>
      <c r="M122" s="142" t="s">
        <v>3</v>
      </c>
      <c r="N122" s="143" t="s">
        <v>34</v>
      </c>
      <c r="O122" s="144">
        <v>0</v>
      </c>
      <c r="P122" s="144">
        <f>O122*H122</f>
        <v>0</v>
      </c>
      <c r="Q122" s="144">
        <v>0</v>
      </c>
      <c r="R122" s="144">
        <f>Q122*H122</f>
        <v>0</v>
      </c>
      <c r="S122" s="144">
        <v>0</v>
      </c>
      <c r="T122" s="145">
        <f>S122*H122</f>
        <v>0</v>
      </c>
      <c r="U122" s="31"/>
      <c r="V122" s="31"/>
      <c r="W122" s="31"/>
      <c r="X122" s="31"/>
      <c r="Y122" s="31"/>
      <c r="Z122" s="31"/>
      <c r="AA122" s="31"/>
      <c r="AB122" s="31"/>
      <c r="AC122" s="31"/>
      <c r="AD122" s="31"/>
      <c r="AE122" s="31"/>
      <c r="AR122" s="146" t="s">
        <v>127</v>
      </c>
      <c r="AT122" s="146" t="s">
        <v>122</v>
      </c>
      <c r="AU122" s="146" t="s">
        <v>72</v>
      </c>
      <c r="AY122" s="19" t="s">
        <v>119</v>
      </c>
      <c r="BE122" s="147">
        <f>IF(N122="základní",J122,0)</f>
        <v>0</v>
      </c>
      <c r="BF122" s="147">
        <f>IF(N122="snížená",J122,0)</f>
        <v>0</v>
      </c>
      <c r="BG122" s="147">
        <f>IF(N122="zákl. přenesená",J122,0)</f>
        <v>0</v>
      </c>
      <c r="BH122" s="147">
        <f>IF(N122="sníž. přenesená",J122,0)</f>
        <v>0</v>
      </c>
      <c r="BI122" s="147">
        <f>IF(N122="nulová",J122,0)</f>
        <v>0</v>
      </c>
      <c r="BJ122" s="19" t="s">
        <v>70</v>
      </c>
      <c r="BK122" s="147">
        <f>ROUND(I122*H122,2)</f>
        <v>0</v>
      </c>
      <c r="BL122" s="19" t="s">
        <v>127</v>
      </c>
      <c r="BM122" s="146" t="s">
        <v>179</v>
      </c>
    </row>
    <row r="123" spans="1:65" s="2" customFormat="1" ht="39">
      <c r="A123" s="31"/>
      <c r="B123" s="32"/>
      <c r="C123" s="31"/>
      <c r="D123" s="148" t="s">
        <v>129</v>
      </c>
      <c r="E123" s="31"/>
      <c r="F123" s="149" t="s">
        <v>180</v>
      </c>
      <c r="G123" s="31"/>
      <c r="H123" s="31"/>
      <c r="I123" s="31"/>
      <c r="J123" s="31"/>
      <c r="K123" s="31"/>
      <c r="L123" s="32"/>
      <c r="M123" s="150"/>
      <c r="N123" s="151"/>
      <c r="O123" s="52"/>
      <c r="P123" s="52"/>
      <c r="Q123" s="52"/>
      <c r="R123" s="52"/>
      <c r="S123" s="52"/>
      <c r="T123" s="53"/>
      <c r="U123" s="31"/>
      <c r="V123" s="31"/>
      <c r="W123" s="31"/>
      <c r="X123" s="31"/>
      <c r="Y123" s="31"/>
      <c r="Z123" s="31"/>
      <c r="AA123" s="31"/>
      <c r="AB123" s="31"/>
      <c r="AC123" s="31"/>
      <c r="AD123" s="31"/>
      <c r="AE123" s="31"/>
      <c r="AT123" s="19" t="s">
        <v>129</v>
      </c>
      <c r="AU123" s="19" t="s">
        <v>72</v>
      </c>
    </row>
    <row r="124" spans="1:65" s="13" customFormat="1">
      <c r="B124" s="152"/>
      <c r="D124" s="148" t="s">
        <v>131</v>
      </c>
      <c r="E124" s="153" t="s">
        <v>3</v>
      </c>
      <c r="F124" s="154" t="s">
        <v>394</v>
      </c>
      <c r="H124" s="155">
        <v>35.659999999999997</v>
      </c>
      <c r="L124" s="152"/>
      <c r="M124" s="156"/>
      <c r="N124" s="157"/>
      <c r="O124" s="157"/>
      <c r="P124" s="157"/>
      <c r="Q124" s="157"/>
      <c r="R124" s="157"/>
      <c r="S124" s="157"/>
      <c r="T124" s="158"/>
      <c r="AT124" s="153" t="s">
        <v>131</v>
      </c>
      <c r="AU124" s="153" t="s">
        <v>72</v>
      </c>
      <c r="AV124" s="13" t="s">
        <v>72</v>
      </c>
      <c r="AW124" s="13" t="s">
        <v>25</v>
      </c>
      <c r="AX124" s="13" t="s">
        <v>63</v>
      </c>
      <c r="AY124" s="153" t="s">
        <v>119</v>
      </c>
    </row>
    <row r="125" spans="1:65" s="13" customFormat="1">
      <c r="B125" s="152"/>
      <c r="D125" s="148" t="s">
        <v>131</v>
      </c>
      <c r="E125" s="153" t="s">
        <v>3</v>
      </c>
      <c r="F125" s="154" t="s">
        <v>395</v>
      </c>
      <c r="H125" s="155">
        <v>-34.979999999999997</v>
      </c>
      <c r="L125" s="152"/>
      <c r="M125" s="156"/>
      <c r="N125" s="157"/>
      <c r="O125" s="157"/>
      <c r="P125" s="157"/>
      <c r="Q125" s="157"/>
      <c r="R125" s="157"/>
      <c r="S125" s="157"/>
      <c r="T125" s="158"/>
      <c r="AT125" s="153" t="s">
        <v>131</v>
      </c>
      <c r="AU125" s="153" t="s">
        <v>72</v>
      </c>
      <c r="AV125" s="13" t="s">
        <v>72</v>
      </c>
      <c r="AW125" s="13" t="s">
        <v>25</v>
      </c>
      <c r="AX125" s="13" t="s">
        <v>63</v>
      </c>
      <c r="AY125" s="153" t="s">
        <v>119</v>
      </c>
    </row>
    <row r="126" spans="1:65" s="14" customFormat="1">
      <c r="B126" s="159"/>
      <c r="D126" s="148" t="s">
        <v>131</v>
      </c>
      <c r="E126" s="160" t="s">
        <v>3</v>
      </c>
      <c r="F126" s="161" t="s">
        <v>133</v>
      </c>
      <c r="H126" s="162">
        <v>0.67999999999999972</v>
      </c>
      <c r="L126" s="159"/>
      <c r="M126" s="163"/>
      <c r="N126" s="164"/>
      <c r="O126" s="164"/>
      <c r="P126" s="164"/>
      <c r="Q126" s="164"/>
      <c r="R126" s="164"/>
      <c r="S126" s="164"/>
      <c r="T126" s="165"/>
      <c r="AT126" s="160" t="s">
        <v>131</v>
      </c>
      <c r="AU126" s="160" t="s">
        <v>72</v>
      </c>
      <c r="AV126" s="14" t="s">
        <v>127</v>
      </c>
      <c r="AW126" s="14" t="s">
        <v>25</v>
      </c>
      <c r="AX126" s="14" t="s">
        <v>70</v>
      </c>
      <c r="AY126" s="160" t="s">
        <v>119</v>
      </c>
    </row>
    <row r="127" spans="1:65" s="12" customFormat="1" ht="22.9" customHeight="1">
      <c r="B127" s="124"/>
      <c r="D127" s="125" t="s">
        <v>62</v>
      </c>
      <c r="E127" s="134" t="s">
        <v>183</v>
      </c>
      <c r="F127" s="134" t="s">
        <v>184</v>
      </c>
      <c r="J127" s="135">
        <f>BK127</f>
        <v>0</v>
      </c>
      <c r="L127" s="124"/>
      <c r="M127" s="128"/>
      <c r="N127" s="129"/>
      <c r="O127" s="129"/>
      <c r="P127" s="130">
        <f>SUM(P128:P129)</f>
        <v>2.776E-2</v>
      </c>
      <c r="Q127" s="129"/>
      <c r="R127" s="130">
        <f>SUM(R128:R129)</f>
        <v>0</v>
      </c>
      <c r="S127" s="129"/>
      <c r="T127" s="131">
        <f>SUM(T128:T129)</f>
        <v>0</v>
      </c>
      <c r="AR127" s="125" t="s">
        <v>70</v>
      </c>
      <c r="AT127" s="132" t="s">
        <v>62</v>
      </c>
      <c r="AU127" s="132" t="s">
        <v>70</v>
      </c>
      <c r="AY127" s="125" t="s">
        <v>119</v>
      </c>
      <c r="BK127" s="133">
        <f>SUM(BK128:BK129)</f>
        <v>0</v>
      </c>
    </row>
    <row r="128" spans="1:65" s="2" customFormat="1" ht="33" customHeight="1">
      <c r="A128" s="31"/>
      <c r="B128" s="136"/>
      <c r="C128" s="137" t="s">
        <v>185</v>
      </c>
      <c r="D128" s="137" t="s">
        <v>122</v>
      </c>
      <c r="E128" s="138" t="s">
        <v>186</v>
      </c>
      <c r="F128" s="139" t="s">
        <v>187</v>
      </c>
      <c r="G128" s="140" t="s">
        <v>152</v>
      </c>
      <c r="H128" s="141">
        <v>0.01</v>
      </c>
      <c r="I128" s="141"/>
      <c r="J128" s="141">
        <f>ROUND(I128*H128,2)</f>
        <v>0</v>
      </c>
      <c r="K128" s="139" t="s">
        <v>126</v>
      </c>
      <c r="L128" s="32"/>
      <c r="M128" s="142" t="s">
        <v>3</v>
      </c>
      <c r="N128" s="143" t="s">
        <v>34</v>
      </c>
      <c r="O128" s="144">
        <v>2.7759999999999998</v>
      </c>
      <c r="P128" s="144">
        <f>O128*H128</f>
        <v>2.776E-2</v>
      </c>
      <c r="Q128" s="144">
        <v>0</v>
      </c>
      <c r="R128" s="144">
        <f>Q128*H128</f>
        <v>0</v>
      </c>
      <c r="S128" s="144">
        <v>0</v>
      </c>
      <c r="T128" s="145">
        <f>S128*H128</f>
        <v>0</v>
      </c>
      <c r="U128" s="31"/>
      <c r="V128" s="31"/>
      <c r="W128" s="31"/>
      <c r="X128" s="31"/>
      <c r="Y128" s="31"/>
      <c r="Z128" s="31"/>
      <c r="AA128" s="31"/>
      <c r="AB128" s="31"/>
      <c r="AC128" s="31"/>
      <c r="AD128" s="31"/>
      <c r="AE128" s="31"/>
      <c r="AR128" s="146" t="s">
        <v>127</v>
      </c>
      <c r="AT128" s="146" t="s">
        <v>122</v>
      </c>
      <c r="AU128" s="146" t="s">
        <v>72</v>
      </c>
      <c r="AY128" s="19" t="s">
        <v>119</v>
      </c>
      <c r="BE128" s="147">
        <f>IF(N128="základní",J128,0)</f>
        <v>0</v>
      </c>
      <c r="BF128" s="147">
        <f>IF(N128="snížená",J128,0)</f>
        <v>0</v>
      </c>
      <c r="BG128" s="147">
        <f>IF(N128="zákl. přenesená",J128,0)</f>
        <v>0</v>
      </c>
      <c r="BH128" s="147">
        <f>IF(N128="sníž. přenesená",J128,0)</f>
        <v>0</v>
      </c>
      <c r="BI128" s="147">
        <f>IF(N128="nulová",J128,0)</f>
        <v>0</v>
      </c>
      <c r="BJ128" s="19" t="s">
        <v>70</v>
      </c>
      <c r="BK128" s="147">
        <f>ROUND(I128*H128,2)</f>
        <v>0</v>
      </c>
      <c r="BL128" s="19" t="s">
        <v>127</v>
      </c>
      <c r="BM128" s="146" t="s">
        <v>188</v>
      </c>
    </row>
    <row r="129" spans="1:65" s="2" customFormat="1" ht="58.5">
      <c r="A129" s="31"/>
      <c r="B129" s="32"/>
      <c r="C129" s="31"/>
      <c r="D129" s="148" t="s">
        <v>129</v>
      </c>
      <c r="E129" s="31"/>
      <c r="F129" s="149" t="s">
        <v>189</v>
      </c>
      <c r="G129" s="31"/>
      <c r="H129" s="31"/>
      <c r="I129" s="31"/>
      <c r="J129" s="31"/>
      <c r="K129" s="31"/>
      <c r="L129" s="32"/>
      <c r="M129" s="150"/>
      <c r="N129" s="151"/>
      <c r="O129" s="52"/>
      <c r="P129" s="52"/>
      <c r="Q129" s="52"/>
      <c r="R129" s="52"/>
      <c r="S129" s="52"/>
      <c r="T129" s="53"/>
      <c r="U129" s="31"/>
      <c r="V129" s="31"/>
      <c r="W129" s="31"/>
      <c r="X129" s="31"/>
      <c r="Y129" s="31"/>
      <c r="Z129" s="31"/>
      <c r="AA129" s="31"/>
      <c r="AB129" s="31"/>
      <c r="AC129" s="31"/>
      <c r="AD129" s="31"/>
      <c r="AE129" s="31"/>
      <c r="AT129" s="19" t="s">
        <v>129</v>
      </c>
      <c r="AU129" s="19" t="s">
        <v>72</v>
      </c>
    </row>
    <row r="130" spans="1:65" s="12" customFormat="1" ht="25.9" customHeight="1">
      <c r="B130" s="124"/>
      <c r="D130" s="125" t="s">
        <v>62</v>
      </c>
      <c r="E130" s="126" t="s">
        <v>190</v>
      </c>
      <c r="F130" s="126" t="s">
        <v>191</v>
      </c>
      <c r="J130" s="127">
        <f>BK130</f>
        <v>0</v>
      </c>
      <c r="L130" s="124"/>
      <c r="M130" s="128"/>
      <c r="N130" s="129"/>
      <c r="O130" s="129"/>
      <c r="P130" s="130">
        <f>P131+P183+P201+P224+P282</f>
        <v>1283.5004599999997</v>
      </c>
      <c r="Q130" s="129"/>
      <c r="R130" s="130">
        <f>R131+R183+R201+R224+R282</f>
        <v>12.003897499999999</v>
      </c>
      <c r="S130" s="129"/>
      <c r="T130" s="131">
        <f>T131+T183+T201+T224+T282</f>
        <v>35.658807199999998</v>
      </c>
      <c r="AR130" s="125" t="s">
        <v>72</v>
      </c>
      <c r="AT130" s="132" t="s">
        <v>62</v>
      </c>
      <c r="AU130" s="132" t="s">
        <v>63</v>
      </c>
      <c r="AY130" s="125" t="s">
        <v>119</v>
      </c>
      <c r="BK130" s="133">
        <f>BK131+BK183+BK201+BK224+BK282</f>
        <v>0</v>
      </c>
    </row>
    <row r="131" spans="1:65" s="12" customFormat="1" ht="22.9" customHeight="1">
      <c r="B131" s="124"/>
      <c r="D131" s="125" t="s">
        <v>62</v>
      </c>
      <c r="E131" s="134" t="s">
        <v>396</v>
      </c>
      <c r="F131" s="134" t="s">
        <v>397</v>
      </c>
      <c r="J131" s="135">
        <f>BK131</f>
        <v>0</v>
      </c>
      <c r="L131" s="124"/>
      <c r="M131" s="128"/>
      <c r="N131" s="129"/>
      <c r="O131" s="129"/>
      <c r="P131" s="130">
        <f>SUM(P132:P182)</f>
        <v>745.81052999999997</v>
      </c>
      <c r="Q131" s="129"/>
      <c r="R131" s="130">
        <f>SUM(R132:R182)</f>
        <v>4.4585596000000001</v>
      </c>
      <c r="S131" s="129"/>
      <c r="T131" s="131">
        <f>SUM(T132:T182)</f>
        <v>34.984279999999998</v>
      </c>
      <c r="AR131" s="125" t="s">
        <v>72</v>
      </c>
      <c r="AT131" s="132" t="s">
        <v>62</v>
      </c>
      <c r="AU131" s="132" t="s">
        <v>70</v>
      </c>
      <c r="AY131" s="125" t="s">
        <v>119</v>
      </c>
      <c r="BK131" s="133">
        <f>SUM(BK132:BK182)</f>
        <v>0</v>
      </c>
    </row>
    <row r="132" spans="1:65" s="2" customFormat="1" ht="16.5" customHeight="1">
      <c r="A132" s="31"/>
      <c r="B132" s="136"/>
      <c r="C132" s="137" t="s">
        <v>194</v>
      </c>
      <c r="D132" s="137" t="s">
        <v>122</v>
      </c>
      <c r="E132" s="138" t="s">
        <v>398</v>
      </c>
      <c r="F132" s="139" t="s">
        <v>399</v>
      </c>
      <c r="G132" s="140" t="s">
        <v>125</v>
      </c>
      <c r="H132" s="141">
        <v>870.26</v>
      </c>
      <c r="I132" s="141"/>
      <c r="J132" s="141">
        <f>ROUND(I132*H132,2)</f>
        <v>0</v>
      </c>
      <c r="K132" s="139" t="s">
        <v>126</v>
      </c>
      <c r="L132" s="32"/>
      <c r="M132" s="142" t="s">
        <v>3</v>
      </c>
      <c r="N132" s="143" t="s">
        <v>34</v>
      </c>
      <c r="O132" s="144">
        <v>0.08</v>
      </c>
      <c r="P132" s="144">
        <f>O132*H132</f>
        <v>69.620800000000003</v>
      </c>
      <c r="Q132" s="144">
        <v>0</v>
      </c>
      <c r="R132" s="144">
        <f>Q132*H132</f>
        <v>0</v>
      </c>
      <c r="S132" s="144">
        <v>1.4E-2</v>
      </c>
      <c r="T132" s="145">
        <f>S132*H132</f>
        <v>12.18364</v>
      </c>
      <c r="U132" s="31"/>
      <c r="V132" s="31"/>
      <c r="W132" s="31"/>
      <c r="X132" s="31"/>
      <c r="Y132" s="31"/>
      <c r="Z132" s="31"/>
      <c r="AA132" s="31"/>
      <c r="AB132" s="31"/>
      <c r="AC132" s="31"/>
      <c r="AD132" s="31"/>
      <c r="AE132" s="31"/>
      <c r="AR132" s="146" t="s">
        <v>197</v>
      </c>
      <c r="AT132" s="146" t="s">
        <v>122</v>
      </c>
      <c r="AU132" s="146" t="s">
        <v>72</v>
      </c>
      <c r="AY132" s="19" t="s">
        <v>119</v>
      </c>
      <c r="BE132" s="147">
        <f>IF(N132="základní",J132,0)</f>
        <v>0</v>
      </c>
      <c r="BF132" s="147">
        <f>IF(N132="snížená",J132,0)</f>
        <v>0</v>
      </c>
      <c r="BG132" s="147">
        <f>IF(N132="zákl. přenesená",J132,0)</f>
        <v>0</v>
      </c>
      <c r="BH132" s="147">
        <f>IF(N132="sníž. přenesená",J132,0)</f>
        <v>0</v>
      </c>
      <c r="BI132" s="147">
        <f>IF(N132="nulová",J132,0)</f>
        <v>0</v>
      </c>
      <c r="BJ132" s="19" t="s">
        <v>70</v>
      </c>
      <c r="BK132" s="147">
        <f>ROUND(I132*H132,2)</f>
        <v>0</v>
      </c>
      <c r="BL132" s="19" t="s">
        <v>197</v>
      </c>
      <c r="BM132" s="146" t="s">
        <v>400</v>
      </c>
    </row>
    <row r="133" spans="1:65" s="13" customFormat="1">
      <c r="B133" s="152"/>
      <c r="D133" s="148" t="s">
        <v>131</v>
      </c>
      <c r="E133" s="153" t="s">
        <v>3</v>
      </c>
      <c r="F133" s="154" t="s">
        <v>401</v>
      </c>
      <c r="H133" s="155">
        <v>870.26</v>
      </c>
      <c r="L133" s="152"/>
      <c r="M133" s="156"/>
      <c r="N133" s="157"/>
      <c r="O133" s="157"/>
      <c r="P133" s="157"/>
      <c r="Q133" s="157"/>
      <c r="R133" s="157"/>
      <c r="S133" s="157"/>
      <c r="T133" s="158"/>
      <c r="AT133" s="153" t="s">
        <v>131</v>
      </c>
      <c r="AU133" s="153" t="s">
        <v>72</v>
      </c>
      <c r="AV133" s="13" t="s">
        <v>72</v>
      </c>
      <c r="AW133" s="13" t="s">
        <v>25</v>
      </c>
      <c r="AX133" s="13" t="s">
        <v>63</v>
      </c>
      <c r="AY133" s="153" t="s">
        <v>119</v>
      </c>
    </row>
    <row r="134" spans="1:65" s="15" customFormat="1">
      <c r="B134" s="166"/>
      <c r="D134" s="148" t="s">
        <v>131</v>
      </c>
      <c r="E134" s="167" t="s">
        <v>3</v>
      </c>
      <c r="F134" s="168" t="s">
        <v>402</v>
      </c>
      <c r="H134" s="167" t="s">
        <v>3</v>
      </c>
      <c r="L134" s="166"/>
      <c r="M134" s="169"/>
      <c r="N134" s="170"/>
      <c r="O134" s="170"/>
      <c r="P134" s="170"/>
      <c r="Q134" s="170"/>
      <c r="R134" s="170"/>
      <c r="S134" s="170"/>
      <c r="T134" s="171"/>
      <c r="AT134" s="167" t="s">
        <v>131</v>
      </c>
      <c r="AU134" s="167" t="s">
        <v>72</v>
      </c>
      <c r="AV134" s="15" t="s">
        <v>70</v>
      </c>
      <c r="AW134" s="15" t="s">
        <v>25</v>
      </c>
      <c r="AX134" s="15" t="s">
        <v>63</v>
      </c>
      <c r="AY134" s="167" t="s">
        <v>119</v>
      </c>
    </row>
    <row r="135" spans="1:65" s="14" customFormat="1">
      <c r="B135" s="159"/>
      <c r="D135" s="148" t="s">
        <v>131</v>
      </c>
      <c r="E135" s="160" t="s">
        <v>3</v>
      </c>
      <c r="F135" s="161" t="s">
        <v>133</v>
      </c>
      <c r="H135" s="162">
        <v>870.26</v>
      </c>
      <c r="L135" s="159"/>
      <c r="M135" s="163"/>
      <c r="N135" s="164"/>
      <c r="O135" s="164"/>
      <c r="P135" s="164"/>
      <c r="Q135" s="164"/>
      <c r="R135" s="164"/>
      <c r="S135" s="164"/>
      <c r="T135" s="165"/>
      <c r="AT135" s="160" t="s">
        <v>131</v>
      </c>
      <c r="AU135" s="160" t="s">
        <v>72</v>
      </c>
      <c r="AV135" s="14" t="s">
        <v>127</v>
      </c>
      <c r="AW135" s="14" t="s">
        <v>25</v>
      </c>
      <c r="AX135" s="14" t="s">
        <v>70</v>
      </c>
      <c r="AY135" s="160" t="s">
        <v>119</v>
      </c>
    </row>
    <row r="136" spans="1:65" s="2" customFormat="1" ht="21.75" customHeight="1">
      <c r="A136" s="31"/>
      <c r="B136" s="136"/>
      <c r="C136" s="137" t="s">
        <v>200</v>
      </c>
      <c r="D136" s="137" t="s">
        <v>122</v>
      </c>
      <c r="E136" s="138" t="s">
        <v>403</v>
      </c>
      <c r="F136" s="139" t="s">
        <v>404</v>
      </c>
      <c r="G136" s="140" t="s">
        <v>125</v>
      </c>
      <c r="H136" s="141">
        <v>3481.01</v>
      </c>
      <c r="I136" s="141"/>
      <c r="J136" s="141">
        <f>ROUND(I136*H136,2)</f>
        <v>0</v>
      </c>
      <c r="K136" s="139" t="s">
        <v>126</v>
      </c>
      <c r="L136" s="32"/>
      <c r="M136" s="142" t="s">
        <v>3</v>
      </c>
      <c r="N136" s="143" t="s">
        <v>34</v>
      </c>
      <c r="O136" s="144">
        <v>8.0000000000000002E-3</v>
      </c>
      <c r="P136" s="144">
        <f>O136*H136</f>
        <v>27.848080000000003</v>
      </c>
      <c r="Q136" s="144">
        <v>0</v>
      </c>
      <c r="R136" s="144">
        <f>Q136*H136</f>
        <v>0</v>
      </c>
      <c r="S136" s="144">
        <v>6.0000000000000001E-3</v>
      </c>
      <c r="T136" s="145">
        <f>S136*H136</f>
        <v>20.886060000000001</v>
      </c>
      <c r="U136" s="31"/>
      <c r="V136" s="31"/>
      <c r="W136" s="31"/>
      <c r="X136" s="31"/>
      <c r="Y136" s="31"/>
      <c r="Z136" s="31"/>
      <c r="AA136" s="31"/>
      <c r="AB136" s="31"/>
      <c r="AC136" s="31"/>
      <c r="AD136" s="31"/>
      <c r="AE136" s="31"/>
      <c r="AR136" s="146" t="s">
        <v>197</v>
      </c>
      <c r="AT136" s="146" t="s">
        <v>122</v>
      </c>
      <c r="AU136" s="146" t="s">
        <v>72</v>
      </c>
      <c r="AY136" s="19" t="s">
        <v>119</v>
      </c>
      <c r="BE136" s="147">
        <f>IF(N136="základní",J136,0)</f>
        <v>0</v>
      </c>
      <c r="BF136" s="147">
        <f>IF(N136="snížená",J136,0)</f>
        <v>0</v>
      </c>
      <c r="BG136" s="147">
        <f>IF(N136="zákl. přenesená",J136,0)</f>
        <v>0</v>
      </c>
      <c r="BH136" s="147">
        <f>IF(N136="sníž. přenesená",J136,0)</f>
        <v>0</v>
      </c>
      <c r="BI136" s="147">
        <f>IF(N136="nulová",J136,0)</f>
        <v>0</v>
      </c>
      <c r="BJ136" s="19" t="s">
        <v>70</v>
      </c>
      <c r="BK136" s="147">
        <f>ROUND(I136*H136,2)</f>
        <v>0</v>
      </c>
      <c r="BL136" s="19" t="s">
        <v>197</v>
      </c>
      <c r="BM136" s="146" t="s">
        <v>405</v>
      </c>
    </row>
    <row r="137" spans="1:65" s="13" customFormat="1">
      <c r="B137" s="152"/>
      <c r="D137" s="148" t="s">
        <v>131</v>
      </c>
      <c r="E137" s="153" t="s">
        <v>3</v>
      </c>
      <c r="F137" s="154" t="s">
        <v>406</v>
      </c>
      <c r="H137" s="155">
        <v>3481.01</v>
      </c>
      <c r="L137" s="152"/>
      <c r="M137" s="156"/>
      <c r="N137" s="157"/>
      <c r="O137" s="157"/>
      <c r="P137" s="157"/>
      <c r="Q137" s="157"/>
      <c r="R137" s="157"/>
      <c r="S137" s="157"/>
      <c r="T137" s="158"/>
      <c r="AT137" s="153" t="s">
        <v>131</v>
      </c>
      <c r="AU137" s="153" t="s">
        <v>72</v>
      </c>
      <c r="AV137" s="13" t="s">
        <v>72</v>
      </c>
      <c r="AW137" s="13" t="s">
        <v>25</v>
      </c>
      <c r="AX137" s="13" t="s">
        <v>63</v>
      </c>
      <c r="AY137" s="153" t="s">
        <v>119</v>
      </c>
    </row>
    <row r="138" spans="1:65" s="15" customFormat="1">
      <c r="B138" s="166"/>
      <c r="D138" s="148" t="s">
        <v>131</v>
      </c>
      <c r="E138" s="167" t="s">
        <v>3</v>
      </c>
      <c r="F138" s="168" t="s">
        <v>407</v>
      </c>
      <c r="H138" s="167" t="s">
        <v>3</v>
      </c>
      <c r="L138" s="166"/>
      <c r="M138" s="169"/>
      <c r="N138" s="170"/>
      <c r="O138" s="170"/>
      <c r="P138" s="170"/>
      <c r="Q138" s="170"/>
      <c r="R138" s="170"/>
      <c r="S138" s="170"/>
      <c r="T138" s="171"/>
      <c r="AT138" s="167" t="s">
        <v>131</v>
      </c>
      <c r="AU138" s="167" t="s">
        <v>72</v>
      </c>
      <c r="AV138" s="15" t="s">
        <v>70</v>
      </c>
      <c r="AW138" s="15" t="s">
        <v>25</v>
      </c>
      <c r="AX138" s="15" t="s">
        <v>63</v>
      </c>
      <c r="AY138" s="167" t="s">
        <v>119</v>
      </c>
    </row>
    <row r="139" spans="1:65" s="14" customFormat="1">
      <c r="B139" s="159"/>
      <c r="D139" s="148" t="s">
        <v>131</v>
      </c>
      <c r="E139" s="160" t="s">
        <v>3</v>
      </c>
      <c r="F139" s="161" t="s">
        <v>133</v>
      </c>
      <c r="H139" s="162">
        <v>3481.01</v>
      </c>
      <c r="L139" s="159"/>
      <c r="M139" s="163"/>
      <c r="N139" s="164"/>
      <c r="O139" s="164"/>
      <c r="P139" s="164"/>
      <c r="Q139" s="164"/>
      <c r="R139" s="164"/>
      <c r="S139" s="164"/>
      <c r="T139" s="165"/>
      <c r="AT139" s="160" t="s">
        <v>131</v>
      </c>
      <c r="AU139" s="160" t="s">
        <v>72</v>
      </c>
      <c r="AV139" s="14" t="s">
        <v>127</v>
      </c>
      <c r="AW139" s="14" t="s">
        <v>25</v>
      </c>
      <c r="AX139" s="14" t="s">
        <v>70</v>
      </c>
      <c r="AY139" s="160" t="s">
        <v>119</v>
      </c>
    </row>
    <row r="140" spans="1:65" s="2" customFormat="1" ht="16.5" customHeight="1">
      <c r="A140" s="31"/>
      <c r="B140" s="136"/>
      <c r="C140" s="137" t="s">
        <v>207</v>
      </c>
      <c r="D140" s="137" t="s">
        <v>122</v>
      </c>
      <c r="E140" s="138" t="s">
        <v>408</v>
      </c>
      <c r="F140" s="139" t="s">
        <v>409</v>
      </c>
      <c r="G140" s="140" t="s">
        <v>125</v>
      </c>
      <c r="H140" s="141">
        <v>870.26</v>
      </c>
      <c r="I140" s="141"/>
      <c r="J140" s="141">
        <f>ROUND(I140*H140,2)</f>
        <v>0</v>
      </c>
      <c r="K140" s="139" t="s">
        <v>126</v>
      </c>
      <c r="L140" s="32"/>
      <c r="M140" s="142" t="s">
        <v>3</v>
      </c>
      <c r="N140" s="143" t="s">
        <v>34</v>
      </c>
      <c r="O140" s="144">
        <v>7.2999999999999995E-2</v>
      </c>
      <c r="P140" s="144">
        <f>O140*H140</f>
        <v>63.528979999999997</v>
      </c>
      <c r="Q140" s="144">
        <v>0</v>
      </c>
      <c r="R140" s="144">
        <f>Q140*H140</f>
        <v>0</v>
      </c>
      <c r="S140" s="144">
        <v>2E-3</v>
      </c>
      <c r="T140" s="145">
        <f>S140*H140</f>
        <v>1.7405200000000001</v>
      </c>
      <c r="U140" s="31"/>
      <c r="V140" s="31"/>
      <c r="W140" s="31"/>
      <c r="X140" s="31"/>
      <c r="Y140" s="31"/>
      <c r="Z140" s="31"/>
      <c r="AA140" s="31"/>
      <c r="AB140" s="31"/>
      <c r="AC140" s="31"/>
      <c r="AD140" s="31"/>
      <c r="AE140" s="31"/>
      <c r="AR140" s="146" t="s">
        <v>197</v>
      </c>
      <c r="AT140" s="146" t="s">
        <v>122</v>
      </c>
      <c r="AU140" s="146" t="s">
        <v>72</v>
      </c>
      <c r="AY140" s="19" t="s">
        <v>119</v>
      </c>
      <c r="BE140" s="147">
        <f>IF(N140="základní",J140,0)</f>
        <v>0</v>
      </c>
      <c r="BF140" s="147">
        <f>IF(N140="snížená",J140,0)</f>
        <v>0</v>
      </c>
      <c r="BG140" s="147">
        <f>IF(N140="zákl. přenesená",J140,0)</f>
        <v>0</v>
      </c>
      <c r="BH140" s="147">
        <f>IF(N140="sníž. přenesená",J140,0)</f>
        <v>0</v>
      </c>
      <c r="BI140" s="147">
        <f>IF(N140="nulová",J140,0)</f>
        <v>0</v>
      </c>
      <c r="BJ140" s="19" t="s">
        <v>70</v>
      </c>
      <c r="BK140" s="147">
        <f>ROUND(I140*H140,2)</f>
        <v>0</v>
      </c>
      <c r="BL140" s="19" t="s">
        <v>197</v>
      </c>
      <c r="BM140" s="146" t="s">
        <v>410</v>
      </c>
    </row>
    <row r="141" spans="1:65" s="13" customFormat="1">
      <c r="B141" s="152"/>
      <c r="D141" s="148" t="s">
        <v>131</v>
      </c>
      <c r="E141" s="153" t="s">
        <v>3</v>
      </c>
      <c r="F141" s="154" t="s">
        <v>411</v>
      </c>
      <c r="H141" s="155">
        <v>870.26</v>
      </c>
      <c r="L141" s="152"/>
      <c r="M141" s="156"/>
      <c r="N141" s="157"/>
      <c r="O141" s="157"/>
      <c r="P141" s="157"/>
      <c r="Q141" s="157"/>
      <c r="R141" s="157"/>
      <c r="S141" s="157"/>
      <c r="T141" s="158"/>
      <c r="AT141" s="153" t="s">
        <v>131</v>
      </c>
      <c r="AU141" s="153" t="s">
        <v>72</v>
      </c>
      <c r="AV141" s="13" t="s">
        <v>72</v>
      </c>
      <c r="AW141" s="13" t="s">
        <v>25</v>
      </c>
      <c r="AX141" s="13" t="s">
        <v>63</v>
      </c>
      <c r="AY141" s="153" t="s">
        <v>119</v>
      </c>
    </row>
    <row r="142" spans="1:65" s="15" customFormat="1">
      <c r="B142" s="166"/>
      <c r="D142" s="148" t="s">
        <v>131</v>
      </c>
      <c r="E142" s="167" t="s">
        <v>3</v>
      </c>
      <c r="F142" s="168" t="s">
        <v>412</v>
      </c>
      <c r="H142" s="167" t="s">
        <v>3</v>
      </c>
      <c r="L142" s="166"/>
      <c r="M142" s="169"/>
      <c r="N142" s="170"/>
      <c r="O142" s="170"/>
      <c r="P142" s="170"/>
      <c r="Q142" s="170"/>
      <c r="R142" s="170"/>
      <c r="S142" s="170"/>
      <c r="T142" s="171"/>
      <c r="AT142" s="167" t="s">
        <v>131</v>
      </c>
      <c r="AU142" s="167" t="s">
        <v>72</v>
      </c>
      <c r="AV142" s="15" t="s">
        <v>70</v>
      </c>
      <c r="AW142" s="15" t="s">
        <v>25</v>
      </c>
      <c r="AX142" s="15" t="s">
        <v>63</v>
      </c>
      <c r="AY142" s="167" t="s">
        <v>119</v>
      </c>
    </row>
    <row r="143" spans="1:65" s="14" customFormat="1">
      <c r="B143" s="159"/>
      <c r="D143" s="148" t="s">
        <v>131</v>
      </c>
      <c r="E143" s="160" t="s">
        <v>3</v>
      </c>
      <c r="F143" s="161" t="s">
        <v>133</v>
      </c>
      <c r="H143" s="162">
        <v>870.26</v>
      </c>
      <c r="L143" s="159"/>
      <c r="M143" s="163"/>
      <c r="N143" s="164"/>
      <c r="O143" s="164"/>
      <c r="P143" s="164"/>
      <c r="Q143" s="164"/>
      <c r="R143" s="164"/>
      <c r="S143" s="164"/>
      <c r="T143" s="165"/>
      <c r="AT143" s="160" t="s">
        <v>131</v>
      </c>
      <c r="AU143" s="160" t="s">
        <v>72</v>
      </c>
      <c r="AV143" s="14" t="s">
        <v>127</v>
      </c>
      <c r="AW143" s="14" t="s">
        <v>25</v>
      </c>
      <c r="AX143" s="14" t="s">
        <v>70</v>
      </c>
      <c r="AY143" s="160" t="s">
        <v>119</v>
      </c>
    </row>
    <row r="144" spans="1:65" s="2" customFormat="1" ht="16.5" customHeight="1">
      <c r="A144" s="31"/>
      <c r="B144" s="136"/>
      <c r="C144" s="137" t="s">
        <v>212</v>
      </c>
      <c r="D144" s="137" t="s">
        <v>122</v>
      </c>
      <c r="E144" s="138" t="s">
        <v>413</v>
      </c>
      <c r="F144" s="139" t="s">
        <v>414</v>
      </c>
      <c r="G144" s="140" t="s">
        <v>125</v>
      </c>
      <c r="H144" s="141">
        <v>87.03</v>
      </c>
      <c r="I144" s="141"/>
      <c r="J144" s="141">
        <f>ROUND(I144*H144,2)</f>
        <v>0</v>
      </c>
      <c r="K144" s="139" t="s">
        <v>126</v>
      </c>
      <c r="L144" s="32"/>
      <c r="M144" s="142" t="s">
        <v>3</v>
      </c>
      <c r="N144" s="143" t="s">
        <v>34</v>
      </c>
      <c r="O144" s="144">
        <v>0.125</v>
      </c>
      <c r="P144" s="144">
        <f>O144*H144</f>
        <v>10.87875</v>
      </c>
      <c r="Q144" s="144">
        <v>0</v>
      </c>
      <c r="R144" s="144">
        <f>Q144*H144</f>
        <v>0</v>
      </c>
      <c r="S144" s="144">
        <v>2E-3</v>
      </c>
      <c r="T144" s="145">
        <f>S144*H144</f>
        <v>0.17405999999999999</v>
      </c>
      <c r="U144" s="31"/>
      <c r="V144" s="31"/>
      <c r="W144" s="31"/>
      <c r="X144" s="31"/>
      <c r="Y144" s="31"/>
      <c r="Z144" s="31"/>
      <c r="AA144" s="31"/>
      <c r="AB144" s="31"/>
      <c r="AC144" s="31"/>
      <c r="AD144" s="31"/>
      <c r="AE144" s="31"/>
      <c r="AR144" s="146" t="s">
        <v>197</v>
      </c>
      <c r="AT144" s="146" t="s">
        <v>122</v>
      </c>
      <c r="AU144" s="146" t="s">
        <v>72</v>
      </c>
      <c r="AY144" s="19" t="s">
        <v>119</v>
      </c>
      <c r="BE144" s="147">
        <f>IF(N144="základní",J144,0)</f>
        <v>0</v>
      </c>
      <c r="BF144" s="147">
        <f>IF(N144="snížená",J144,0)</f>
        <v>0</v>
      </c>
      <c r="BG144" s="147">
        <f>IF(N144="zákl. přenesená",J144,0)</f>
        <v>0</v>
      </c>
      <c r="BH144" s="147">
        <f>IF(N144="sníž. přenesená",J144,0)</f>
        <v>0</v>
      </c>
      <c r="BI144" s="147">
        <f>IF(N144="nulová",J144,0)</f>
        <v>0</v>
      </c>
      <c r="BJ144" s="19" t="s">
        <v>70</v>
      </c>
      <c r="BK144" s="147">
        <f>ROUND(I144*H144,2)</f>
        <v>0</v>
      </c>
      <c r="BL144" s="19" t="s">
        <v>197</v>
      </c>
      <c r="BM144" s="146" t="s">
        <v>415</v>
      </c>
    </row>
    <row r="145" spans="1:65" s="13" customFormat="1">
      <c r="B145" s="152"/>
      <c r="D145" s="148" t="s">
        <v>131</v>
      </c>
      <c r="E145" s="153" t="s">
        <v>3</v>
      </c>
      <c r="F145" s="154" t="s">
        <v>416</v>
      </c>
      <c r="H145" s="155">
        <v>87.03</v>
      </c>
      <c r="L145" s="152"/>
      <c r="M145" s="156"/>
      <c r="N145" s="157"/>
      <c r="O145" s="157"/>
      <c r="P145" s="157"/>
      <c r="Q145" s="157"/>
      <c r="R145" s="157"/>
      <c r="S145" s="157"/>
      <c r="T145" s="158"/>
      <c r="AT145" s="153" t="s">
        <v>131</v>
      </c>
      <c r="AU145" s="153" t="s">
        <v>72</v>
      </c>
      <c r="AV145" s="13" t="s">
        <v>72</v>
      </c>
      <c r="AW145" s="13" t="s">
        <v>25</v>
      </c>
      <c r="AX145" s="13" t="s">
        <v>63</v>
      </c>
      <c r="AY145" s="153" t="s">
        <v>119</v>
      </c>
    </row>
    <row r="146" spans="1:65" s="15" customFormat="1">
      <c r="B146" s="166"/>
      <c r="D146" s="148" t="s">
        <v>131</v>
      </c>
      <c r="E146" s="167" t="s">
        <v>3</v>
      </c>
      <c r="F146" s="168" t="s">
        <v>417</v>
      </c>
      <c r="H146" s="167" t="s">
        <v>3</v>
      </c>
      <c r="L146" s="166"/>
      <c r="M146" s="169"/>
      <c r="N146" s="170"/>
      <c r="O146" s="170"/>
      <c r="P146" s="170"/>
      <c r="Q146" s="170"/>
      <c r="R146" s="170"/>
      <c r="S146" s="170"/>
      <c r="T146" s="171"/>
      <c r="AT146" s="167" t="s">
        <v>131</v>
      </c>
      <c r="AU146" s="167" t="s">
        <v>72</v>
      </c>
      <c r="AV146" s="15" t="s">
        <v>70</v>
      </c>
      <c r="AW146" s="15" t="s">
        <v>25</v>
      </c>
      <c r="AX146" s="15" t="s">
        <v>63</v>
      </c>
      <c r="AY146" s="167" t="s">
        <v>119</v>
      </c>
    </row>
    <row r="147" spans="1:65" s="14" customFormat="1">
      <c r="B147" s="159"/>
      <c r="D147" s="148" t="s">
        <v>131</v>
      </c>
      <c r="E147" s="160" t="s">
        <v>3</v>
      </c>
      <c r="F147" s="161" t="s">
        <v>133</v>
      </c>
      <c r="H147" s="162">
        <v>87.03</v>
      </c>
      <c r="L147" s="159"/>
      <c r="M147" s="163"/>
      <c r="N147" s="164"/>
      <c r="O147" s="164"/>
      <c r="P147" s="164"/>
      <c r="Q147" s="164"/>
      <c r="R147" s="164"/>
      <c r="S147" s="164"/>
      <c r="T147" s="165"/>
      <c r="AT147" s="160" t="s">
        <v>131</v>
      </c>
      <c r="AU147" s="160" t="s">
        <v>72</v>
      </c>
      <c r="AV147" s="14" t="s">
        <v>127</v>
      </c>
      <c r="AW147" s="14" t="s">
        <v>25</v>
      </c>
      <c r="AX147" s="14" t="s">
        <v>70</v>
      </c>
      <c r="AY147" s="160" t="s">
        <v>119</v>
      </c>
    </row>
    <row r="148" spans="1:65" s="2" customFormat="1" ht="24">
      <c r="A148" s="31"/>
      <c r="B148" s="136"/>
      <c r="C148" s="137" t="s">
        <v>9</v>
      </c>
      <c r="D148" s="137" t="s">
        <v>122</v>
      </c>
      <c r="E148" s="138" t="s">
        <v>418</v>
      </c>
      <c r="F148" s="139" t="s">
        <v>419</v>
      </c>
      <c r="G148" s="140" t="s">
        <v>125</v>
      </c>
      <c r="H148" s="141">
        <v>870.26</v>
      </c>
      <c r="I148" s="141"/>
      <c r="J148" s="141">
        <f>ROUND(I148*H148,2)</f>
        <v>0</v>
      </c>
      <c r="K148" s="139" t="s">
        <v>126</v>
      </c>
      <c r="L148" s="32"/>
      <c r="M148" s="142" t="s">
        <v>3</v>
      </c>
      <c r="N148" s="143" t="s">
        <v>34</v>
      </c>
      <c r="O148" s="144">
        <v>2.9000000000000001E-2</v>
      </c>
      <c r="P148" s="144">
        <f>O148*H148</f>
        <v>25.237540000000003</v>
      </c>
      <c r="Q148" s="144">
        <v>0</v>
      </c>
      <c r="R148" s="144">
        <f>Q148*H148</f>
        <v>0</v>
      </c>
      <c r="S148" s="144">
        <v>0</v>
      </c>
      <c r="T148" s="145">
        <f>S148*H148</f>
        <v>0</v>
      </c>
      <c r="U148" s="31"/>
      <c r="V148" s="31"/>
      <c r="W148" s="31"/>
      <c r="X148" s="31"/>
      <c r="Y148" s="31"/>
      <c r="Z148" s="31"/>
      <c r="AA148" s="31"/>
      <c r="AB148" s="31"/>
      <c r="AC148" s="31"/>
      <c r="AD148" s="31"/>
      <c r="AE148" s="31"/>
      <c r="AR148" s="146" t="s">
        <v>197</v>
      </c>
      <c r="AT148" s="146" t="s">
        <v>122</v>
      </c>
      <c r="AU148" s="146" t="s">
        <v>72</v>
      </c>
      <c r="AY148" s="19" t="s">
        <v>119</v>
      </c>
      <c r="BE148" s="147">
        <f>IF(N148="základní",J148,0)</f>
        <v>0</v>
      </c>
      <c r="BF148" s="147">
        <f>IF(N148="snížená",J148,0)</f>
        <v>0</v>
      </c>
      <c r="BG148" s="147">
        <f>IF(N148="zákl. přenesená",J148,0)</f>
        <v>0</v>
      </c>
      <c r="BH148" s="147">
        <f>IF(N148="sníž. přenesená",J148,0)</f>
        <v>0</v>
      </c>
      <c r="BI148" s="147">
        <f>IF(N148="nulová",J148,0)</f>
        <v>0</v>
      </c>
      <c r="BJ148" s="19" t="s">
        <v>70</v>
      </c>
      <c r="BK148" s="147">
        <f>ROUND(I148*H148,2)</f>
        <v>0</v>
      </c>
      <c r="BL148" s="19" t="s">
        <v>197</v>
      </c>
      <c r="BM148" s="146" t="s">
        <v>420</v>
      </c>
    </row>
    <row r="149" spans="1:65" s="2" customFormat="1" ht="39">
      <c r="A149" s="31"/>
      <c r="B149" s="32"/>
      <c r="C149" s="31"/>
      <c r="D149" s="148" t="s">
        <v>129</v>
      </c>
      <c r="E149" s="31"/>
      <c r="F149" s="149" t="s">
        <v>421</v>
      </c>
      <c r="G149" s="31"/>
      <c r="H149" s="31"/>
      <c r="I149" s="31"/>
      <c r="J149" s="31"/>
      <c r="K149" s="31"/>
      <c r="L149" s="32"/>
      <c r="M149" s="150"/>
      <c r="N149" s="151"/>
      <c r="O149" s="52"/>
      <c r="P149" s="52"/>
      <c r="Q149" s="52"/>
      <c r="R149" s="52"/>
      <c r="S149" s="52"/>
      <c r="T149" s="53"/>
      <c r="U149" s="31"/>
      <c r="V149" s="31"/>
      <c r="W149" s="31"/>
      <c r="X149" s="31"/>
      <c r="Y149" s="31"/>
      <c r="Z149" s="31"/>
      <c r="AA149" s="31"/>
      <c r="AB149" s="31"/>
      <c r="AC149" s="31"/>
      <c r="AD149" s="31"/>
      <c r="AE149" s="31"/>
      <c r="AT149" s="19" t="s">
        <v>129</v>
      </c>
      <c r="AU149" s="19" t="s">
        <v>72</v>
      </c>
    </row>
    <row r="150" spans="1:65" s="2" customFormat="1" ht="16.5" customHeight="1">
      <c r="A150" s="31"/>
      <c r="B150" s="136"/>
      <c r="C150" s="172" t="s">
        <v>197</v>
      </c>
      <c r="D150" s="172" t="s">
        <v>201</v>
      </c>
      <c r="E150" s="173" t="s">
        <v>422</v>
      </c>
      <c r="F150" s="174" t="s">
        <v>423</v>
      </c>
      <c r="G150" s="175" t="s">
        <v>152</v>
      </c>
      <c r="H150" s="176">
        <v>0.28000000000000003</v>
      </c>
      <c r="I150" s="176"/>
      <c r="J150" s="176">
        <f>ROUND(I150*H150,2)</f>
        <v>0</v>
      </c>
      <c r="K150" s="174" t="s">
        <v>126</v>
      </c>
      <c r="L150" s="177"/>
      <c r="M150" s="178" t="s">
        <v>3</v>
      </c>
      <c r="N150" s="179" t="s">
        <v>34</v>
      </c>
      <c r="O150" s="144">
        <v>0</v>
      </c>
      <c r="P150" s="144">
        <f>O150*H150</f>
        <v>0</v>
      </c>
      <c r="Q150" s="144">
        <v>1</v>
      </c>
      <c r="R150" s="144">
        <f>Q150*H150</f>
        <v>0.28000000000000003</v>
      </c>
      <c r="S150" s="144">
        <v>0</v>
      </c>
      <c r="T150" s="145">
        <f>S150*H150</f>
        <v>0</v>
      </c>
      <c r="U150" s="31"/>
      <c r="V150" s="31"/>
      <c r="W150" s="31"/>
      <c r="X150" s="31"/>
      <c r="Y150" s="31"/>
      <c r="Z150" s="31"/>
      <c r="AA150" s="31"/>
      <c r="AB150" s="31"/>
      <c r="AC150" s="31"/>
      <c r="AD150" s="31"/>
      <c r="AE150" s="31"/>
      <c r="AR150" s="146" t="s">
        <v>204</v>
      </c>
      <c r="AT150" s="146" t="s">
        <v>201</v>
      </c>
      <c r="AU150" s="146" t="s">
        <v>72</v>
      </c>
      <c r="AY150" s="19" t="s">
        <v>119</v>
      </c>
      <c r="BE150" s="147">
        <f>IF(N150="základní",J150,0)</f>
        <v>0</v>
      </c>
      <c r="BF150" s="147">
        <f>IF(N150="snížená",J150,0)</f>
        <v>0</v>
      </c>
      <c r="BG150" s="147">
        <f>IF(N150="zákl. přenesená",J150,0)</f>
        <v>0</v>
      </c>
      <c r="BH150" s="147">
        <f>IF(N150="sníž. přenesená",J150,0)</f>
        <v>0</v>
      </c>
      <c r="BI150" s="147">
        <f>IF(N150="nulová",J150,0)</f>
        <v>0</v>
      </c>
      <c r="BJ150" s="19" t="s">
        <v>70</v>
      </c>
      <c r="BK150" s="147">
        <f>ROUND(I150*H150,2)</f>
        <v>0</v>
      </c>
      <c r="BL150" s="19" t="s">
        <v>197</v>
      </c>
      <c r="BM150" s="146" t="s">
        <v>424</v>
      </c>
    </row>
    <row r="151" spans="1:65" s="13" customFormat="1">
      <c r="B151" s="152"/>
      <c r="D151" s="148" t="s">
        <v>131</v>
      </c>
      <c r="F151" s="154" t="s">
        <v>425</v>
      </c>
      <c r="H151" s="155">
        <v>0.28000000000000003</v>
      </c>
      <c r="L151" s="152"/>
      <c r="M151" s="156"/>
      <c r="N151" s="157"/>
      <c r="O151" s="157"/>
      <c r="P151" s="157"/>
      <c r="Q151" s="157"/>
      <c r="R151" s="157"/>
      <c r="S151" s="157"/>
      <c r="T151" s="158"/>
      <c r="AT151" s="153" t="s">
        <v>131</v>
      </c>
      <c r="AU151" s="153" t="s">
        <v>72</v>
      </c>
      <c r="AV151" s="13" t="s">
        <v>72</v>
      </c>
      <c r="AW151" s="13" t="s">
        <v>4</v>
      </c>
      <c r="AX151" s="13" t="s">
        <v>70</v>
      </c>
      <c r="AY151" s="153" t="s">
        <v>119</v>
      </c>
    </row>
    <row r="152" spans="1:65" s="2" customFormat="1" ht="16.5" customHeight="1">
      <c r="A152" s="31"/>
      <c r="B152" s="136"/>
      <c r="C152" s="137" t="s">
        <v>224</v>
      </c>
      <c r="D152" s="137" t="s">
        <v>122</v>
      </c>
      <c r="E152" s="138" t="s">
        <v>426</v>
      </c>
      <c r="F152" s="139" t="s">
        <v>427</v>
      </c>
      <c r="G152" s="140" t="s">
        <v>125</v>
      </c>
      <c r="H152" s="141">
        <v>870.26</v>
      </c>
      <c r="I152" s="141"/>
      <c r="J152" s="141">
        <f>ROUND(I152*H152,2)</f>
        <v>0</v>
      </c>
      <c r="K152" s="139" t="s">
        <v>126</v>
      </c>
      <c r="L152" s="32"/>
      <c r="M152" s="142" t="s">
        <v>3</v>
      </c>
      <c r="N152" s="143" t="s">
        <v>34</v>
      </c>
      <c r="O152" s="144">
        <v>0.17899999999999999</v>
      </c>
      <c r="P152" s="144">
        <f>O152*H152</f>
        <v>155.77653999999998</v>
      </c>
      <c r="Q152" s="144">
        <v>8.8000000000000003E-4</v>
      </c>
      <c r="R152" s="144">
        <f>Q152*H152</f>
        <v>0.76582879999999998</v>
      </c>
      <c r="S152" s="144">
        <v>0</v>
      </c>
      <c r="T152" s="145">
        <f>S152*H152</f>
        <v>0</v>
      </c>
      <c r="U152" s="31"/>
      <c r="V152" s="31"/>
      <c r="W152" s="31"/>
      <c r="X152" s="31"/>
      <c r="Y152" s="31"/>
      <c r="Z152" s="31"/>
      <c r="AA152" s="31"/>
      <c r="AB152" s="31"/>
      <c r="AC152" s="31"/>
      <c r="AD152" s="31"/>
      <c r="AE152" s="31"/>
      <c r="AR152" s="146" t="s">
        <v>197</v>
      </c>
      <c r="AT152" s="146" t="s">
        <v>122</v>
      </c>
      <c r="AU152" s="146" t="s">
        <v>72</v>
      </c>
      <c r="AY152" s="19" t="s">
        <v>119</v>
      </c>
      <c r="BE152" s="147">
        <f>IF(N152="základní",J152,0)</f>
        <v>0</v>
      </c>
      <c r="BF152" s="147">
        <f>IF(N152="snížená",J152,0)</f>
        <v>0</v>
      </c>
      <c r="BG152" s="147">
        <f>IF(N152="zákl. přenesená",J152,0)</f>
        <v>0</v>
      </c>
      <c r="BH152" s="147">
        <f>IF(N152="sníž. přenesená",J152,0)</f>
        <v>0</v>
      </c>
      <c r="BI152" s="147">
        <f>IF(N152="nulová",J152,0)</f>
        <v>0</v>
      </c>
      <c r="BJ152" s="19" t="s">
        <v>70</v>
      </c>
      <c r="BK152" s="147">
        <f>ROUND(I152*H152,2)</f>
        <v>0</v>
      </c>
      <c r="BL152" s="19" t="s">
        <v>197</v>
      </c>
      <c r="BM152" s="146" t="s">
        <v>428</v>
      </c>
    </row>
    <row r="153" spans="1:65" s="2" customFormat="1" ht="39">
      <c r="A153" s="31"/>
      <c r="B153" s="32"/>
      <c r="C153" s="31"/>
      <c r="D153" s="148" t="s">
        <v>129</v>
      </c>
      <c r="E153" s="31"/>
      <c r="F153" s="149" t="s">
        <v>429</v>
      </c>
      <c r="G153" s="31"/>
      <c r="H153" s="31"/>
      <c r="I153" s="31"/>
      <c r="J153" s="31"/>
      <c r="K153" s="31"/>
      <c r="L153" s="32"/>
      <c r="M153" s="150"/>
      <c r="N153" s="151"/>
      <c r="O153" s="52"/>
      <c r="P153" s="52"/>
      <c r="Q153" s="52"/>
      <c r="R153" s="52"/>
      <c r="S153" s="52"/>
      <c r="T153" s="53"/>
      <c r="U153" s="31"/>
      <c r="V153" s="31"/>
      <c r="W153" s="31"/>
      <c r="X153" s="31"/>
      <c r="Y153" s="31"/>
      <c r="Z153" s="31"/>
      <c r="AA153" s="31"/>
      <c r="AB153" s="31"/>
      <c r="AC153" s="31"/>
      <c r="AD153" s="31"/>
      <c r="AE153" s="31"/>
      <c r="AT153" s="19" t="s">
        <v>129</v>
      </c>
      <c r="AU153" s="19" t="s">
        <v>72</v>
      </c>
    </row>
    <row r="154" spans="1:65" s="15" customFormat="1">
      <c r="B154" s="166"/>
      <c r="D154" s="148" t="s">
        <v>131</v>
      </c>
      <c r="E154" s="167" t="s">
        <v>3</v>
      </c>
      <c r="F154" s="168" t="s">
        <v>430</v>
      </c>
      <c r="H154" s="167" t="s">
        <v>3</v>
      </c>
      <c r="L154" s="166"/>
      <c r="M154" s="169"/>
      <c r="N154" s="170"/>
      <c r="O154" s="170"/>
      <c r="P154" s="170"/>
      <c r="Q154" s="170"/>
      <c r="R154" s="170"/>
      <c r="S154" s="170"/>
      <c r="T154" s="171"/>
      <c r="AT154" s="167" t="s">
        <v>131</v>
      </c>
      <c r="AU154" s="167" t="s">
        <v>72</v>
      </c>
      <c r="AV154" s="15" t="s">
        <v>70</v>
      </c>
      <c r="AW154" s="15" t="s">
        <v>25</v>
      </c>
      <c r="AX154" s="15" t="s">
        <v>63</v>
      </c>
      <c r="AY154" s="167" t="s">
        <v>119</v>
      </c>
    </row>
    <row r="155" spans="1:65" s="13" customFormat="1">
      <c r="B155" s="152"/>
      <c r="D155" s="148" t="s">
        <v>131</v>
      </c>
      <c r="E155" s="153" t="s">
        <v>3</v>
      </c>
      <c r="F155" s="154" t="s">
        <v>431</v>
      </c>
      <c r="H155" s="155">
        <v>597.63</v>
      </c>
      <c r="L155" s="152"/>
      <c r="M155" s="156"/>
      <c r="N155" s="157"/>
      <c r="O155" s="157"/>
      <c r="P155" s="157"/>
      <c r="Q155" s="157"/>
      <c r="R155" s="157"/>
      <c r="S155" s="157"/>
      <c r="T155" s="158"/>
      <c r="AT155" s="153" t="s">
        <v>131</v>
      </c>
      <c r="AU155" s="153" t="s">
        <v>72</v>
      </c>
      <c r="AV155" s="13" t="s">
        <v>72</v>
      </c>
      <c r="AW155" s="13" t="s">
        <v>25</v>
      </c>
      <c r="AX155" s="13" t="s">
        <v>63</v>
      </c>
      <c r="AY155" s="153" t="s">
        <v>119</v>
      </c>
    </row>
    <row r="156" spans="1:65" s="15" customFormat="1">
      <c r="B156" s="166"/>
      <c r="D156" s="148" t="s">
        <v>131</v>
      </c>
      <c r="E156" s="167" t="s">
        <v>3</v>
      </c>
      <c r="F156" s="168" t="s">
        <v>432</v>
      </c>
      <c r="H156" s="167" t="s">
        <v>3</v>
      </c>
      <c r="L156" s="166"/>
      <c r="M156" s="169"/>
      <c r="N156" s="170"/>
      <c r="O156" s="170"/>
      <c r="P156" s="170"/>
      <c r="Q156" s="170"/>
      <c r="R156" s="170"/>
      <c r="S156" s="170"/>
      <c r="T156" s="171"/>
      <c r="AT156" s="167" t="s">
        <v>131</v>
      </c>
      <c r="AU156" s="167" t="s">
        <v>72</v>
      </c>
      <c r="AV156" s="15" t="s">
        <v>70</v>
      </c>
      <c r="AW156" s="15" t="s">
        <v>25</v>
      </c>
      <c r="AX156" s="15" t="s">
        <v>63</v>
      </c>
      <c r="AY156" s="167" t="s">
        <v>119</v>
      </c>
    </row>
    <row r="157" spans="1:65" s="13" customFormat="1">
      <c r="B157" s="152"/>
      <c r="D157" s="148" t="s">
        <v>131</v>
      </c>
      <c r="E157" s="153" t="s">
        <v>3</v>
      </c>
      <c r="F157" s="154" t="s">
        <v>433</v>
      </c>
      <c r="H157" s="155">
        <v>272.63</v>
      </c>
      <c r="L157" s="152"/>
      <c r="M157" s="156"/>
      <c r="N157" s="157"/>
      <c r="O157" s="157"/>
      <c r="P157" s="157"/>
      <c r="Q157" s="157"/>
      <c r="R157" s="157"/>
      <c r="S157" s="157"/>
      <c r="T157" s="158"/>
      <c r="AT157" s="153" t="s">
        <v>131</v>
      </c>
      <c r="AU157" s="153" t="s">
        <v>72</v>
      </c>
      <c r="AV157" s="13" t="s">
        <v>72</v>
      </c>
      <c r="AW157" s="13" t="s">
        <v>25</v>
      </c>
      <c r="AX157" s="13" t="s">
        <v>63</v>
      </c>
      <c r="AY157" s="153" t="s">
        <v>119</v>
      </c>
    </row>
    <row r="158" spans="1:65" s="14" customFormat="1">
      <c r="B158" s="159"/>
      <c r="D158" s="148" t="s">
        <v>131</v>
      </c>
      <c r="E158" s="160" t="s">
        <v>3</v>
      </c>
      <c r="F158" s="161" t="s">
        <v>133</v>
      </c>
      <c r="H158" s="162">
        <v>870.26</v>
      </c>
      <c r="L158" s="159"/>
      <c r="M158" s="163"/>
      <c r="N158" s="164"/>
      <c r="O158" s="164"/>
      <c r="P158" s="164"/>
      <c r="Q158" s="164"/>
      <c r="R158" s="164"/>
      <c r="S158" s="164"/>
      <c r="T158" s="165"/>
      <c r="AT158" s="160" t="s">
        <v>131</v>
      </c>
      <c r="AU158" s="160" t="s">
        <v>72</v>
      </c>
      <c r="AV158" s="14" t="s">
        <v>127</v>
      </c>
      <c r="AW158" s="14" t="s">
        <v>25</v>
      </c>
      <c r="AX158" s="14" t="s">
        <v>70</v>
      </c>
      <c r="AY158" s="160" t="s">
        <v>119</v>
      </c>
    </row>
    <row r="159" spans="1:65" s="2" customFormat="1" ht="33" customHeight="1">
      <c r="A159" s="31"/>
      <c r="B159" s="136"/>
      <c r="C159" s="172" t="s">
        <v>230</v>
      </c>
      <c r="D159" s="172" t="s">
        <v>201</v>
      </c>
      <c r="E159" s="173" t="s">
        <v>434</v>
      </c>
      <c r="F159" s="174" t="s">
        <v>435</v>
      </c>
      <c r="G159" s="175" t="s">
        <v>125</v>
      </c>
      <c r="H159" s="176">
        <v>1014.29</v>
      </c>
      <c r="I159" s="176"/>
      <c r="J159" s="176">
        <f>ROUND(I159*H159,2)</f>
        <v>0</v>
      </c>
      <c r="K159" s="174" t="s">
        <v>126</v>
      </c>
      <c r="L159" s="177"/>
      <c r="M159" s="178" t="s">
        <v>3</v>
      </c>
      <c r="N159" s="179" t="s">
        <v>34</v>
      </c>
      <c r="O159" s="144">
        <v>0</v>
      </c>
      <c r="P159" s="144">
        <f>O159*H159</f>
        <v>0</v>
      </c>
      <c r="Q159" s="144">
        <v>1.1000000000000001E-3</v>
      </c>
      <c r="R159" s="144">
        <f>Q159*H159</f>
        <v>1.1157190000000001</v>
      </c>
      <c r="S159" s="144">
        <v>0</v>
      </c>
      <c r="T159" s="145">
        <f>S159*H159</f>
        <v>0</v>
      </c>
      <c r="U159" s="31"/>
      <c r="V159" s="31"/>
      <c r="W159" s="31"/>
      <c r="X159" s="31"/>
      <c r="Y159" s="31"/>
      <c r="Z159" s="31"/>
      <c r="AA159" s="31"/>
      <c r="AB159" s="31"/>
      <c r="AC159" s="31"/>
      <c r="AD159" s="31"/>
      <c r="AE159" s="31"/>
      <c r="AR159" s="146" t="s">
        <v>204</v>
      </c>
      <c r="AT159" s="146" t="s">
        <v>201</v>
      </c>
      <c r="AU159" s="146" t="s">
        <v>72</v>
      </c>
      <c r="AY159" s="19" t="s">
        <v>119</v>
      </c>
      <c r="BE159" s="147">
        <f>IF(N159="základní",J159,0)</f>
        <v>0</v>
      </c>
      <c r="BF159" s="147">
        <f>IF(N159="snížená",J159,0)</f>
        <v>0</v>
      </c>
      <c r="BG159" s="147">
        <f>IF(N159="zákl. přenesená",J159,0)</f>
        <v>0</v>
      </c>
      <c r="BH159" s="147">
        <f>IF(N159="sníž. přenesená",J159,0)</f>
        <v>0</v>
      </c>
      <c r="BI159" s="147">
        <f>IF(N159="nulová",J159,0)</f>
        <v>0</v>
      </c>
      <c r="BJ159" s="19" t="s">
        <v>70</v>
      </c>
      <c r="BK159" s="147">
        <f>ROUND(I159*H159,2)</f>
        <v>0</v>
      </c>
      <c r="BL159" s="19" t="s">
        <v>197</v>
      </c>
      <c r="BM159" s="146" t="s">
        <v>436</v>
      </c>
    </row>
    <row r="160" spans="1:65" s="13" customFormat="1">
      <c r="B160" s="152"/>
      <c r="D160" s="148" t="s">
        <v>131</v>
      </c>
      <c r="F160" s="154" t="s">
        <v>437</v>
      </c>
      <c r="H160" s="155">
        <v>1014.29</v>
      </c>
      <c r="L160" s="152"/>
      <c r="M160" s="156"/>
      <c r="N160" s="157"/>
      <c r="O160" s="157"/>
      <c r="P160" s="157"/>
      <c r="Q160" s="157"/>
      <c r="R160" s="157"/>
      <c r="S160" s="157"/>
      <c r="T160" s="158"/>
      <c r="AT160" s="153" t="s">
        <v>131</v>
      </c>
      <c r="AU160" s="153" t="s">
        <v>72</v>
      </c>
      <c r="AV160" s="13" t="s">
        <v>72</v>
      </c>
      <c r="AW160" s="13" t="s">
        <v>4</v>
      </c>
      <c r="AX160" s="13" t="s">
        <v>70</v>
      </c>
      <c r="AY160" s="153" t="s">
        <v>119</v>
      </c>
    </row>
    <row r="161" spans="1:65" s="2" customFormat="1" ht="36">
      <c r="A161" s="31"/>
      <c r="B161" s="136"/>
      <c r="C161" s="137" t="s">
        <v>236</v>
      </c>
      <c r="D161" s="137" t="s">
        <v>122</v>
      </c>
      <c r="E161" s="138" t="s">
        <v>438</v>
      </c>
      <c r="F161" s="139" t="s">
        <v>439</v>
      </c>
      <c r="G161" s="140" t="s">
        <v>125</v>
      </c>
      <c r="H161" s="141">
        <v>870.26</v>
      </c>
      <c r="I161" s="141"/>
      <c r="J161" s="141">
        <f>ROUND(I161*H161,2)</f>
        <v>0</v>
      </c>
      <c r="K161" s="139" t="s">
        <v>126</v>
      </c>
      <c r="L161" s="32"/>
      <c r="M161" s="142" t="s">
        <v>3</v>
      </c>
      <c r="N161" s="143" t="s">
        <v>34</v>
      </c>
      <c r="O161" s="144">
        <v>0.32500000000000001</v>
      </c>
      <c r="P161" s="144">
        <f>O161*H161</f>
        <v>282.83449999999999</v>
      </c>
      <c r="Q161" s="144">
        <v>8.0000000000000007E-5</v>
      </c>
      <c r="R161" s="144">
        <f>Q161*H161</f>
        <v>6.962080000000001E-2</v>
      </c>
      <c r="S161" s="144">
        <v>0</v>
      </c>
      <c r="T161" s="145">
        <f>S161*H161</f>
        <v>0</v>
      </c>
      <c r="U161" s="31"/>
      <c r="V161" s="31"/>
      <c r="W161" s="31"/>
      <c r="X161" s="31"/>
      <c r="Y161" s="31"/>
      <c r="Z161" s="31"/>
      <c r="AA161" s="31"/>
      <c r="AB161" s="31"/>
      <c r="AC161" s="31"/>
      <c r="AD161" s="31"/>
      <c r="AE161" s="31"/>
      <c r="AR161" s="146" t="s">
        <v>197</v>
      </c>
      <c r="AT161" s="146" t="s">
        <v>122</v>
      </c>
      <c r="AU161" s="146" t="s">
        <v>72</v>
      </c>
      <c r="AY161" s="19" t="s">
        <v>119</v>
      </c>
      <c r="BE161" s="147">
        <f>IF(N161="základní",J161,0)</f>
        <v>0</v>
      </c>
      <c r="BF161" s="147">
        <f>IF(N161="snížená",J161,0)</f>
        <v>0</v>
      </c>
      <c r="BG161" s="147">
        <f>IF(N161="zákl. přenesená",J161,0)</f>
        <v>0</v>
      </c>
      <c r="BH161" s="147">
        <f>IF(N161="sníž. přenesená",J161,0)</f>
        <v>0</v>
      </c>
      <c r="BI161" s="147">
        <f>IF(N161="nulová",J161,0)</f>
        <v>0</v>
      </c>
      <c r="BJ161" s="19" t="s">
        <v>70</v>
      </c>
      <c r="BK161" s="147">
        <f>ROUND(I161*H161,2)</f>
        <v>0</v>
      </c>
      <c r="BL161" s="19" t="s">
        <v>197</v>
      </c>
      <c r="BM161" s="146" t="s">
        <v>440</v>
      </c>
    </row>
    <row r="162" spans="1:65" s="2" customFormat="1" ht="68.25">
      <c r="A162" s="31"/>
      <c r="B162" s="32"/>
      <c r="C162" s="31"/>
      <c r="D162" s="148" t="s">
        <v>129</v>
      </c>
      <c r="E162" s="31"/>
      <c r="F162" s="149" t="s">
        <v>441</v>
      </c>
      <c r="G162" s="31"/>
      <c r="H162" s="31"/>
      <c r="I162" s="31"/>
      <c r="J162" s="31"/>
      <c r="K162" s="31"/>
      <c r="L162" s="32"/>
      <c r="M162" s="150"/>
      <c r="N162" s="151"/>
      <c r="O162" s="52"/>
      <c r="P162" s="52"/>
      <c r="Q162" s="52"/>
      <c r="R162" s="52"/>
      <c r="S162" s="52"/>
      <c r="T162" s="53"/>
      <c r="U162" s="31"/>
      <c r="V162" s="31"/>
      <c r="W162" s="31"/>
      <c r="X162" s="31"/>
      <c r="Y162" s="31"/>
      <c r="Z162" s="31"/>
      <c r="AA162" s="31"/>
      <c r="AB162" s="31"/>
      <c r="AC162" s="31"/>
      <c r="AD162" s="31"/>
      <c r="AE162" s="31"/>
      <c r="AT162" s="19" t="s">
        <v>129</v>
      </c>
      <c r="AU162" s="19" t="s">
        <v>72</v>
      </c>
    </row>
    <row r="163" spans="1:65" s="13" customFormat="1">
      <c r="B163" s="152"/>
      <c r="D163" s="148" t="s">
        <v>131</v>
      </c>
      <c r="E163" s="153" t="s">
        <v>3</v>
      </c>
      <c r="F163" s="154" t="s">
        <v>431</v>
      </c>
      <c r="H163" s="155">
        <v>597.63</v>
      </c>
      <c r="L163" s="152"/>
      <c r="M163" s="156"/>
      <c r="N163" s="157"/>
      <c r="O163" s="157"/>
      <c r="P163" s="157"/>
      <c r="Q163" s="157"/>
      <c r="R163" s="157"/>
      <c r="S163" s="157"/>
      <c r="T163" s="158"/>
      <c r="AT163" s="153" t="s">
        <v>131</v>
      </c>
      <c r="AU163" s="153" t="s">
        <v>72</v>
      </c>
      <c r="AV163" s="13" t="s">
        <v>72</v>
      </c>
      <c r="AW163" s="13" t="s">
        <v>25</v>
      </c>
      <c r="AX163" s="13" t="s">
        <v>63</v>
      </c>
      <c r="AY163" s="153" t="s">
        <v>119</v>
      </c>
    </row>
    <row r="164" spans="1:65" s="15" customFormat="1">
      <c r="B164" s="166"/>
      <c r="D164" s="148" t="s">
        <v>131</v>
      </c>
      <c r="E164" s="167" t="s">
        <v>3</v>
      </c>
      <c r="F164" s="168" t="s">
        <v>430</v>
      </c>
      <c r="H164" s="167" t="s">
        <v>3</v>
      </c>
      <c r="L164" s="166"/>
      <c r="M164" s="169"/>
      <c r="N164" s="170"/>
      <c r="O164" s="170"/>
      <c r="P164" s="170"/>
      <c r="Q164" s="170"/>
      <c r="R164" s="170"/>
      <c r="S164" s="170"/>
      <c r="T164" s="171"/>
      <c r="AT164" s="167" t="s">
        <v>131</v>
      </c>
      <c r="AU164" s="167" t="s">
        <v>72</v>
      </c>
      <c r="AV164" s="15" t="s">
        <v>70</v>
      </c>
      <c r="AW164" s="15" t="s">
        <v>25</v>
      </c>
      <c r="AX164" s="15" t="s">
        <v>63</v>
      </c>
      <c r="AY164" s="167" t="s">
        <v>119</v>
      </c>
    </row>
    <row r="165" spans="1:65" s="13" customFormat="1">
      <c r="B165" s="152"/>
      <c r="D165" s="148" t="s">
        <v>131</v>
      </c>
      <c r="E165" s="153" t="s">
        <v>3</v>
      </c>
      <c r="F165" s="154" t="s">
        <v>433</v>
      </c>
      <c r="H165" s="155">
        <v>272.63</v>
      </c>
      <c r="L165" s="152"/>
      <c r="M165" s="156"/>
      <c r="N165" s="157"/>
      <c r="O165" s="157"/>
      <c r="P165" s="157"/>
      <c r="Q165" s="157"/>
      <c r="R165" s="157"/>
      <c r="S165" s="157"/>
      <c r="T165" s="158"/>
      <c r="AT165" s="153" t="s">
        <v>131</v>
      </c>
      <c r="AU165" s="153" t="s">
        <v>72</v>
      </c>
      <c r="AV165" s="13" t="s">
        <v>72</v>
      </c>
      <c r="AW165" s="13" t="s">
        <v>25</v>
      </c>
      <c r="AX165" s="13" t="s">
        <v>63</v>
      </c>
      <c r="AY165" s="153" t="s">
        <v>119</v>
      </c>
    </row>
    <row r="166" spans="1:65" s="15" customFormat="1">
      <c r="B166" s="166"/>
      <c r="D166" s="148" t="s">
        <v>131</v>
      </c>
      <c r="E166" s="167" t="s">
        <v>3</v>
      </c>
      <c r="F166" s="168" t="s">
        <v>432</v>
      </c>
      <c r="H166" s="167" t="s">
        <v>3</v>
      </c>
      <c r="L166" s="166"/>
      <c r="M166" s="169"/>
      <c r="N166" s="170"/>
      <c r="O166" s="170"/>
      <c r="P166" s="170"/>
      <c r="Q166" s="170"/>
      <c r="R166" s="170"/>
      <c r="S166" s="170"/>
      <c r="T166" s="171"/>
      <c r="AT166" s="167" t="s">
        <v>131</v>
      </c>
      <c r="AU166" s="167" t="s">
        <v>72</v>
      </c>
      <c r="AV166" s="15" t="s">
        <v>70</v>
      </c>
      <c r="AW166" s="15" t="s">
        <v>25</v>
      </c>
      <c r="AX166" s="15" t="s">
        <v>63</v>
      </c>
      <c r="AY166" s="167" t="s">
        <v>119</v>
      </c>
    </row>
    <row r="167" spans="1:65" s="14" customFormat="1">
      <c r="B167" s="159"/>
      <c r="D167" s="148" t="s">
        <v>131</v>
      </c>
      <c r="E167" s="160" t="s">
        <v>3</v>
      </c>
      <c r="F167" s="161" t="s">
        <v>133</v>
      </c>
      <c r="H167" s="162">
        <v>870.26</v>
      </c>
      <c r="L167" s="159"/>
      <c r="M167" s="163"/>
      <c r="N167" s="164"/>
      <c r="O167" s="164"/>
      <c r="P167" s="164"/>
      <c r="Q167" s="164"/>
      <c r="R167" s="164"/>
      <c r="S167" s="164"/>
      <c r="T167" s="165"/>
      <c r="AT167" s="160" t="s">
        <v>131</v>
      </c>
      <c r="AU167" s="160" t="s">
        <v>72</v>
      </c>
      <c r="AV167" s="14" t="s">
        <v>127</v>
      </c>
      <c r="AW167" s="14" t="s">
        <v>25</v>
      </c>
      <c r="AX167" s="14" t="s">
        <v>70</v>
      </c>
      <c r="AY167" s="160" t="s">
        <v>119</v>
      </c>
    </row>
    <row r="168" spans="1:65" s="2" customFormat="1" ht="16.5" customHeight="1">
      <c r="A168" s="31"/>
      <c r="B168" s="136"/>
      <c r="C168" s="172" t="s">
        <v>241</v>
      </c>
      <c r="D168" s="172" t="s">
        <v>201</v>
      </c>
      <c r="E168" s="173" t="s">
        <v>442</v>
      </c>
      <c r="F168" s="174" t="s">
        <v>443</v>
      </c>
      <c r="G168" s="175" t="s">
        <v>125</v>
      </c>
      <c r="H168" s="176">
        <v>1014.29</v>
      </c>
      <c r="I168" s="176"/>
      <c r="J168" s="176">
        <f>ROUND(I168*H168,2)</f>
        <v>0</v>
      </c>
      <c r="K168" s="174" t="s">
        <v>126</v>
      </c>
      <c r="L168" s="177"/>
      <c r="M168" s="178" t="s">
        <v>3</v>
      </c>
      <c r="N168" s="179" t="s">
        <v>34</v>
      </c>
      <c r="O168" s="144">
        <v>0</v>
      </c>
      <c r="P168" s="144">
        <f>O168*H168</f>
        <v>0</v>
      </c>
      <c r="Q168" s="144">
        <v>1.9E-3</v>
      </c>
      <c r="R168" s="144">
        <f>Q168*H168</f>
        <v>1.9271509999999998</v>
      </c>
      <c r="S168" s="144">
        <v>0</v>
      </c>
      <c r="T168" s="145">
        <f>S168*H168</f>
        <v>0</v>
      </c>
      <c r="U168" s="31"/>
      <c r="V168" s="31"/>
      <c r="W168" s="31"/>
      <c r="X168" s="31"/>
      <c r="Y168" s="31"/>
      <c r="Z168" s="31"/>
      <c r="AA168" s="31"/>
      <c r="AB168" s="31"/>
      <c r="AC168" s="31"/>
      <c r="AD168" s="31"/>
      <c r="AE168" s="31"/>
      <c r="AR168" s="146" t="s">
        <v>204</v>
      </c>
      <c r="AT168" s="146" t="s">
        <v>201</v>
      </c>
      <c r="AU168" s="146" t="s">
        <v>72</v>
      </c>
      <c r="AY168" s="19" t="s">
        <v>119</v>
      </c>
      <c r="BE168" s="147">
        <f>IF(N168="základní",J168,0)</f>
        <v>0</v>
      </c>
      <c r="BF168" s="147">
        <f>IF(N168="snížená",J168,0)</f>
        <v>0</v>
      </c>
      <c r="BG168" s="147">
        <f>IF(N168="zákl. přenesená",J168,0)</f>
        <v>0</v>
      </c>
      <c r="BH168" s="147">
        <f>IF(N168="sníž. přenesená",J168,0)</f>
        <v>0</v>
      </c>
      <c r="BI168" s="147">
        <f>IF(N168="nulová",J168,0)</f>
        <v>0</v>
      </c>
      <c r="BJ168" s="19" t="s">
        <v>70</v>
      </c>
      <c r="BK168" s="147">
        <f>ROUND(I168*H168,2)</f>
        <v>0</v>
      </c>
      <c r="BL168" s="19" t="s">
        <v>197</v>
      </c>
      <c r="BM168" s="146" t="s">
        <v>444</v>
      </c>
    </row>
    <row r="169" spans="1:65" s="13" customFormat="1">
      <c r="B169" s="152"/>
      <c r="D169" s="148" t="s">
        <v>131</v>
      </c>
      <c r="F169" s="154" t="s">
        <v>437</v>
      </c>
      <c r="H169" s="155">
        <v>1014.29</v>
      </c>
      <c r="L169" s="152"/>
      <c r="M169" s="156"/>
      <c r="N169" s="157"/>
      <c r="O169" s="157"/>
      <c r="P169" s="157"/>
      <c r="Q169" s="157"/>
      <c r="R169" s="157"/>
      <c r="S169" s="157"/>
      <c r="T169" s="158"/>
      <c r="AT169" s="153" t="s">
        <v>131</v>
      </c>
      <c r="AU169" s="153" t="s">
        <v>72</v>
      </c>
      <c r="AV169" s="13" t="s">
        <v>72</v>
      </c>
      <c r="AW169" s="13" t="s">
        <v>4</v>
      </c>
      <c r="AX169" s="13" t="s">
        <v>70</v>
      </c>
      <c r="AY169" s="153" t="s">
        <v>119</v>
      </c>
    </row>
    <row r="170" spans="1:65" s="2" customFormat="1" ht="21.75" customHeight="1">
      <c r="A170" s="31"/>
      <c r="B170" s="136"/>
      <c r="C170" s="137" t="s">
        <v>8</v>
      </c>
      <c r="D170" s="137" t="s">
        <v>122</v>
      </c>
      <c r="E170" s="138" t="s">
        <v>445</v>
      </c>
      <c r="F170" s="139" t="s">
        <v>446</v>
      </c>
      <c r="G170" s="140" t="s">
        <v>125</v>
      </c>
      <c r="H170" s="141">
        <v>870.26</v>
      </c>
      <c r="I170" s="141"/>
      <c r="J170" s="141">
        <f>ROUND(I170*H170,2)</f>
        <v>0</v>
      </c>
      <c r="K170" s="139" t="s">
        <v>126</v>
      </c>
      <c r="L170" s="32"/>
      <c r="M170" s="142" t="s">
        <v>3</v>
      </c>
      <c r="N170" s="143" t="s">
        <v>34</v>
      </c>
      <c r="O170" s="144">
        <v>0.11</v>
      </c>
      <c r="P170" s="144">
        <f>O170*H170</f>
        <v>95.7286</v>
      </c>
      <c r="Q170" s="144">
        <v>0</v>
      </c>
      <c r="R170" s="144">
        <f>Q170*H170</f>
        <v>0</v>
      </c>
      <c r="S170" s="144">
        <v>0</v>
      </c>
      <c r="T170" s="145">
        <f>S170*H170</f>
        <v>0</v>
      </c>
      <c r="U170" s="31"/>
      <c r="V170" s="31"/>
      <c r="W170" s="31"/>
      <c r="X170" s="31"/>
      <c r="Y170" s="31"/>
      <c r="Z170" s="31"/>
      <c r="AA170" s="31"/>
      <c r="AB170" s="31"/>
      <c r="AC170" s="31"/>
      <c r="AD170" s="31"/>
      <c r="AE170" s="31"/>
      <c r="AR170" s="146" t="s">
        <v>197</v>
      </c>
      <c r="AT170" s="146" t="s">
        <v>122</v>
      </c>
      <c r="AU170" s="146" t="s">
        <v>72</v>
      </c>
      <c r="AY170" s="19" t="s">
        <v>119</v>
      </c>
      <c r="BE170" s="147">
        <f>IF(N170="základní",J170,0)</f>
        <v>0</v>
      </c>
      <c r="BF170" s="147">
        <f>IF(N170="snížená",J170,0)</f>
        <v>0</v>
      </c>
      <c r="BG170" s="147">
        <f>IF(N170="zákl. přenesená",J170,0)</f>
        <v>0</v>
      </c>
      <c r="BH170" s="147">
        <f>IF(N170="sníž. přenesená",J170,0)</f>
        <v>0</v>
      </c>
      <c r="BI170" s="147">
        <f>IF(N170="nulová",J170,0)</f>
        <v>0</v>
      </c>
      <c r="BJ170" s="19" t="s">
        <v>70</v>
      </c>
      <c r="BK170" s="147">
        <f>ROUND(I170*H170,2)</f>
        <v>0</v>
      </c>
      <c r="BL170" s="19" t="s">
        <v>197</v>
      </c>
      <c r="BM170" s="146" t="s">
        <v>447</v>
      </c>
    </row>
    <row r="171" spans="1:65" s="2" customFormat="1" ht="39">
      <c r="A171" s="31"/>
      <c r="B171" s="32"/>
      <c r="C171" s="31"/>
      <c r="D171" s="148" t="s">
        <v>129</v>
      </c>
      <c r="E171" s="31"/>
      <c r="F171" s="149" t="s">
        <v>448</v>
      </c>
      <c r="G171" s="31"/>
      <c r="H171" s="31"/>
      <c r="I171" s="31"/>
      <c r="J171" s="31"/>
      <c r="K171" s="31"/>
      <c r="L171" s="32"/>
      <c r="M171" s="150"/>
      <c r="N171" s="151"/>
      <c r="O171" s="52"/>
      <c r="P171" s="52"/>
      <c r="Q171" s="52"/>
      <c r="R171" s="52"/>
      <c r="S171" s="52"/>
      <c r="T171" s="53"/>
      <c r="U171" s="31"/>
      <c r="V171" s="31"/>
      <c r="W171" s="31"/>
      <c r="X171" s="31"/>
      <c r="Y171" s="31"/>
      <c r="Z171" s="31"/>
      <c r="AA171" s="31"/>
      <c r="AB171" s="31"/>
      <c r="AC171" s="31"/>
      <c r="AD171" s="31"/>
      <c r="AE171" s="31"/>
      <c r="AT171" s="19" t="s">
        <v>129</v>
      </c>
      <c r="AU171" s="19" t="s">
        <v>72</v>
      </c>
    </row>
    <row r="172" spans="1:65" s="13" customFormat="1">
      <c r="B172" s="152"/>
      <c r="D172" s="148" t="s">
        <v>131</v>
      </c>
      <c r="E172" s="153" t="s">
        <v>3</v>
      </c>
      <c r="F172" s="154" t="s">
        <v>431</v>
      </c>
      <c r="H172" s="155">
        <v>597.63</v>
      </c>
      <c r="L172" s="152"/>
      <c r="M172" s="156"/>
      <c r="N172" s="157"/>
      <c r="O172" s="157"/>
      <c r="P172" s="157"/>
      <c r="Q172" s="157"/>
      <c r="R172" s="157"/>
      <c r="S172" s="157"/>
      <c r="T172" s="158"/>
      <c r="AT172" s="153" t="s">
        <v>131</v>
      </c>
      <c r="AU172" s="153" t="s">
        <v>72</v>
      </c>
      <c r="AV172" s="13" t="s">
        <v>72</v>
      </c>
      <c r="AW172" s="13" t="s">
        <v>25</v>
      </c>
      <c r="AX172" s="13" t="s">
        <v>63</v>
      </c>
      <c r="AY172" s="153" t="s">
        <v>119</v>
      </c>
    </row>
    <row r="173" spans="1:65" s="15" customFormat="1">
      <c r="B173" s="166"/>
      <c r="D173" s="148" t="s">
        <v>131</v>
      </c>
      <c r="E173" s="167" t="s">
        <v>3</v>
      </c>
      <c r="F173" s="168" t="s">
        <v>430</v>
      </c>
      <c r="H173" s="167" t="s">
        <v>3</v>
      </c>
      <c r="L173" s="166"/>
      <c r="M173" s="169"/>
      <c r="N173" s="170"/>
      <c r="O173" s="170"/>
      <c r="P173" s="170"/>
      <c r="Q173" s="170"/>
      <c r="R173" s="170"/>
      <c r="S173" s="170"/>
      <c r="T173" s="171"/>
      <c r="AT173" s="167" t="s">
        <v>131</v>
      </c>
      <c r="AU173" s="167" t="s">
        <v>72</v>
      </c>
      <c r="AV173" s="15" t="s">
        <v>70</v>
      </c>
      <c r="AW173" s="15" t="s">
        <v>25</v>
      </c>
      <c r="AX173" s="15" t="s">
        <v>63</v>
      </c>
      <c r="AY173" s="167" t="s">
        <v>119</v>
      </c>
    </row>
    <row r="174" spans="1:65" s="13" customFormat="1">
      <c r="B174" s="152"/>
      <c r="D174" s="148" t="s">
        <v>131</v>
      </c>
      <c r="E174" s="153" t="s">
        <v>3</v>
      </c>
      <c r="F174" s="154" t="s">
        <v>433</v>
      </c>
      <c r="H174" s="155">
        <v>272.63</v>
      </c>
      <c r="L174" s="152"/>
      <c r="M174" s="156"/>
      <c r="N174" s="157"/>
      <c r="O174" s="157"/>
      <c r="P174" s="157"/>
      <c r="Q174" s="157"/>
      <c r="R174" s="157"/>
      <c r="S174" s="157"/>
      <c r="T174" s="158"/>
      <c r="AT174" s="153" t="s">
        <v>131</v>
      </c>
      <c r="AU174" s="153" t="s">
        <v>72</v>
      </c>
      <c r="AV174" s="13" t="s">
        <v>72</v>
      </c>
      <c r="AW174" s="13" t="s">
        <v>25</v>
      </c>
      <c r="AX174" s="13" t="s">
        <v>63</v>
      </c>
      <c r="AY174" s="153" t="s">
        <v>119</v>
      </c>
    </row>
    <row r="175" spans="1:65" s="15" customFormat="1">
      <c r="B175" s="166"/>
      <c r="D175" s="148" t="s">
        <v>131</v>
      </c>
      <c r="E175" s="167" t="s">
        <v>3</v>
      </c>
      <c r="F175" s="168" t="s">
        <v>432</v>
      </c>
      <c r="H175" s="167" t="s">
        <v>3</v>
      </c>
      <c r="L175" s="166"/>
      <c r="M175" s="169"/>
      <c r="N175" s="170"/>
      <c r="O175" s="170"/>
      <c r="P175" s="170"/>
      <c r="Q175" s="170"/>
      <c r="R175" s="170"/>
      <c r="S175" s="170"/>
      <c r="T175" s="171"/>
      <c r="AT175" s="167" t="s">
        <v>131</v>
      </c>
      <c r="AU175" s="167" t="s">
        <v>72</v>
      </c>
      <c r="AV175" s="15" t="s">
        <v>70</v>
      </c>
      <c r="AW175" s="15" t="s">
        <v>25</v>
      </c>
      <c r="AX175" s="15" t="s">
        <v>63</v>
      </c>
      <c r="AY175" s="167" t="s">
        <v>119</v>
      </c>
    </row>
    <row r="176" spans="1:65" s="14" customFormat="1">
      <c r="B176" s="159"/>
      <c r="D176" s="148" t="s">
        <v>131</v>
      </c>
      <c r="E176" s="160" t="s">
        <v>3</v>
      </c>
      <c r="F176" s="161" t="s">
        <v>133</v>
      </c>
      <c r="H176" s="162">
        <v>870.26</v>
      </c>
      <c r="L176" s="159"/>
      <c r="M176" s="163"/>
      <c r="N176" s="164"/>
      <c r="O176" s="164"/>
      <c r="P176" s="164"/>
      <c r="Q176" s="164"/>
      <c r="R176" s="164"/>
      <c r="S176" s="164"/>
      <c r="T176" s="165"/>
      <c r="AT176" s="160" t="s">
        <v>131</v>
      </c>
      <c r="AU176" s="160" t="s">
        <v>72</v>
      </c>
      <c r="AV176" s="14" t="s">
        <v>127</v>
      </c>
      <c r="AW176" s="14" t="s">
        <v>25</v>
      </c>
      <c r="AX176" s="14" t="s">
        <v>70</v>
      </c>
      <c r="AY176" s="160" t="s">
        <v>119</v>
      </c>
    </row>
    <row r="177" spans="1:65" s="2" customFormat="1" ht="16.5" customHeight="1">
      <c r="A177" s="31"/>
      <c r="B177" s="136"/>
      <c r="C177" s="172" t="s">
        <v>251</v>
      </c>
      <c r="D177" s="172" t="s">
        <v>201</v>
      </c>
      <c r="E177" s="173" t="s">
        <v>449</v>
      </c>
      <c r="F177" s="174" t="s">
        <v>450</v>
      </c>
      <c r="G177" s="175" t="s">
        <v>125</v>
      </c>
      <c r="H177" s="176">
        <v>1000.8</v>
      </c>
      <c r="I177" s="176"/>
      <c r="J177" s="176">
        <f>ROUND(I177*H177,2)</f>
        <v>0</v>
      </c>
      <c r="K177" s="174" t="s">
        <v>126</v>
      </c>
      <c r="L177" s="177"/>
      <c r="M177" s="178" t="s">
        <v>3</v>
      </c>
      <c r="N177" s="179" t="s">
        <v>34</v>
      </c>
      <c r="O177" s="144">
        <v>0</v>
      </c>
      <c r="P177" s="144">
        <f>O177*H177</f>
        <v>0</v>
      </c>
      <c r="Q177" s="144">
        <v>2.9999999999999997E-4</v>
      </c>
      <c r="R177" s="144">
        <f>Q177*H177</f>
        <v>0.30023999999999995</v>
      </c>
      <c r="S177" s="144">
        <v>0</v>
      </c>
      <c r="T177" s="145">
        <f>S177*H177</f>
        <v>0</v>
      </c>
      <c r="U177" s="31"/>
      <c r="V177" s="31"/>
      <c r="W177" s="31"/>
      <c r="X177" s="31"/>
      <c r="Y177" s="31"/>
      <c r="Z177" s="31"/>
      <c r="AA177" s="31"/>
      <c r="AB177" s="31"/>
      <c r="AC177" s="31"/>
      <c r="AD177" s="31"/>
      <c r="AE177" s="31"/>
      <c r="AR177" s="146" t="s">
        <v>204</v>
      </c>
      <c r="AT177" s="146" t="s">
        <v>201</v>
      </c>
      <c r="AU177" s="146" t="s">
        <v>72</v>
      </c>
      <c r="AY177" s="19" t="s">
        <v>119</v>
      </c>
      <c r="BE177" s="147">
        <f>IF(N177="základní",J177,0)</f>
        <v>0</v>
      </c>
      <c r="BF177" s="147">
        <f>IF(N177="snížená",J177,0)</f>
        <v>0</v>
      </c>
      <c r="BG177" s="147">
        <f>IF(N177="zákl. přenesená",J177,0)</f>
        <v>0</v>
      </c>
      <c r="BH177" s="147">
        <f>IF(N177="sníž. přenesená",J177,0)</f>
        <v>0</v>
      </c>
      <c r="BI177" s="147">
        <f>IF(N177="nulová",J177,0)</f>
        <v>0</v>
      </c>
      <c r="BJ177" s="19" t="s">
        <v>70</v>
      </c>
      <c r="BK177" s="147">
        <f>ROUND(I177*H177,2)</f>
        <v>0</v>
      </c>
      <c r="BL177" s="19" t="s">
        <v>197</v>
      </c>
      <c r="BM177" s="146" t="s">
        <v>451</v>
      </c>
    </row>
    <row r="178" spans="1:65" s="13" customFormat="1">
      <c r="B178" s="152"/>
      <c r="D178" s="148" t="s">
        <v>131</v>
      </c>
      <c r="F178" s="154" t="s">
        <v>452</v>
      </c>
      <c r="H178" s="155">
        <v>1000.8</v>
      </c>
      <c r="L178" s="152"/>
      <c r="M178" s="156"/>
      <c r="N178" s="157"/>
      <c r="O178" s="157"/>
      <c r="P178" s="157"/>
      <c r="Q178" s="157"/>
      <c r="R178" s="157"/>
      <c r="S178" s="157"/>
      <c r="T178" s="158"/>
      <c r="AT178" s="153" t="s">
        <v>131</v>
      </c>
      <c r="AU178" s="153" t="s">
        <v>72</v>
      </c>
      <c r="AV178" s="13" t="s">
        <v>72</v>
      </c>
      <c r="AW178" s="13" t="s">
        <v>4</v>
      </c>
      <c r="AX178" s="13" t="s">
        <v>70</v>
      </c>
      <c r="AY178" s="153" t="s">
        <v>119</v>
      </c>
    </row>
    <row r="179" spans="1:65" s="2" customFormat="1" ht="24">
      <c r="A179" s="31"/>
      <c r="B179" s="136"/>
      <c r="C179" s="137" t="s">
        <v>256</v>
      </c>
      <c r="D179" s="137" t="s">
        <v>122</v>
      </c>
      <c r="E179" s="138" t="s">
        <v>453</v>
      </c>
      <c r="F179" s="139" t="s">
        <v>454</v>
      </c>
      <c r="G179" s="140" t="s">
        <v>152</v>
      </c>
      <c r="H179" s="141">
        <v>4.46</v>
      </c>
      <c r="I179" s="141"/>
      <c r="J179" s="141">
        <f>ROUND(I179*H179,2)</f>
        <v>0</v>
      </c>
      <c r="K179" s="139" t="s">
        <v>126</v>
      </c>
      <c r="L179" s="32"/>
      <c r="M179" s="142" t="s">
        <v>3</v>
      </c>
      <c r="N179" s="143" t="s">
        <v>34</v>
      </c>
      <c r="O179" s="144">
        <v>1.609</v>
      </c>
      <c r="P179" s="144">
        <f>O179*H179</f>
        <v>7.1761400000000002</v>
      </c>
      <c r="Q179" s="144">
        <v>0</v>
      </c>
      <c r="R179" s="144">
        <f>Q179*H179</f>
        <v>0</v>
      </c>
      <c r="S179" s="144">
        <v>0</v>
      </c>
      <c r="T179" s="145">
        <f>S179*H179</f>
        <v>0</v>
      </c>
      <c r="U179" s="31"/>
      <c r="V179" s="31"/>
      <c r="W179" s="31"/>
      <c r="X179" s="31"/>
      <c r="Y179" s="31"/>
      <c r="Z179" s="31"/>
      <c r="AA179" s="31"/>
      <c r="AB179" s="31"/>
      <c r="AC179" s="31"/>
      <c r="AD179" s="31"/>
      <c r="AE179" s="31"/>
      <c r="AR179" s="146" t="s">
        <v>197</v>
      </c>
      <c r="AT179" s="146" t="s">
        <v>122</v>
      </c>
      <c r="AU179" s="146" t="s">
        <v>72</v>
      </c>
      <c r="AY179" s="19" t="s">
        <v>119</v>
      </c>
      <c r="BE179" s="147">
        <f>IF(N179="základní",J179,0)</f>
        <v>0</v>
      </c>
      <c r="BF179" s="147">
        <f>IF(N179="snížená",J179,0)</f>
        <v>0</v>
      </c>
      <c r="BG179" s="147">
        <f>IF(N179="zákl. přenesená",J179,0)</f>
        <v>0</v>
      </c>
      <c r="BH179" s="147">
        <f>IF(N179="sníž. přenesená",J179,0)</f>
        <v>0</v>
      </c>
      <c r="BI179" s="147">
        <f>IF(N179="nulová",J179,0)</f>
        <v>0</v>
      </c>
      <c r="BJ179" s="19" t="s">
        <v>70</v>
      </c>
      <c r="BK179" s="147">
        <f>ROUND(I179*H179,2)</f>
        <v>0</v>
      </c>
      <c r="BL179" s="19" t="s">
        <v>197</v>
      </c>
      <c r="BM179" s="146" t="s">
        <v>455</v>
      </c>
    </row>
    <row r="180" spans="1:65" s="2" customFormat="1" ht="78">
      <c r="A180" s="31"/>
      <c r="B180" s="32"/>
      <c r="C180" s="31"/>
      <c r="D180" s="148" t="s">
        <v>129</v>
      </c>
      <c r="E180" s="31"/>
      <c r="F180" s="149" t="s">
        <v>272</v>
      </c>
      <c r="G180" s="31"/>
      <c r="H180" s="31"/>
      <c r="I180" s="31"/>
      <c r="J180" s="31"/>
      <c r="K180" s="31"/>
      <c r="L180" s="32"/>
      <c r="M180" s="150"/>
      <c r="N180" s="151"/>
      <c r="O180" s="52"/>
      <c r="P180" s="52"/>
      <c r="Q180" s="52"/>
      <c r="R180" s="52"/>
      <c r="S180" s="52"/>
      <c r="T180" s="53"/>
      <c r="U180" s="31"/>
      <c r="V180" s="31"/>
      <c r="W180" s="31"/>
      <c r="X180" s="31"/>
      <c r="Y180" s="31"/>
      <c r="Z180" s="31"/>
      <c r="AA180" s="31"/>
      <c r="AB180" s="31"/>
      <c r="AC180" s="31"/>
      <c r="AD180" s="31"/>
      <c r="AE180" s="31"/>
      <c r="AT180" s="19" t="s">
        <v>129</v>
      </c>
      <c r="AU180" s="19" t="s">
        <v>72</v>
      </c>
    </row>
    <row r="181" spans="1:65" s="2" customFormat="1" ht="24">
      <c r="A181" s="31"/>
      <c r="B181" s="136"/>
      <c r="C181" s="137" t="s">
        <v>263</v>
      </c>
      <c r="D181" s="137" t="s">
        <v>122</v>
      </c>
      <c r="E181" s="138" t="s">
        <v>456</v>
      </c>
      <c r="F181" s="139" t="s">
        <v>457</v>
      </c>
      <c r="G181" s="140" t="s">
        <v>152</v>
      </c>
      <c r="H181" s="141">
        <v>4.46</v>
      </c>
      <c r="I181" s="141"/>
      <c r="J181" s="141">
        <f>ROUND(I181*H181,2)</f>
        <v>0</v>
      </c>
      <c r="K181" s="139" t="s">
        <v>126</v>
      </c>
      <c r="L181" s="32"/>
      <c r="M181" s="142" t="s">
        <v>3</v>
      </c>
      <c r="N181" s="143" t="s">
        <v>34</v>
      </c>
      <c r="O181" s="144">
        <v>1.61</v>
      </c>
      <c r="P181" s="144">
        <f>O181*H181</f>
        <v>7.1806000000000001</v>
      </c>
      <c r="Q181" s="144">
        <v>0</v>
      </c>
      <c r="R181" s="144">
        <f>Q181*H181</f>
        <v>0</v>
      </c>
      <c r="S181" s="144">
        <v>0</v>
      </c>
      <c r="T181" s="145">
        <f>S181*H181</f>
        <v>0</v>
      </c>
      <c r="U181" s="31"/>
      <c r="V181" s="31"/>
      <c r="W181" s="31"/>
      <c r="X181" s="31"/>
      <c r="Y181" s="31"/>
      <c r="Z181" s="31"/>
      <c r="AA181" s="31"/>
      <c r="AB181" s="31"/>
      <c r="AC181" s="31"/>
      <c r="AD181" s="31"/>
      <c r="AE181" s="31"/>
      <c r="AR181" s="146" t="s">
        <v>197</v>
      </c>
      <c r="AT181" s="146" t="s">
        <v>122</v>
      </c>
      <c r="AU181" s="146" t="s">
        <v>72</v>
      </c>
      <c r="AY181" s="19" t="s">
        <v>119</v>
      </c>
      <c r="BE181" s="147">
        <f>IF(N181="základní",J181,0)</f>
        <v>0</v>
      </c>
      <c r="BF181" s="147">
        <f>IF(N181="snížená",J181,0)</f>
        <v>0</v>
      </c>
      <c r="BG181" s="147">
        <f>IF(N181="zákl. přenesená",J181,0)</f>
        <v>0</v>
      </c>
      <c r="BH181" s="147">
        <f>IF(N181="sníž. přenesená",J181,0)</f>
        <v>0</v>
      </c>
      <c r="BI181" s="147">
        <f>IF(N181="nulová",J181,0)</f>
        <v>0</v>
      </c>
      <c r="BJ181" s="19" t="s">
        <v>70</v>
      </c>
      <c r="BK181" s="147">
        <f>ROUND(I181*H181,2)</f>
        <v>0</v>
      </c>
      <c r="BL181" s="19" t="s">
        <v>197</v>
      </c>
      <c r="BM181" s="146" t="s">
        <v>458</v>
      </c>
    </row>
    <row r="182" spans="1:65" s="2" customFormat="1" ht="78">
      <c r="A182" s="31"/>
      <c r="B182" s="32"/>
      <c r="C182" s="31"/>
      <c r="D182" s="148" t="s">
        <v>129</v>
      </c>
      <c r="E182" s="31"/>
      <c r="F182" s="149" t="s">
        <v>272</v>
      </c>
      <c r="G182" s="31"/>
      <c r="H182" s="31"/>
      <c r="I182" s="31"/>
      <c r="J182" s="31"/>
      <c r="K182" s="31"/>
      <c r="L182" s="32"/>
      <c r="M182" s="150"/>
      <c r="N182" s="151"/>
      <c r="O182" s="52"/>
      <c r="P182" s="52"/>
      <c r="Q182" s="52"/>
      <c r="R182" s="52"/>
      <c r="S182" s="52"/>
      <c r="T182" s="53"/>
      <c r="U182" s="31"/>
      <c r="V182" s="31"/>
      <c r="W182" s="31"/>
      <c r="X182" s="31"/>
      <c r="Y182" s="31"/>
      <c r="Z182" s="31"/>
      <c r="AA182" s="31"/>
      <c r="AB182" s="31"/>
      <c r="AC182" s="31"/>
      <c r="AD182" s="31"/>
      <c r="AE182" s="31"/>
      <c r="AT182" s="19" t="s">
        <v>129</v>
      </c>
      <c r="AU182" s="19" t="s">
        <v>72</v>
      </c>
    </row>
    <row r="183" spans="1:65" s="12" customFormat="1" ht="22.9" customHeight="1">
      <c r="B183" s="124"/>
      <c r="D183" s="125" t="s">
        <v>62</v>
      </c>
      <c r="E183" s="134" t="s">
        <v>192</v>
      </c>
      <c r="F183" s="134" t="s">
        <v>193</v>
      </c>
      <c r="J183" s="135">
        <f>BK183</f>
        <v>0</v>
      </c>
      <c r="L183" s="124"/>
      <c r="M183" s="128"/>
      <c r="N183" s="129"/>
      <c r="O183" s="129"/>
      <c r="P183" s="130">
        <f>SUM(P184:P200)</f>
        <v>274.5129</v>
      </c>
      <c r="Q183" s="129"/>
      <c r="R183" s="130">
        <f>SUM(R184:R200)</f>
        <v>4.3643719000000001</v>
      </c>
      <c r="S183" s="129"/>
      <c r="T183" s="131">
        <f>SUM(T184:T200)</f>
        <v>0</v>
      </c>
      <c r="AR183" s="125" t="s">
        <v>72</v>
      </c>
      <c r="AT183" s="132" t="s">
        <v>62</v>
      </c>
      <c r="AU183" s="132" t="s">
        <v>70</v>
      </c>
      <c r="AY183" s="125" t="s">
        <v>119</v>
      </c>
      <c r="BK183" s="133">
        <f>SUM(BK184:BK200)</f>
        <v>0</v>
      </c>
    </row>
    <row r="184" spans="1:65" s="2" customFormat="1" ht="24">
      <c r="A184" s="31"/>
      <c r="B184" s="136"/>
      <c r="C184" s="137" t="s">
        <v>268</v>
      </c>
      <c r="D184" s="137" t="s">
        <v>122</v>
      </c>
      <c r="E184" s="138" t="s">
        <v>459</v>
      </c>
      <c r="F184" s="139" t="s">
        <v>460</v>
      </c>
      <c r="G184" s="140" t="s">
        <v>125</v>
      </c>
      <c r="H184" s="141">
        <v>870.26</v>
      </c>
      <c r="I184" s="141"/>
      <c r="J184" s="141">
        <f>ROUND(I184*H184,2)</f>
        <v>0</v>
      </c>
      <c r="K184" s="139" t="s">
        <v>126</v>
      </c>
      <c r="L184" s="32"/>
      <c r="M184" s="142" t="s">
        <v>3</v>
      </c>
      <c r="N184" s="143" t="s">
        <v>34</v>
      </c>
      <c r="O184" s="144">
        <v>0.14000000000000001</v>
      </c>
      <c r="P184" s="144">
        <f>O184*H184</f>
        <v>121.83640000000001</v>
      </c>
      <c r="Q184" s="144">
        <v>1.16E-3</v>
      </c>
      <c r="R184" s="144">
        <f>Q184*H184</f>
        <v>1.0095015999999999</v>
      </c>
      <c r="S184" s="144">
        <v>0</v>
      </c>
      <c r="T184" s="145">
        <f>S184*H184</f>
        <v>0</v>
      </c>
      <c r="U184" s="31"/>
      <c r="V184" s="31"/>
      <c r="W184" s="31"/>
      <c r="X184" s="31"/>
      <c r="Y184" s="31"/>
      <c r="Z184" s="31"/>
      <c r="AA184" s="31"/>
      <c r="AB184" s="31"/>
      <c r="AC184" s="31"/>
      <c r="AD184" s="31"/>
      <c r="AE184" s="31"/>
      <c r="AR184" s="146" t="s">
        <v>197</v>
      </c>
      <c r="AT184" s="146" t="s">
        <v>122</v>
      </c>
      <c r="AU184" s="146" t="s">
        <v>72</v>
      </c>
      <c r="AY184" s="19" t="s">
        <v>119</v>
      </c>
      <c r="BE184" s="147">
        <f>IF(N184="základní",J184,0)</f>
        <v>0</v>
      </c>
      <c r="BF184" s="147">
        <f>IF(N184="snížená",J184,0)</f>
        <v>0</v>
      </c>
      <c r="BG184" s="147">
        <f>IF(N184="zákl. přenesená",J184,0)</f>
        <v>0</v>
      </c>
      <c r="BH184" s="147">
        <f>IF(N184="sníž. přenesená",J184,0)</f>
        <v>0</v>
      </c>
      <c r="BI184" s="147">
        <f>IF(N184="nulová",J184,0)</f>
        <v>0</v>
      </c>
      <c r="BJ184" s="19" t="s">
        <v>70</v>
      </c>
      <c r="BK184" s="147">
        <f>ROUND(I184*H184,2)</f>
        <v>0</v>
      </c>
      <c r="BL184" s="19" t="s">
        <v>197</v>
      </c>
      <c r="BM184" s="146" t="s">
        <v>461</v>
      </c>
    </row>
    <row r="185" spans="1:65" s="2" customFormat="1" ht="107.25">
      <c r="A185" s="31"/>
      <c r="B185" s="32"/>
      <c r="C185" s="31"/>
      <c r="D185" s="148" t="s">
        <v>129</v>
      </c>
      <c r="E185" s="31"/>
      <c r="F185" s="149" t="s">
        <v>462</v>
      </c>
      <c r="G185" s="31"/>
      <c r="H185" s="31"/>
      <c r="I185" s="31"/>
      <c r="J185" s="31"/>
      <c r="K185" s="31"/>
      <c r="L185" s="32"/>
      <c r="M185" s="150"/>
      <c r="N185" s="151"/>
      <c r="O185" s="52"/>
      <c r="P185" s="52"/>
      <c r="Q185" s="52"/>
      <c r="R185" s="52"/>
      <c r="S185" s="52"/>
      <c r="T185" s="53"/>
      <c r="U185" s="31"/>
      <c r="V185" s="31"/>
      <c r="W185" s="31"/>
      <c r="X185" s="31"/>
      <c r="Y185" s="31"/>
      <c r="Z185" s="31"/>
      <c r="AA185" s="31"/>
      <c r="AB185" s="31"/>
      <c r="AC185" s="31"/>
      <c r="AD185" s="31"/>
      <c r="AE185" s="31"/>
      <c r="AT185" s="19" t="s">
        <v>129</v>
      </c>
      <c r="AU185" s="19" t="s">
        <v>72</v>
      </c>
    </row>
    <row r="186" spans="1:65" s="2" customFormat="1" ht="16.5" customHeight="1">
      <c r="A186" s="31"/>
      <c r="B186" s="136"/>
      <c r="C186" s="172" t="s">
        <v>273</v>
      </c>
      <c r="D186" s="172" t="s">
        <v>201</v>
      </c>
      <c r="E186" s="173" t="s">
        <v>463</v>
      </c>
      <c r="F186" s="174" t="s">
        <v>464</v>
      </c>
      <c r="G186" s="175" t="s">
        <v>125</v>
      </c>
      <c r="H186" s="176">
        <v>887.67</v>
      </c>
      <c r="I186" s="176"/>
      <c r="J186" s="176">
        <f>ROUND(I186*H186,2)</f>
        <v>0</v>
      </c>
      <c r="K186" s="174" t="s">
        <v>126</v>
      </c>
      <c r="L186" s="177"/>
      <c r="M186" s="178" t="s">
        <v>3</v>
      </c>
      <c r="N186" s="179" t="s">
        <v>34</v>
      </c>
      <c r="O186" s="144">
        <v>0</v>
      </c>
      <c r="P186" s="144">
        <f>O186*H186</f>
        <v>0</v>
      </c>
      <c r="Q186" s="144">
        <v>1.75E-3</v>
      </c>
      <c r="R186" s="144">
        <f>Q186*H186</f>
        <v>1.5534224999999999</v>
      </c>
      <c r="S186" s="144">
        <v>0</v>
      </c>
      <c r="T186" s="145">
        <f>S186*H186</f>
        <v>0</v>
      </c>
      <c r="U186" s="31"/>
      <c r="V186" s="31"/>
      <c r="W186" s="31"/>
      <c r="X186" s="31"/>
      <c r="Y186" s="31"/>
      <c r="Z186" s="31"/>
      <c r="AA186" s="31"/>
      <c r="AB186" s="31"/>
      <c r="AC186" s="31"/>
      <c r="AD186" s="31"/>
      <c r="AE186" s="31"/>
      <c r="AR186" s="146" t="s">
        <v>204</v>
      </c>
      <c r="AT186" s="146" t="s">
        <v>201</v>
      </c>
      <c r="AU186" s="146" t="s">
        <v>72</v>
      </c>
      <c r="AY186" s="19" t="s">
        <v>119</v>
      </c>
      <c r="BE186" s="147">
        <f>IF(N186="základní",J186,0)</f>
        <v>0</v>
      </c>
      <c r="BF186" s="147">
        <f>IF(N186="snížená",J186,0)</f>
        <v>0</v>
      </c>
      <c r="BG186" s="147">
        <f>IF(N186="zákl. přenesená",J186,0)</f>
        <v>0</v>
      </c>
      <c r="BH186" s="147">
        <f>IF(N186="sníž. přenesená",J186,0)</f>
        <v>0</v>
      </c>
      <c r="BI186" s="147">
        <f>IF(N186="nulová",J186,0)</f>
        <v>0</v>
      </c>
      <c r="BJ186" s="19" t="s">
        <v>70</v>
      </c>
      <c r="BK186" s="147">
        <f>ROUND(I186*H186,2)</f>
        <v>0</v>
      </c>
      <c r="BL186" s="19" t="s">
        <v>197</v>
      </c>
      <c r="BM186" s="146" t="s">
        <v>465</v>
      </c>
    </row>
    <row r="187" spans="1:65" s="13" customFormat="1">
      <c r="B187" s="152"/>
      <c r="D187" s="148" t="s">
        <v>131</v>
      </c>
      <c r="F187" s="154" t="s">
        <v>466</v>
      </c>
      <c r="H187" s="155">
        <v>887.67</v>
      </c>
      <c r="L187" s="152"/>
      <c r="M187" s="156"/>
      <c r="N187" s="157"/>
      <c r="O187" s="157"/>
      <c r="P187" s="157"/>
      <c r="Q187" s="157"/>
      <c r="R187" s="157"/>
      <c r="S187" s="157"/>
      <c r="T187" s="158"/>
      <c r="AT187" s="153" t="s">
        <v>131</v>
      </c>
      <c r="AU187" s="153" t="s">
        <v>72</v>
      </c>
      <c r="AV187" s="13" t="s">
        <v>72</v>
      </c>
      <c r="AW187" s="13" t="s">
        <v>4</v>
      </c>
      <c r="AX187" s="13" t="s">
        <v>70</v>
      </c>
      <c r="AY187" s="153" t="s">
        <v>119</v>
      </c>
    </row>
    <row r="188" spans="1:65" s="2" customFormat="1" ht="24">
      <c r="A188" s="31"/>
      <c r="B188" s="136"/>
      <c r="C188" s="137" t="s">
        <v>279</v>
      </c>
      <c r="D188" s="137" t="s">
        <v>122</v>
      </c>
      <c r="E188" s="138" t="s">
        <v>467</v>
      </c>
      <c r="F188" s="139" t="s">
        <v>468</v>
      </c>
      <c r="G188" s="140" t="s">
        <v>125</v>
      </c>
      <c r="H188" s="141">
        <v>870.26</v>
      </c>
      <c r="I188" s="141"/>
      <c r="J188" s="141">
        <f>ROUND(I188*H188,2)</f>
        <v>0</v>
      </c>
      <c r="K188" s="139" t="s">
        <v>126</v>
      </c>
      <c r="L188" s="32"/>
      <c r="M188" s="142" t="s">
        <v>3</v>
      </c>
      <c r="N188" s="143" t="s">
        <v>34</v>
      </c>
      <c r="O188" s="144">
        <v>0.159</v>
      </c>
      <c r="P188" s="144">
        <f>O188*H188</f>
        <v>138.37134</v>
      </c>
      <c r="Q188" s="144">
        <v>3.0000000000000001E-5</v>
      </c>
      <c r="R188" s="144">
        <f>Q188*H188</f>
        <v>2.61078E-2</v>
      </c>
      <c r="S188" s="144">
        <v>0</v>
      </c>
      <c r="T188" s="145">
        <f>S188*H188</f>
        <v>0</v>
      </c>
      <c r="U188" s="31"/>
      <c r="V188" s="31"/>
      <c r="W188" s="31"/>
      <c r="X188" s="31"/>
      <c r="Y188" s="31"/>
      <c r="Z188" s="31"/>
      <c r="AA188" s="31"/>
      <c r="AB188" s="31"/>
      <c r="AC188" s="31"/>
      <c r="AD188" s="31"/>
      <c r="AE188" s="31"/>
      <c r="AR188" s="146" t="s">
        <v>197</v>
      </c>
      <c r="AT188" s="146" t="s">
        <v>122</v>
      </c>
      <c r="AU188" s="146" t="s">
        <v>72</v>
      </c>
      <c r="AY188" s="19" t="s">
        <v>119</v>
      </c>
      <c r="BE188" s="147">
        <f>IF(N188="základní",J188,0)</f>
        <v>0</v>
      </c>
      <c r="BF188" s="147">
        <f>IF(N188="snížená",J188,0)</f>
        <v>0</v>
      </c>
      <c r="BG188" s="147">
        <f>IF(N188="zákl. přenesená",J188,0)</f>
        <v>0</v>
      </c>
      <c r="BH188" s="147">
        <f>IF(N188="sníž. přenesená",J188,0)</f>
        <v>0</v>
      </c>
      <c r="BI188" s="147">
        <f>IF(N188="nulová",J188,0)</f>
        <v>0</v>
      </c>
      <c r="BJ188" s="19" t="s">
        <v>70</v>
      </c>
      <c r="BK188" s="147">
        <f>ROUND(I188*H188,2)</f>
        <v>0</v>
      </c>
      <c r="BL188" s="19" t="s">
        <v>197</v>
      </c>
      <c r="BM188" s="146" t="s">
        <v>469</v>
      </c>
    </row>
    <row r="189" spans="1:65" s="2" customFormat="1" ht="107.25">
      <c r="A189" s="31"/>
      <c r="B189" s="32"/>
      <c r="C189" s="31"/>
      <c r="D189" s="148" t="s">
        <v>129</v>
      </c>
      <c r="E189" s="31"/>
      <c r="F189" s="149" t="s">
        <v>462</v>
      </c>
      <c r="G189" s="31"/>
      <c r="H189" s="31"/>
      <c r="I189" s="31"/>
      <c r="J189" s="31"/>
      <c r="K189" s="31"/>
      <c r="L189" s="32"/>
      <c r="M189" s="150"/>
      <c r="N189" s="151"/>
      <c r="O189" s="52"/>
      <c r="P189" s="52"/>
      <c r="Q189" s="52"/>
      <c r="R189" s="52"/>
      <c r="S189" s="52"/>
      <c r="T189" s="53"/>
      <c r="U189" s="31"/>
      <c r="V189" s="31"/>
      <c r="W189" s="31"/>
      <c r="X189" s="31"/>
      <c r="Y189" s="31"/>
      <c r="Z189" s="31"/>
      <c r="AA189" s="31"/>
      <c r="AB189" s="31"/>
      <c r="AC189" s="31"/>
      <c r="AD189" s="31"/>
      <c r="AE189" s="31"/>
      <c r="AT189" s="19" t="s">
        <v>129</v>
      </c>
      <c r="AU189" s="19" t="s">
        <v>72</v>
      </c>
    </row>
    <row r="190" spans="1:65" s="13" customFormat="1">
      <c r="B190" s="152"/>
      <c r="D190" s="148" t="s">
        <v>131</v>
      </c>
      <c r="E190" s="153" t="s">
        <v>3</v>
      </c>
      <c r="F190" s="154" t="s">
        <v>431</v>
      </c>
      <c r="H190" s="155">
        <v>597.63</v>
      </c>
      <c r="L190" s="152"/>
      <c r="M190" s="156"/>
      <c r="N190" s="157"/>
      <c r="O190" s="157"/>
      <c r="P190" s="157"/>
      <c r="Q190" s="157"/>
      <c r="R190" s="157"/>
      <c r="S190" s="157"/>
      <c r="T190" s="158"/>
      <c r="AT190" s="153" t="s">
        <v>131</v>
      </c>
      <c r="AU190" s="153" t="s">
        <v>72</v>
      </c>
      <c r="AV190" s="13" t="s">
        <v>72</v>
      </c>
      <c r="AW190" s="13" t="s">
        <v>25</v>
      </c>
      <c r="AX190" s="13" t="s">
        <v>63</v>
      </c>
      <c r="AY190" s="153" t="s">
        <v>119</v>
      </c>
    </row>
    <row r="191" spans="1:65" s="15" customFormat="1">
      <c r="B191" s="166"/>
      <c r="D191" s="148" t="s">
        <v>131</v>
      </c>
      <c r="E191" s="167" t="s">
        <v>3</v>
      </c>
      <c r="F191" s="168" t="s">
        <v>430</v>
      </c>
      <c r="H191" s="167" t="s">
        <v>3</v>
      </c>
      <c r="L191" s="166"/>
      <c r="M191" s="169"/>
      <c r="N191" s="170"/>
      <c r="O191" s="170"/>
      <c r="P191" s="170"/>
      <c r="Q191" s="170"/>
      <c r="R191" s="170"/>
      <c r="S191" s="170"/>
      <c r="T191" s="171"/>
      <c r="AT191" s="167" t="s">
        <v>131</v>
      </c>
      <c r="AU191" s="167" t="s">
        <v>72</v>
      </c>
      <c r="AV191" s="15" t="s">
        <v>70</v>
      </c>
      <c r="AW191" s="15" t="s">
        <v>25</v>
      </c>
      <c r="AX191" s="15" t="s">
        <v>63</v>
      </c>
      <c r="AY191" s="167" t="s">
        <v>119</v>
      </c>
    </row>
    <row r="192" spans="1:65" s="13" customFormat="1">
      <c r="B192" s="152"/>
      <c r="D192" s="148" t="s">
        <v>131</v>
      </c>
      <c r="E192" s="153" t="s">
        <v>3</v>
      </c>
      <c r="F192" s="154" t="s">
        <v>433</v>
      </c>
      <c r="H192" s="155">
        <v>272.63</v>
      </c>
      <c r="L192" s="152"/>
      <c r="M192" s="156"/>
      <c r="N192" s="157"/>
      <c r="O192" s="157"/>
      <c r="P192" s="157"/>
      <c r="Q192" s="157"/>
      <c r="R192" s="157"/>
      <c r="S192" s="157"/>
      <c r="T192" s="158"/>
      <c r="AT192" s="153" t="s">
        <v>131</v>
      </c>
      <c r="AU192" s="153" t="s">
        <v>72</v>
      </c>
      <c r="AV192" s="13" t="s">
        <v>72</v>
      </c>
      <c r="AW192" s="13" t="s">
        <v>25</v>
      </c>
      <c r="AX192" s="13" t="s">
        <v>63</v>
      </c>
      <c r="AY192" s="153" t="s">
        <v>119</v>
      </c>
    </row>
    <row r="193" spans="1:65" s="15" customFormat="1">
      <c r="B193" s="166"/>
      <c r="D193" s="148" t="s">
        <v>131</v>
      </c>
      <c r="E193" s="167" t="s">
        <v>3</v>
      </c>
      <c r="F193" s="168" t="s">
        <v>432</v>
      </c>
      <c r="H193" s="167" t="s">
        <v>3</v>
      </c>
      <c r="L193" s="166"/>
      <c r="M193" s="169"/>
      <c r="N193" s="170"/>
      <c r="O193" s="170"/>
      <c r="P193" s="170"/>
      <c r="Q193" s="170"/>
      <c r="R193" s="170"/>
      <c r="S193" s="170"/>
      <c r="T193" s="171"/>
      <c r="AT193" s="167" t="s">
        <v>131</v>
      </c>
      <c r="AU193" s="167" t="s">
        <v>72</v>
      </c>
      <c r="AV193" s="15" t="s">
        <v>70</v>
      </c>
      <c r="AW193" s="15" t="s">
        <v>25</v>
      </c>
      <c r="AX193" s="15" t="s">
        <v>63</v>
      </c>
      <c r="AY193" s="167" t="s">
        <v>119</v>
      </c>
    </row>
    <row r="194" spans="1:65" s="14" customFormat="1">
      <c r="B194" s="159"/>
      <c r="D194" s="148" t="s">
        <v>131</v>
      </c>
      <c r="E194" s="160" t="s">
        <v>3</v>
      </c>
      <c r="F194" s="161" t="s">
        <v>133</v>
      </c>
      <c r="H194" s="162">
        <v>870.26</v>
      </c>
      <c r="L194" s="159"/>
      <c r="M194" s="163"/>
      <c r="N194" s="164"/>
      <c r="O194" s="164"/>
      <c r="P194" s="164"/>
      <c r="Q194" s="164"/>
      <c r="R194" s="164"/>
      <c r="S194" s="164"/>
      <c r="T194" s="165"/>
      <c r="AT194" s="160" t="s">
        <v>131</v>
      </c>
      <c r="AU194" s="160" t="s">
        <v>72</v>
      </c>
      <c r="AV194" s="14" t="s">
        <v>127</v>
      </c>
      <c r="AW194" s="14" t="s">
        <v>25</v>
      </c>
      <c r="AX194" s="14" t="s">
        <v>70</v>
      </c>
      <c r="AY194" s="160" t="s">
        <v>119</v>
      </c>
    </row>
    <row r="195" spans="1:65" s="2" customFormat="1" ht="16.5" customHeight="1">
      <c r="A195" s="31"/>
      <c r="B195" s="136"/>
      <c r="C195" s="172" t="s">
        <v>284</v>
      </c>
      <c r="D195" s="172" t="s">
        <v>201</v>
      </c>
      <c r="E195" s="173" t="s">
        <v>470</v>
      </c>
      <c r="F195" s="174" t="s">
        <v>471</v>
      </c>
      <c r="G195" s="175" t="s">
        <v>125</v>
      </c>
      <c r="H195" s="176">
        <v>887.67</v>
      </c>
      <c r="I195" s="176"/>
      <c r="J195" s="176">
        <f>ROUND(I195*H195,2)</f>
        <v>0</v>
      </c>
      <c r="K195" s="174" t="s">
        <v>126</v>
      </c>
      <c r="L195" s="177"/>
      <c r="M195" s="178" t="s">
        <v>3</v>
      </c>
      <c r="N195" s="179" t="s">
        <v>34</v>
      </c>
      <c r="O195" s="144">
        <v>0</v>
      </c>
      <c r="P195" s="144">
        <f>O195*H195</f>
        <v>0</v>
      </c>
      <c r="Q195" s="144">
        <v>2E-3</v>
      </c>
      <c r="R195" s="144">
        <f>Q195*H195</f>
        <v>1.7753399999999999</v>
      </c>
      <c r="S195" s="144">
        <v>0</v>
      </c>
      <c r="T195" s="145">
        <f>S195*H195</f>
        <v>0</v>
      </c>
      <c r="U195" s="31"/>
      <c r="V195" s="31"/>
      <c r="W195" s="31"/>
      <c r="X195" s="31"/>
      <c r="Y195" s="31"/>
      <c r="Z195" s="31"/>
      <c r="AA195" s="31"/>
      <c r="AB195" s="31"/>
      <c r="AC195" s="31"/>
      <c r="AD195" s="31"/>
      <c r="AE195" s="31"/>
      <c r="AR195" s="146" t="s">
        <v>204</v>
      </c>
      <c r="AT195" s="146" t="s">
        <v>201</v>
      </c>
      <c r="AU195" s="146" t="s">
        <v>72</v>
      </c>
      <c r="AY195" s="19" t="s">
        <v>119</v>
      </c>
      <c r="BE195" s="147">
        <f>IF(N195="základní",J195,0)</f>
        <v>0</v>
      </c>
      <c r="BF195" s="147">
        <f>IF(N195="snížená",J195,0)</f>
        <v>0</v>
      </c>
      <c r="BG195" s="147">
        <f>IF(N195="zákl. přenesená",J195,0)</f>
        <v>0</v>
      </c>
      <c r="BH195" s="147">
        <f>IF(N195="sníž. přenesená",J195,0)</f>
        <v>0</v>
      </c>
      <c r="BI195" s="147">
        <f>IF(N195="nulová",J195,0)</f>
        <v>0</v>
      </c>
      <c r="BJ195" s="19" t="s">
        <v>70</v>
      </c>
      <c r="BK195" s="147">
        <f>ROUND(I195*H195,2)</f>
        <v>0</v>
      </c>
      <c r="BL195" s="19" t="s">
        <v>197</v>
      </c>
      <c r="BM195" s="146" t="s">
        <v>472</v>
      </c>
    </row>
    <row r="196" spans="1:65" s="13" customFormat="1">
      <c r="B196" s="152"/>
      <c r="D196" s="148" t="s">
        <v>131</v>
      </c>
      <c r="F196" s="154" t="s">
        <v>466</v>
      </c>
      <c r="H196" s="155">
        <v>887.67</v>
      </c>
      <c r="L196" s="152"/>
      <c r="M196" s="156"/>
      <c r="N196" s="157"/>
      <c r="O196" s="157"/>
      <c r="P196" s="157"/>
      <c r="Q196" s="157"/>
      <c r="R196" s="157"/>
      <c r="S196" s="157"/>
      <c r="T196" s="158"/>
      <c r="AT196" s="153" t="s">
        <v>131</v>
      </c>
      <c r="AU196" s="153" t="s">
        <v>72</v>
      </c>
      <c r="AV196" s="13" t="s">
        <v>72</v>
      </c>
      <c r="AW196" s="13" t="s">
        <v>4</v>
      </c>
      <c r="AX196" s="13" t="s">
        <v>70</v>
      </c>
      <c r="AY196" s="153" t="s">
        <v>119</v>
      </c>
    </row>
    <row r="197" spans="1:65" s="2" customFormat="1" ht="24">
      <c r="A197" s="31"/>
      <c r="B197" s="136"/>
      <c r="C197" s="137" t="s">
        <v>288</v>
      </c>
      <c r="D197" s="137" t="s">
        <v>122</v>
      </c>
      <c r="E197" s="138" t="s">
        <v>220</v>
      </c>
      <c r="F197" s="139" t="s">
        <v>221</v>
      </c>
      <c r="G197" s="140" t="s">
        <v>152</v>
      </c>
      <c r="H197" s="141">
        <v>4.3600000000000003</v>
      </c>
      <c r="I197" s="141"/>
      <c r="J197" s="141">
        <f>ROUND(I197*H197,2)</f>
        <v>0</v>
      </c>
      <c r="K197" s="139" t="s">
        <v>126</v>
      </c>
      <c r="L197" s="32"/>
      <c r="M197" s="142" t="s">
        <v>3</v>
      </c>
      <c r="N197" s="143" t="s">
        <v>34</v>
      </c>
      <c r="O197" s="144">
        <v>1.831</v>
      </c>
      <c r="P197" s="144">
        <f>O197*H197</f>
        <v>7.9831600000000007</v>
      </c>
      <c r="Q197" s="144">
        <v>0</v>
      </c>
      <c r="R197" s="144">
        <f>Q197*H197</f>
        <v>0</v>
      </c>
      <c r="S197" s="144">
        <v>0</v>
      </c>
      <c r="T197" s="145">
        <f>S197*H197</f>
        <v>0</v>
      </c>
      <c r="U197" s="31"/>
      <c r="V197" s="31"/>
      <c r="W197" s="31"/>
      <c r="X197" s="31"/>
      <c r="Y197" s="31"/>
      <c r="Z197" s="31"/>
      <c r="AA197" s="31"/>
      <c r="AB197" s="31"/>
      <c r="AC197" s="31"/>
      <c r="AD197" s="31"/>
      <c r="AE197" s="31"/>
      <c r="AR197" s="146" t="s">
        <v>197</v>
      </c>
      <c r="AT197" s="146" t="s">
        <v>122</v>
      </c>
      <c r="AU197" s="146" t="s">
        <v>72</v>
      </c>
      <c r="AY197" s="19" t="s">
        <v>119</v>
      </c>
      <c r="BE197" s="147">
        <f>IF(N197="základní",J197,0)</f>
        <v>0</v>
      </c>
      <c r="BF197" s="147">
        <f>IF(N197="snížená",J197,0)</f>
        <v>0</v>
      </c>
      <c r="BG197" s="147">
        <f>IF(N197="zákl. přenesená",J197,0)</f>
        <v>0</v>
      </c>
      <c r="BH197" s="147">
        <f>IF(N197="sníž. přenesená",J197,0)</f>
        <v>0</v>
      </c>
      <c r="BI197" s="147">
        <f>IF(N197="nulová",J197,0)</f>
        <v>0</v>
      </c>
      <c r="BJ197" s="19" t="s">
        <v>70</v>
      </c>
      <c r="BK197" s="147">
        <f>ROUND(I197*H197,2)</f>
        <v>0</v>
      </c>
      <c r="BL197" s="19" t="s">
        <v>197</v>
      </c>
      <c r="BM197" s="146" t="s">
        <v>222</v>
      </c>
    </row>
    <row r="198" spans="1:65" s="2" customFormat="1" ht="78">
      <c r="A198" s="31"/>
      <c r="B198" s="32"/>
      <c r="C198" s="31"/>
      <c r="D198" s="148" t="s">
        <v>129</v>
      </c>
      <c r="E198" s="31"/>
      <c r="F198" s="149" t="s">
        <v>223</v>
      </c>
      <c r="G198" s="31"/>
      <c r="H198" s="31"/>
      <c r="I198" s="31"/>
      <c r="J198" s="31"/>
      <c r="K198" s="31"/>
      <c r="L198" s="32"/>
      <c r="M198" s="150"/>
      <c r="N198" s="151"/>
      <c r="O198" s="52"/>
      <c r="P198" s="52"/>
      <c r="Q198" s="52"/>
      <c r="R198" s="52"/>
      <c r="S198" s="52"/>
      <c r="T198" s="53"/>
      <c r="U198" s="31"/>
      <c r="V198" s="31"/>
      <c r="W198" s="31"/>
      <c r="X198" s="31"/>
      <c r="Y198" s="31"/>
      <c r="Z198" s="31"/>
      <c r="AA198" s="31"/>
      <c r="AB198" s="31"/>
      <c r="AC198" s="31"/>
      <c r="AD198" s="31"/>
      <c r="AE198" s="31"/>
      <c r="AT198" s="19" t="s">
        <v>129</v>
      </c>
      <c r="AU198" s="19" t="s">
        <v>72</v>
      </c>
    </row>
    <row r="199" spans="1:65" s="2" customFormat="1" ht="24">
      <c r="A199" s="31"/>
      <c r="B199" s="136"/>
      <c r="C199" s="137" t="s">
        <v>293</v>
      </c>
      <c r="D199" s="137" t="s">
        <v>122</v>
      </c>
      <c r="E199" s="138" t="s">
        <v>225</v>
      </c>
      <c r="F199" s="139" t="s">
        <v>226</v>
      </c>
      <c r="G199" s="140" t="s">
        <v>152</v>
      </c>
      <c r="H199" s="141">
        <v>4.3600000000000003</v>
      </c>
      <c r="I199" s="141"/>
      <c r="J199" s="141">
        <f>ROUND(I199*H199,2)</f>
        <v>0</v>
      </c>
      <c r="K199" s="139" t="s">
        <v>126</v>
      </c>
      <c r="L199" s="32"/>
      <c r="M199" s="142" t="s">
        <v>3</v>
      </c>
      <c r="N199" s="143" t="s">
        <v>34</v>
      </c>
      <c r="O199" s="144">
        <v>1.45</v>
      </c>
      <c r="P199" s="144">
        <f>O199*H199</f>
        <v>6.3220000000000001</v>
      </c>
      <c r="Q199" s="144">
        <v>0</v>
      </c>
      <c r="R199" s="144">
        <f>Q199*H199</f>
        <v>0</v>
      </c>
      <c r="S199" s="144">
        <v>0</v>
      </c>
      <c r="T199" s="145">
        <f>S199*H199</f>
        <v>0</v>
      </c>
      <c r="U199" s="31"/>
      <c r="V199" s="31"/>
      <c r="W199" s="31"/>
      <c r="X199" s="31"/>
      <c r="Y199" s="31"/>
      <c r="Z199" s="31"/>
      <c r="AA199" s="31"/>
      <c r="AB199" s="31"/>
      <c r="AC199" s="31"/>
      <c r="AD199" s="31"/>
      <c r="AE199" s="31"/>
      <c r="AR199" s="146" t="s">
        <v>197</v>
      </c>
      <c r="AT199" s="146" t="s">
        <v>122</v>
      </c>
      <c r="AU199" s="146" t="s">
        <v>72</v>
      </c>
      <c r="AY199" s="19" t="s">
        <v>119</v>
      </c>
      <c r="BE199" s="147">
        <f>IF(N199="základní",J199,0)</f>
        <v>0</v>
      </c>
      <c r="BF199" s="147">
        <f>IF(N199="snížená",J199,0)</f>
        <v>0</v>
      </c>
      <c r="BG199" s="147">
        <f>IF(N199="zákl. přenesená",J199,0)</f>
        <v>0</v>
      </c>
      <c r="BH199" s="147">
        <f>IF(N199="sníž. přenesená",J199,0)</f>
        <v>0</v>
      </c>
      <c r="BI199" s="147">
        <f>IF(N199="nulová",J199,0)</f>
        <v>0</v>
      </c>
      <c r="BJ199" s="19" t="s">
        <v>70</v>
      </c>
      <c r="BK199" s="147">
        <f>ROUND(I199*H199,2)</f>
        <v>0</v>
      </c>
      <c r="BL199" s="19" t="s">
        <v>197</v>
      </c>
      <c r="BM199" s="146" t="s">
        <v>227</v>
      </c>
    </row>
    <row r="200" spans="1:65" s="2" customFormat="1" ht="78">
      <c r="A200" s="31"/>
      <c r="B200" s="32"/>
      <c r="C200" s="31"/>
      <c r="D200" s="148" t="s">
        <v>129</v>
      </c>
      <c r="E200" s="31"/>
      <c r="F200" s="149" t="s">
        <v>223</v>
      </c>
      <c r="G200" s="31"/>
      <c r="H200" s="31"/>
      <c r="I200" s="31"/>
      <c r="J200" s="31"/>
      <c r="K200" s="31"/>
      <c r="L200" s="32"/>
      <c r="M200" s="150"/>
      <c r="N200" s="151"/>
      <c r="O200" s="52"/>
      <c r="P200" s="52"/>
      <c r="Q200" s="52"/>
      <c r="R200" s="52"/>
      <c r="S200" s="52"/>
      <c r="T200" s="53"/>
      <c r="U200" s="31"/>
      <c r="V200" s="31"/>
      <c r="W200" s="31"/>
      <c r="X200" s="31"/>
      <c r="Y200" s="31"/>
      <c r="Z200" s="31"/>
      <c r="AA200" s="31"/>
      <c r="AB200" s="31"/>
      <c r="AC200" s="31"/>
      <c r="AD200" s="31"/>
      <c r="AE200" s="31"/>
      <c r="AT200" s="19" t="s">
        <v>129</v>
      </c>
      <c r="AU200" s="19" t="s">
        <v>72</v>
      </c>
    </row>
    <row r="201" spans="1:65" s="12" customFormat="1" ht="22.9" customHeight="1">
      <c r="B201" s="124"/>
      <c r="D201" s="125" t="s">
        <v>62</v>
      </c>
      <c r="E201" s="134" t="s">
        <v>228</v>
      </c>
      <c r="F201" s="134" t="s">
        <v>229</v>
      </c>
      <c r="J201" s="135">
        <f>BK201</f>
        <v>0</v>
      </c>
      <c r="L201" s="124"/>
      <c r="M201" s="128"/>
      <c r="N201" s="129"/>
      <c r="O201" s="129"/>
      <c r="P201" s="130">
        <f>SUM(P202:P223)</f>
        <v>45.19041</v>
      </c>
      <c r="Q201" s="129"/>
      <c r="R201" s="130">
        <f>SUM(R202:R223)</f>
        <v>1.9129185</v>
      </c>
      <c r="S201" s="129"/>
      <c r="T201" s="131">
        <f>SUM(T202:T223)</f>
        <v>0</v>
      </c>
      <c r="AR201" s="125" t="s">
        <v>72</v>
      </c>
      <c r="AT201" s="132" t="s">
        <v>62</v>
      </c>
      <c r="AU201" s="132" t="s">
        <v>70</v>
      </c>
      <c r="AY201" s="125" t="s">
        <v>119</v>
      </c>
      <c r="BK201" s="133">
        <f>SUM(BK202:BK223)</f>
        <v>0</v>
      </c>
    </row>
    <row r="202" spans="1:65" s="2" customFormat="1" ht="24">
      <c r="A202" s="31"/>
      <c r="B202" s="136"/>
      <c r="C202" s="137" t="s">
        <v>298</v>
      </c>
      <c r="D202" s="137" t="s">
        <v>122</v>
      </c>
      <c r="E202" s="138" t="s">
        <v>231</v>
      </c>
      <c r="F202" s="139" t="s">
        <v>232</v>
      </c>
      <c r="G202" s="140" t="s">
        <v>145</v>
      </c>
      <c r="H202" s="141">
        <v>3.33</v>
      </c>
      <c r="I202" s="141"/>
      <c r="J202" s="141">
        <f>ROUND(I202*H202,2)</f>
        <v>0</v>
      </c>
      <c r="K202" s="139" t="s">
        <v>126</v>
      </c>
      <c r="L202" s="32"/>
      <c r="M202" s="142" t="s">
        <v>3</v>
      </c>
      <c r="N202" s="143" t="s">
        <v>34</v>
      </c>
      <c r="O202" s="144">
        <v>1.56</v>
      </c>
      <c r="P202" s="144">
        <f>O202*H202</f>
        <v>5.1947999999999999</v>
      </c>
      <c r="Q202" s="144">
        <v>1.08E-3</v>
      </c>
      <c r="R202" s="144">
        <f>Q202*H202</f>
        <v>3.5964E-3</v>
      </c>
      <c r="S202" s="144">
        <v>0</v>
      </c>
      <c r="T202" s="145">
        <f>S202*H202</f>
        <v>0</v>
      </c>
      <c r="U202" s="31"/>
      <c r="V202" s="31"/>
      <c r="W202" s="31"/>
      <c r="X202" s="31"/>
      <c r="Y202" s="31"/>
      <c r="Z202" s="31"/>
      <c r="AA202" s="31"/>
      <c r="AB202" s="31"/>
      <c r="AC202" s="31"/>
      <c r="AD202" s="31"/>
      <c r="AE202" s="31"/>
      <c r="AR202" s="146" t="s">
        <v>197</v>
      </c>
      <c r="AT202" s="146" t="s">
        <v>122</v>
      </c>
      <c r="AU202" s="146" t="s">
        <v>72</v>
      </c>
      <c r="AY202" s="19" t="s">
        <v>119</v>
      </c>
      <c r="BE202" s="147">
        <f>IF(N202="základní",J202,0)</f>
        <v>0</v>
      </c>
      <c r="BF202" s="147">
        <f>IF(N202="snížená",J202,0)</f>
        <v>0</v>
      </c>
      <c r="BG202" s="147">
        <f>IF(N202="zákl. přenesená",J202,0)</f>
        <v>0</v>
      </c>
      <c r="BH202" s="147">
        <f>IF(N202="sníž. přenesená",J202,0)</f>
        <v>0</v>
      </c>
      <c r="BI202" s="147">
        <f>IF(N202="nulová",J202,0)</f>
        <v>0</v>
      </c>
      <c r="BJ202" s="19" t="s">
        <v>70</v>
      </c>
      <c r="BK202" s="147">
        <f>ROUND(I202*H202,2)</f>
        <v>0</v>
      </c>
      <c r="BL202" s="19" t="s">
        <v>197</v>
      </c>
      <c r="BM202" s="146" t="s">
        <v>233</v>
      </c>
    </row>
    <row r="203" spans="1:65" s="2" customFormat="1" ht="156">
      <c r="A203" s="31"/>
      <c r="B203" s="32"/>
      <c r="C203" s="31"/>
      <c r="D203" s="148" t="s">
        <v>129</v>
      </c>
      <c r="E203" s="31"/>
      <c r="F203" s="149" t="s">
        <v>234</v>
      </c>
      <c r="G203" s="31"/>
      <c r="H203" s="31"/>
      <c r="I203" s="31"/>
      <c r="J203" s="31"/>
      <c r="K203" s="31"/>
      <c r="L203" s="32"/>
      <c r="M203" s="150"/>
      <c r="N203" s="151"/>
      <c r="O203" s="52"/>
      <c r="P203" s="52"/>
      <c r="Q203" s="52"/>
      <c r="R203" s="52"/>
      <c r="S203" s="52"/>
      <c r="T203" s="53"/>
      <c r="U203" s="31"/>
      <c r="V203" s="31"/>
      <c r="W203" s="31"/>
      <c r="X203" s="31"/>
      <c r="Y203" s="31"/>
      <c r="Z203" s="31"/>
      <c r="AA203" s="31"/>
      <c r="AB203" s="31"/>
      <c r="AC203" s="31"/>
      <c r="AD203" s="31"/>
      <c r="AE203" s="31"/>
      <c r="AT203" s="19" t="s">
        <v>129</v>
      </c>
      <c r="AU203" s="19" t="s">
        <v>72</v>
      </c>
    </row>
    <row r="204" spans="1:65" s="13" customFormat="1">
      <c r="B204" s="152"/>
      <c r="D204" s="148" t="s">
        <v>131</v>
      </c>
      <c r="E204" s="153" t="s">
        <v>3</v>
      </c>
      <c r="F204" s="154" t="s">
        <v>473</v>
      </c>
      <c r="H204" s="155">
        <v>3.33</v>
      </c>
      <c r="L204" s="152"/>
      <c r="M204" s="156"/>
      <c r="N204" s="157"/>
      <c r="O204" s="157"/>
      <c r="P204" s="157"/>
      <c r="Q204" s="157"/>
      <c r="R204" s="157"/>
      <c r="S204" s="157"/>
      <c r="T204" s="158"/>
      <c r="AT204" s="153" t="s">
        <v>131</v>
      </c>
      <c r="AU204" s="153" t="s">
        <v>72</v>
      </c>
      <c r="AV204" s="13" t="s">
        <v>72</v>
      </c>
      <c r="AW204" s="13" t="s">
        <v>25</v>
      </c>
      <c r="AX204" s="13" t="s">
        <v>63</v>
      </c>
      <c r="AY204" s="153" t="s">
        <v>119</v>
      </c>
    </row>
    <row r="205" spans="1:65" s="14" customFormat="1">
      <c r="B205" s="159"/>
      <c r="D205" s="148" t="s">
        <v>131</v>
      </c>
      <c r="E205" s="160" t="s">
        <v>3</v>
      </c>
      <c r="F205" s="161" t="s">
        <v>133</v>
      </c>
      <c r="H205" s="162">
        <v>3.33</v>
      </c>
      <c r="L205" s="159"/>
      <c r="M205" s="163"/>
      <c r="N205" s="164"/>
      <c r="O205" s="164"/>
      <c r="P205" s="164"/>
      <c r="Q205" s="164"/>
      <c r="R205" s="164"/>
      <c r="S205" s="164"/>
      <c r="T205" s="165"/>
      <c r="AT205" s="160" t="s">
        <v>131</v>
      </c>
      <c r="AU205" s="160" t="s">
        <v>72</v>
      </c>
      <c r="AV205" s="14" t="s">
        <v>127</v>
      </c>
      <c r="AW205" s="14" t="s">
        <v>25</v>
      </c>
      <c r="AX205" s="14" t="s">
        <v>70</v>
      </c>
      <c r="AY205" s="160" t="s">
        <v>119</v>
      </c>
    </row>
    <row r="206" spans="1:65" s="2" customFormat="1" ht="24">
      <c r="A206" s="31"/>
      <c r="B206" s="136"/>
      <c r="C206" s="137" t="s">
        <v>204</v>
      </c>
      <c r="D206" s="137" t="s">
        <v>122</v>
      </c>
      <c r="E206" s="138" t="s">
        <v>474</v>
      </c>
      <c r="F206" s="139" t="s">
        <v>475</v>
      </c>
      <c r="G206" s="140" t="s">
        <v>248</v>
      </c>
      <c r="H206" s="141">
        <v>134.61000000000001</v>
      </c>
      <c r="I206" s="141"/>
      <c r="J206" s="141">
        <f>ROUND(I206*H206,2)</f>
        <v>0</v>
      </c>
      <c r="K206" s="139" t="s">
        <v>126</v>
      </c>
      <c r="L206" s="32"/>
      <c r="M206" s="142" t="s">
        <v>3</v>
      </c>
      <c r="N206" s="143" t="s">
        <v>34</v>
      </c>
      <c r="O206" s="144">
        <v>0.25</v>
      </c>
      <c r="P206" s="144">
        <f>O206*H206</f>
        <v>33.652500000000003</v>
      </c>
      <c r="Q206" s="144">
        <v>0</v>
      </c>
      <c r="R206" s="144">
        <f>Q206*H206</f>
        <v>0</v>
      </c>
      <c r="S206" s="144">
        <v>0</v>
      </c>
      <c r="T206" s="145">
        <f>S206*H206</f>
        <v>0</v>
      </c>
      <c r="U206" s="31"/>
      <c r="V206" s="31"/>
      <c r="W206" s="31"/>
      <c r="X206" s="31"/>
      <c r="Y206" s="31"/>
      <c r="Z206" s="31"/>
      <c r="AA206" s="31"/>
      <c r="AB206" s="31"/>
      <c r="AC206" s="31"/>
      <c r="AD206" s="31"/>
      <c r="AE206" s="31"/>
      <c r="AR206" s="146" t="s">
        <v>197</v>
      </c>
      <c r="AT206" s="146" t="s">
        <v>122</v>
      </c>
      <c r="AU206" s="146" t="s">
        <v>72</v>
      </c>
      <c r="AY206" s="19" t="s">
        <v>119</v>
      </c>
      <c r="BE206" s="147">
        <f>IF(N206="základní",J206,0)</f>
        <v>0</v>
      </c>
      <c r="BF206" s="147">
        <f>IF(N206="snížená",J206,0)</f>
        <v>0</v>
      </c>
      <c r="BG206" s="147">
        <f>IF(N206="zákl. přenesená",J206,0)</f>
        <v>0</v>
      </c>
      <c r="BH206" s="147">
        <f>IF(N206="sníž. přenesená",J206,0)</f>
        <v>0</v>
      </c>
      <c r="BI206" s="147">
        <f>IF(N206="nulová",J206,0)</f>
        <v>0</v>
      </c>
      <c r="BJ206" s="19" t="s">
        <v>70</v>
      </c>
      <c r="BK206" s="147">
        <f>ROUND(I206*H206,2)</f>
        <v>0</v>
      </c>
      <c r="BL206" s="19" t="s">
        <v>197</v>
      </c>
      <c r="BM206" s="146" t="s">
        <v>476</v>
      </c>
    </row>
    <row r="207" spans="1:65" s="2" customFormat="1" ht="78">
      <c r="A207" s="31"/>
      <c r="B207" s="32"/>
      <c r="C207" s="31"/>
      <c r="D207" s="148" t="s">
        <v>129</v>
      </c>
      <c r="E207" s="31"/>
      <c r="F207" s="149" t="s">
        <v>477</v>
      </c>
      <c r="G207" s="31"/>
      <c r="H207" s="31"/>
      <c r="I207" s="31"/>
      <c r="J207" s="31"/>
      <c r="K207" s="31"/>
      <c r="L207" s="32"/>
      <c r="M207" s="150"/>
      <c r="N207" s="151"/>
      <c r="O207" s="52"/>
      <c r="P207" s="52"/>
      <c r="Q207" s="52"/>
      <c r="R207" s="52"/>
      <c r="S207" s="52"/>
      <c r="T207" s="53"/>
      <c r="U207" s="31"/>
      <c r="V207" s="31"/>
      <c r="W207" s="31"/>
      <c r="X207" s="31"/>
      <c r="Y207" s="31"/>
      <c r="Z207" s="31"/>
      <c r="AA207" s="31"/>
      <c r="AB207" s="31"/>
      <c r="AC207" s="31"/>
      <c r="AD207" s="31"/>
      <c r="AE207" s="31"/>
      <c r="AT207" s="19" t="s">
        <v>129</v>
      </c>
      <c r="AU207" s="19" t="s">
        <v>72</v>
      </c>
    </row>
    <row r="208" spans="1:65" s="13" customFormat="1">
      <c r="B208" s="152"/>
      <c r="D208" s="148" t="s">
        <v>131</v>
      </c>
      <c r="E208" s="153" t="s">
        <v>3</v>
      </c>
      <c r="F208" s="154" t="s">
        <v>478</v>
      </c>
      <c r="H208" s="155">
        <v>101.91</v>
      </c>
      <c r="L208" s="152"/>
      <c r="M208" s="156"/>
      <c r="N208" s="157"/>
      <c r="O208" s="157"/>
      <c r="P208" s="157"/>
      <c r="Q208" s="157"/>
      <c r="R208" s="157"/>
      <c r="S208" s="157"/>
      <c r="T208" s="158"/>
      <c r="AT208" s="153" t="s">
        <v>131</v>
      </c>
      <c r="AU208" s="153" t="s">
        <v>72</v>
      </c>
      <c r="AV208" s="13" t="s">
        <v>72</v>
      </c>
      <c r="AW208" s="13" t="s">
        <v>25</v>
      </c>
      <c r="AX208" s="13" t="s">
        <v>63</v>
      </c>
      <c r="AY208" s="153" t="s">
        <v>119</v>
      </c>
    </row>
    <row r="209" spans="1:65" s="15" customFormat="1">
      <c r="B209" s="166"/>
      <c r="D209" s="148" t="s">
        <v>131</v>
      </c>
      <c r="E209" s="167" t="s">
        <v>3</v>
      </c>
      <c r="F209" s="168" t="s">
        <v>430</v>
      </c>
      <c r="H209" s="167" t="s">
        <v>3</v>
      </c>
      <c r="L209" s="166"/>
      <c r="M209" s="169"/>
      <c r="N209" s="170"/>
      <c r="O209" s="170"/>
      <c r="P209" s="170"/>
      <c r="Q209" s="170"/>
      <c r="R209" s="170"/>
      <c r="S209" s="170"/>
      <c r="T209" s="171"/>
      <c r="AT209" s="167" t="s">
        <v>131</v>
      </c>
      <c r="AU209" s="167" t="s">
        <v>72</v>
      </c>
      <c r="AV209" s="15" t="s">
        <v>70</v>
      </c>
      <c r="AW209" s="15" t="s">
        <v>25</v>
      </c>
      <c r="AX209" s="15" t="s">
        <v>63</v>
      </c>
      <c r="AY209" s="167" t="s">
        <v>119</v>
      </c>
    </row>
    <row r="210" spans="1:65" s="13" customFormat="1">
      <c r="B210" s="152"/>
      <c r="D210" s="148" t="s">
        <v>131</v>
      </c>
      <c r="E210" s="153" t="s">
        <v>3</v>
      </c>
      <c r="F210" s="154" t="s">
        <v>479</v>
      </c>
      <c r="H210" s="155">
        <v>32.700000000000003</v>
      </c>
      <c r="L210" s="152"/>
      <c r="M210" s="156"/>
      <c r="N210" s="157"/>
      <c r="O210" s="157"/>
      <c r="P210" s="157"/>
      <c r="Q210" s="157"/>
      <c r="R210" s="157"/>
      <c r="S210" s="157"/>
      <c r="T210" s="158"/>
      <c r="AT210" s="153" t="s">
        <v>131</v>
      </c>
      <c r="AU210" s="153" t="s">
        <v>72</v>
      </c>
      <c r="AV210" s="13" t="s">
        <v>72</v>
      </c>
      <c r="AW210" s="13" t="s">
        <v>25</v>
      </c>
      <c r="AX210" s="13" t="s">
        <v>63</v>
      </c>
      <c r="AY210" s="153" t="s">
        <v>119</v>
      </c>
    </row>
    <row r="211" spans="1:65" s="15" customFormat="1">
      <c r="B211" s="166"/>
      <c r="D211" s="148" t="s">
        <v>131</v>
      </c>
      <c r="E211" s="167" t="s">
        <v>3</v>
      </c>
      <c r="F211" s="168" t="s">
        <v>432</v>
      </c>
      <c r="H211" s="167" t="s">
        <v>3</v>
      </c>
      <c r="L211" s="166"/>
      <c r="M211" s="169"/>
      <c r="N211" s="170"/>
      <c r="O211" s="170"/>
      <c r="P211" s="170"/>
      <c r="Q211" s="170"/>
      <c r="R211" s="170"/>
      <c r="S211" s="170"/>
      <c r="T211" s="171"/>
      <c r="AT211" s="167" t="s">
        <v>131</v>
      </c>
      <c r="AU211" s="167" t="s">
        <v>72</v>
      </c>
      <c r="AV211" s="15" t="s">
        <v>70</v>
      </c>
      <c r="AW211" s="15" t="s">
        <v>25</v>
      </c>
      <c r="AX211" s="15" t="s">
        <v>63</v>
      </c>
      <c r="AY211" s="167" t="s">
        <v>119</v>
      </c>
    </row>
    <row r="212" spans="1:65" s="14" customFormat="1">
      <c r="B212" s="159"/>
      <c r="D212" s="148" t="s">
        <v>131</v>
      </c>
      <c r="E212" s="160" t="s">
        <v>3</v>
      </c>
      <c r="F212" s="161" t="s">
        <v>133</v>
      </c>
      <c r="H212" s="162">
        <v>134.61000000000001</v>
      </c>
      <c r="L212" s="159"/>
      <c r="M212" s="163"/>
      <c r="N212" s="164"/>
      <c r="O212" s="164"/>
      <c r="P212" s="164"/>
      <c r="Q212" s="164"/>
      <c r="R212" s="164"/>
      <c r="S212" s="164"/>
      <c r="T212" s="165"/>
      <c r="AT212" s="160" t="s">
        <v>131</v>
      </c>
      <c r="AU212" s="160" t="s">
        <v>72</v>
      </c>
      <c r="AV212" s="14" t="s">
        <v>127</v>
      </c>
      <c r="AW212" s="14" t="s">
        <v>25</v>
      </c>
      <c r="AX212" s="14" t="s">
        <v>70</v>
      </c>
      <c r="AY212" s="160" t="s">
        <v>119</v>
      </c>
    </row>
    <row r="213" spans="1:65" s="2" customFormat="1" ht="16.5" customHeight="1">
      <c r="A213" s="31"/>
      <c r="B213" s="136"/>
      <c r="C213" s="172" t="s">
        <v>309</v>
      </c>
      <c r="D213" s="172" t="s">
        <v>201</v>
      </c>
      <c r="E213" s="173" t="s">
        <v>480</v>
      </c>
      <c r="F213" s="174" t="s">
        <v>481</v>
      </c>
      <c r="G213" s="175" t="s">
        <v>145</v>
      </c>
      <c r="H213" s="176">
        <v>3.33</v>
      </c>
      <c r="I213" s="176"/>
      <c r="J213" s="176">
        <f>ROUND(I213*H213,2)</f>
        <v>0</v>
      </c>
      <c r="K213" s="174" t="s">
        <v>126</v>
      </c>
      <c r="L213" s="177"/>
      <c r="M213" s="178" t="s">
        <v>3</v>
      </c>
      <c r="N213" s="179" t="s">
        <v>34</v>
      </c>
      <c r="O213" s="144">
        <v>0</v>
      </c>
      <c r="P213" s="144">
        <f>O213*H213</f>
        <v>0</v>
      </c>
      <c r="Q213" s="144">
        <v>0.55000000000000004</v>
      </c>
      <c r="R213" s="144">
        <f>Q213*H213</f>
        <v>1.8315000000000001</v>
      </c>
      <c r="S213" s="144">
        <v>0</v>
      </c>
      <c r="T213" s="145">
        <f>S213*H213</f>
        <v>0</v>
      </c>
      <c r="U213" s="31"/>
      <c r="V213" s="31"/>
      <c r="W213" s="31"/>
      <c r="X213" s="31"/>
      <c r="Y213" s="31"/>
      <c r="Z213" s="31"/>
      <c r="AA213" s="31"/>
      <c r="AB213" s="31"/>
      <c r="AC213" s="31"/>
      <c r="AD213" s="31"/>
      <c r="AE213" s="31"/>
      <c r="AR213" s="146" t="s">
        <v>204</v>
      </c>
      <c r="AT213" s="146" t="s">
        <v>201</v>
      </c>
      <c r="AU213" s="146" t="s">
        <v>72</v>
      </c>
      <c r="AY213" s="19" t="s">
        <v>119</v>
      </c>
      <c r="BE213" s="147">
        <f>IF(N213="základní",J213,0)</f>
        <v>0</v>
      </c>
      <c r="BF213" s="147">
        <f>IF(N213="snížená",J213,0)</f>
        <v>0</v>
      </c>
      <c r="BG213" s="147">
        <f>IF(N213="zákl. přenesená",J213,0)</f>
        <v>0</v>
      </c>
      <c r="BH213" s="147">
        <f>IF(N213="sníž. přenesená",J213,0)</f>
        <v>0</v>
      </c>
      <c r="BI213" s="147">
        <f>IF(N213="nulová",J213,0)</f>
        <v>0</v>
      </c>
      <c r="BJ213" s="19" t="s">
        <v>70</v>
      </c>
      <c r="BK213" s="147">
        <f>ROUND(I213*H213,2)</f>
        <v>0</v>
      </c>
      <c r="BL213" s="19" t="s">
        <v>197</v>
      </c>
      <c r="BM213" s="146" t="s">
        <v>482</v>
      </c>
    </row>
    <row r="214" spans="1:65" s="13" customFormat="1">
      <c r="B214" s="152"/>
      <c r="D214" s="148" t="s">
        <v>131</v>
      </c>
      <c r="E214" s="153" t="s">
        <v>3</v>
      </c>
      <c r="F214" s="154" t="s">
        <v>483</v>
      </c>
      <c r="H214" s="155">
        <v>3.33</v>
      </c>
      <c r="L214" s="152"/>
      <c r="M214" s="156"/>
      <c r="N214" s="157"/>
      <c r="O214" s="157"/>
      <c r="P214" s="157"/>
      <c r="Q214" s="157"/>
      <c r="R214" s="157"/>
      <c r="S214" s="157"/>
      <c r="T214" s="158"/>
      <c r="AT214" s="153" t="s">
        <v>131</v>
      </c>
      <c r="AU214" s="153" t="s">
        <v>72</v>
      </c>
      <c r="AV214" s="13" t="s">
        <v>72</v>
      </c>
      <c r="AW214" s="13" t="s">
        <v>25</v>
      </c>
      <c r="AX214" s="13" t="s">
        <v>63</v>
      </c>
      <c r="AY214" s="153" t="s">
        <v>119</v>
      </c>
    </row>
    <row r="215" spans="1:65" s="14" customFormat="1">
      <c r="B215" s="159"/>
      <c r="D215" s="148" t="s">
        <v>131</v>
      </c>
      <c r="E215" s="160" t="s">
        <v>3</v>
      </c>
      <c r="F215" s="161" t="s">
        <v>133</v>
      </c>
      <c r="H215" s="162">
        <v>3.33</v>
      </c>
      <c r="L215" s="159"/>
      <c r="M215" s="163"/>
      <c r="N215" s="164"/>
      <c r="O215" s="164"/>
      <c r="P215" s="164"/>
      <c r="Q215" s="164"/>
      <c r="R215" s="164"/>
      <c r="S215" s="164"/>
      <c r="T215" s="165"/>
      <c r="AT215" s="160" t="s">
        <v>131</v>
      </c>
      <c r="AU215" s="160" t="s">
        <v>72</v>
      </c>
      <c r="AV215" s="14" t="s">
        <v>127</v>
      </c>
      <c r="AW215" s="14" t="s">
        <v>25</v>
      </c>
      <c r="AX215" s="14" t="s">
        <v>70</v>
      </c>
      <c r="AY215" s="160" t="s">
        <v>119</v>
      </c>
    </row>
    <row r="216" spans="1:65" s="2" customFormat="1" ht="21.75" customHeight="1">
      <c r="A216" s="31"/>
      <c r="B216" s="136"/>
      <c r="C216" s="137" t="s">
        <v>315</v>
      </c>
      <c r="D216" s="137" t="s">
        <v>122</v>
      </c>
      <c r="E216" s="138" t="s">
        <v>264</v>
      </c>
      <c r="F216" s="139" t="s">
        <v>265</v>
      </c>
      <c r="G216" s="140" t="s">
        <v>145</v>
      </c>
      <c r="H216" s="141">
        <v>3.33</v>
      </c>
      <c r="I216" s="141"/>
      <c r="J216" s="141">
        <f>ROUND(I216*H216,2)</f>
        <v>0</v>
      </c>
      <c r="K216" s="139" t="s">
        <v>126</v>
      </c>
      <c r="L216" s="32"/>
      <c r="M216" s="142" t="s">
        <v>3</v>
      </c>
      <c r="N216" s="143" t="s">
        <v>34</v>
      </c>
      <c r="O216" s="144">
        <v>0</v>
      </c>
      <c r="P216" s="144">
        <f>O216*H216</f>
        <v>0</v>
      </c>
      <c r="Q216" s="144">
        <v>2.3369999999999998E-2</v>
      </c>
      <c r="R216" s="144">
        <f>Q216*H216</f>
        <v>7.7822099999999991E-2</v>
      </c>
      <c r="S216" s="144">
        <v>0</v>
      </c>
      <c r="T216" s="145">
        <f>S216*H216</f>
        <v>0</v>
      </c>
      <c r="U216" s="31"/>
      <c r="V216" s="31"/>
      <c r="W216" s="31"/>
      <c r="X216" s="31"/>
      <c r="Y216" s="31"/>
      <c r="Z216" s="31"/>
      <c r="AA216" s="31"/>
      <c r="AB216" s="31"/>
      <c r="AC216" s="31"/>
      <c r="AD216" s="31"/>
      <c r="AE216" s="31"/>
      <c r="AR216" s="146" t="s">
        <v>197</v>
      </c>
      <c r="AT216" s="146" t="s">
        <v>122</v>
      </c>
      <c r="AU216" s="146" t="s">
        <v>72</v>
      </c>
      <c r="AY216" s="19" t="s">
        <v>119</v>
      </c>
      <c r="BE216" s="147">
        <f>IF(N216="základní",J216,0)</f>
        <v>0</v>
      </c>
      <c r="BF216" s="147">
        <f>IF(N216="snížená",J216,0)</f>
        <v>0</v>
      </c>
      <c r="BG216" s="147">
        <f>IF(N216="zákl. přenesená",J216,0)</f>
        <v>0</v>
      </c>
      <c r="BH216" s="147">
        <f>IF(N216="sníž. přenesená",J216,0)</f>
        <v>0</v>
      </c>
      <c r="BI216" s="147">
        <f>IF(N216="nulová",J216,0)</f>
        <v>0</v>
      </c>
      <c r="BJ216" s="19" t="s">
        <v>70</v>
      </c>
      <c r="BK216" s="147">
        <f>ROUND(I216*H216,2)</f>
        <v>0</v>
      </c>
      <c r="BL216" s="19" t="s">
        <v>197</v>
      </c>
      <c r="BM216" s="146" t="s">
        <v>266</v>
      </c>
    </row>
    <row r="217" spans="1:65" s="2" customFormat="1" ht="87.75">
      <c r="A217" s="31"/>
      <c r="B217" s="32"/>
      <c r="C217" s="31"/>
      <c r="D217" s="148" t="s">
        <v>129</v>
      </c>
      <c r="E217" s="31"/>
      <c r="F217" s="149" t="s">
        <v>267</v>
      </c>
      <c r="G217" s="31"/>
      <c r="H217" s="31"/>
      <c r="I217" s="31"/>
      <c r="J217" s="31"/>
      <c r="K217" s="31"/>
      <c r="L217" s="32"/>
      <c r="M217" s="150"/>
      <c r="N217" s="151"/>
      <c r="O217" s="52"/>
      <c r="P217" s="52"/>
      <c r="Q217" s="52"/>
      <c r="R217" s="52"/>
      <c r="S217" s="52"/>
      <c r="T217" s="53"/>
      <c r="U217" s="31"/>
      <c r="V217" s="31"/>
      <c r="W217" s="31"/>
      <c r="X217" s="31"/>
      <c r="Y217" s="31"/>
      <c r="Z217" s="31"/>
      <c r="AA217" s="31"/>
      <c r="AB217" s="31"/>
      <c r="AC217" s="31"/>
      <c r="AD217" s="31"/>
      <c r="AE217" s="31"/>
      <c r="AT217" s="19" t="s">
        <v>129</v>
      </c>
      <c r="AU217" s="19" t="s">
        <v>72</v>
      </c>
    </row>
    <row r="218" spans="1:65" s="13" customFormat="1">
      <c r="B218" s="152"/>
      <c r="D218" s="148" t="s">
        <v>131</v>
      </c>
      <c r="E218" s="153" t="s">
        <v>3</v>
      </c>
      <c r="F218" s="154" t="s">
        <v>473</v>
      </c>
      <c r="H218" s="155">
        <v>3.33</v>
      </c>
      <c r="L218" s="152"/>
      <c r="M218" s="156"/>
      <c r="N218" s="157"/>
      <c r="O218" s="157"/>
      <c r="P218" s="157"/>
      <c r="Q218" s="157"/>
      <c r="R218" s="157"/>
      <c r="S218" s="157"/>
      <c r="T218" s="158"/>
      <c r="AT218" s="153" t="s">
        <v>131</v>
      </c>
      <c r="AU218" s="153" t="s">
        <v>72</v>
      </c>
      <c r="AV218" s="13" t="s">
        <v>72</v>
      </c>
      <c r="AW218" s="13" t="s">
        <v>25</v>
      </c>
      <c r="AX218" s="13" t="s">
        <v>63</v>
      </c>
      <c r="AY218" s="153" t="s">
        <v>119</v>
      </c>
    </row>
    <row r="219" spans="1:65" s="14" customFormat="1">
      <c r="B219" s="159"/>
      <c r="D219" s="148" t="s">
        <v>131</v>
      </c>
      <c r="E219" s="160" t="s">
        <v>3</v>
      </c>
      <c r="F219" s="161" t="s">
        <v>133</v>
      </c>
      <c r="H219" s="162">
        <v>3.33</v>
      </c>
      <c r="L219" s="159"/>
      <c r="M219" s="163"/>
      <c r="N219" s="164"/>
      <c r="O219" s="164"/>
      <c r="P219" s="164"/>
      <c r="Q219" s="164"/>
      <c r="R219" s="164"/>
      <c r="S219" s="164"/>
      <c r="T219" s="165"/>
      <c r="AT219" s="160" t="s">
        <v>131</v>
      </c>
      <c r="AU219" s="160" t="s">
        <v>72</v>
      </c>
      <c r="AV219" s="14" t="s">
        <v>127</v>
      </c>
      <c r="AW219" s="14" t="s">
        <v>25</v>
      </c>
      <c r="AX219" s="14" t="s">
        <v>70</v>
      </c>
      <c r="AY219" s="160" t="s">
        <v>119</v>
      </c>
    </row>
    <row r="220" spans="1:65" s="2" customFormat="1" ht="24">
      <c r="A220" s="31"/>
      <c r="B220" s="136"/>
      <c r="C220" s="137" t="s">
        <v>320</v>
      </c>
      <c r="D220" s="137" t="s">
        <v>122</v>
      </c>
      <c r="E220" s="138" t="s">
        <v>269</v>
      </c>
      <c r="F220" s="139" t="s">
        <v>270</v>
      </c>
      <c r="G220" s="140" t="s">
        <v>152</v>
      </c>
      <c r="H220" s="141">
        <v>1.91</v>
      </c>
      <c r="I220" s="141"/>
      <c r="J220" s="141">
        <f>ROUND(I220*H220,2)</f>
        <v>0</v>
      </c>
      <c r="K220" s="139" t="s">
        <v>126</v>
      </c>
      <c r="L220" s="32"/>
      <c r="M220" s="142" t="s">
        <v>3</v>
      </c>
      <c r="N220" s="143" t="s">
        <v>34</v>
      </c>
      <c r="O220" s="144">
        <v>1.7509999999999999</v>
      </c>
      <c r="P220" s="144">
        <f>O220*H220</f>
        <v>3.3444099999999994</v>
      </c>
      <c r="Q220" s="144">
        <v>0</v>
      </c>
      <c r="R220" s="144">
        <f>Q220*H220</f>
        <v>0</v>
      </c>
      <c r="S220" s="144">
        <v>0</v>
      </c>
      <c r="T220" s="145">
        <f>S220*H220</f>
        <v>0</v>
      </c>
      <c r="U220" s="31"/>
      <c r="V220" s="31"/>
      <c r="W220" s="31"/>
      <c r="X220" s="31"/>
      <c r="Y220" s="31"/>
      <c r="Z220" s="31"/>
      <c r="AA220" s="31"/>
      <c r="AB220" s="31"/>
      <c r="AC220" s="31"/>
      <c r="AD220" s="31"/>
      <c r="AE220" s="31"/>
      <c r="AR220" s="146" t="s">
        <v>197</v>
      </c>
      <c r="AT220" s="146" t="s">
        <v>122</v>
      </c>
      <c r="AU220" s="146" t="s">
        <v>72</v>
      </c>
      <c r="AY220" s="19" t="s">
        <v>119</v>
      </c>
      <c r="BE220" s="147">
        <f>IF(N220="základní",J220,0)</f>
        <v>0</v>
      </c>
      <c r="BF220" s="147">
        <f>IF(N220="snížená",J220,0)</f>
        <v>0</v>
      </c>
      <c r="BG220" s="147">
        <f>IF(N220="zákl. přenesená",J220,0)</f>
        <v>0</v>
      </c>
      <c r="BH220" s="147">
        <f>IF(N220="sníž. přenesená",J220,0)</f>
        <v>0</v>
      </c>
      <c r="BI220" s="147">
        <f>IF(N220="nulová",J220,0)</f>
        <v>0</v>
      </c>
      <c r="BJ220" s="19" t="s">
        <v>70</v>
      </c>
      <c r="BK220" s="147">
        <f>ROUND(I220*H220,2)</f>
        <v>0</v>
      </c>
      <c r="BL220" s="19" t="s">
        <v>197</v>
      </c>
      <c r="BM220" s="146" t="s">
        <v>271</v>
      </c>
    </row>
    <row r="221" spans="1:65" s="2" customFormat="1" ht="78">
      <c r="A221" s="31"/>
      <c r="B221" s="32"/>
      <c r="C221" s="31"/>
      <c r="D221" s="148" t="s">
        <v>129</v>
      </c>
      <c r="E221" s="31"/>
      <c r="F221" s="149" t="s">
        <v>272</v>
      </c>
      <c r="G221" s="31"/>
      <c r="H221" s="31"/>
      <c r="I221" s="31"/>
      <c r="J221" s="31"/>
      <c r="K221" s="31"/>
      <c r="L221" s="32"/>
      <c r="M221" s="150"/>
      <c r="N221" s="151"/>
      <c r="O221" s="52"/>
      <c r="P221" s="52"/>
      <c r="Q221" s="52"/>
      <c r="R221" s="52"/>
      <c r="S221" s="52"/>
      <c r="T221" s="53"/>
      <c r="U221" s="31"/>
      <c r="V221" s="31"/>
      <c r="W221" s="31"/>
      <c r="X221" s="31"/>
      <c r="Y221" s="31"/>
      <c r="Z221" s="31"/>
      <c r="AA221" s="31"/>
      <c r="AB221" s="31"/>
      <c r="AC221" s="31"/>
      <c r="AD221" s="31"/>
      <c r="AE221" s="31"/>
      <c r="AT221" s="19" t="s">
        <v>129</v>
      </c>
      <c r="AU221" s="19" t="s">
        <v>72</v>
      </c>
    </row>
    <row r="222" spans="1:65" s="2" customFormat="1" ht="24">
      <c r="A222" s="31"/>
      <c r="B222" s="136"/>
      <c r="C222" s="137" t="s">
        <v>325</v>
      </c>
      <c r="D222" s="137" t="s">
        <v>122</v>
      </c>
      <c r="E222" s="138" t="s">
        <v>274</v>
      </c>
      <c r="F222" s="139" t="s">
        <v>275</v>
      </c>
      <c r="G222" s="140" t="s">
        <v>152</v>
      </c>
      <c r="H222" s="141">
        <v>1.91</v>
      </c>
      <c r="I222" s="141"/>
      <c r="J222" s="141">
        <f>ROUND(I222*H222,2)</f>
        <v>0</v>
      </c>
      <c r="K222" s="139" t="s">
        <v>126</v>
      </c>
      <c r="L222" s="32"/>
      <c r="M222" s="142" t="s">
        <v>3</v>
      </c>
      <c r="N222" s="143" t="s">
        <v>34</v>
      </c>
      <c r="O222" s="144">
        <v>1.57</v>
      </c>
      <c r="P222" s="144">
        <f>O222*H222</f>
        <v>2.9986999999999999</v>
      </c>
      <c r="Q222" s="144">
        <v>0</v>
      </c>
      <c r="R222" s="144">
        <f>Q222*H222</f>
        <v>0</v>
      </c>
      <c r="S222" s="144">
        <v>0</v>
      </c>
      <c r="T222" s="145">
        <f>S222*H222</f>
        <v>0</v>
      </c>
      <c r="U222" s="31"/>
      <c r="V222" s="31"/>
      <c r="W222" s="31"/>
      <c r="X222" s="31"/>
      <c r="Y222" s="31"/>
      <c r="Z222" s="31"/>
      <c r="AA222" s="31"/>
      <c r="AB222" s="31"/>
      <c r="AC222" s="31"/>
      <c r="AD222" s="31"/>
      <c r="AE222" s="31"/>
      <c r="AR222" s="146" t="s">
        <v>197</v>
      </c>
      <c r="AT222" s="146" t="s">
        <v>122</v>
      </c>
      <c r="AU222" s="146" t="s">
        <v>72</v>
      </c>
      <c r="AY222" s="19" t="s">
        <v>119</v>
      </c>
      <c r="BE222" s="147">
        <f>IF(N222="základní",J222,0)</f>
        <v>0</v>
      </c>
      <c r="BF222" s="147">
        <f>IF(N222="snížená",J222,0)</f>
        <v>0</v>
      </c>
      <c r="BG222" s="147">
        <f>IF(N222="zákl. přenesená",J222,0)</f>
        <v>0</v>
      </c>
      <c r="BH222" s="147">
        <f>IF(N222="sníž. přenesená",J222,0)</f>
        <v>0</v>
      </c>
      <c r="BI222" s="147">
        <f>IF(N222="nulová",J222,0)</f>
        <v>0</v>
      </c>
      <c r="BJ222" s="19" t="s">
        <v>70</v>
      </c>
      <c r="BK222" s="147">
        <f>ROUND(I222*H222,2)</f>
        <v>0</v>
      </c>
      <c r="BL222" s="19" t="s">
        <v>197</v>
      </c>
      <c r="BM222" s="146" t="s">
        <v>276</v>
      </c>
    </row>
    <row r="223" spans="1:65" s="2" customFormat="1" ht="78">
      <c r="A223" s="31"/>
      <c r="B223" s="32"/>
      <c r="C223" s="31"/>
      <c r="D223" s="148" t="s">
        <v>129</v>
      </c>
      <c r="E223" s="31"/>
      <c r="F223" s="149" t="s">
        <v>272</v>
      </c>
      <c r="G223" s="31"/>
      <c r="H223" s="31"/>
      <c r="I223" s="31"/>
      <c r="J223" s="31"/>
      <c r="K223" s="31"/>
      <c r="L223" s="32"/>
      <c r="M223" s="150"/>
      <c r="N223" s="151"/>
      <c r="O223" s="52"/>
      <c r="P223" s="52"/>
      <c r="Q223" s="52"/>
      <c r="R223" s="52"/>
      <c r="S223" s="52"/>
      <c r="T223" s="53"/>
      <c r="U223" s="31"/>
      <c r="V223" s="31"/>
      <c r="W223" s="31"/>
      <c r="X223" s="31"/>
      <c r="Y223" s="31"/>
      <c r="Z223" s="31"/>
      <c r="AA223" s="31"/>
      <c r="AB223" s="31"/>
      <c r="AC223" s="31"/>
      <c r="AD223" s="31"/>
      <c r="AE223" s="31"/>
      <c r="AT223" s="19" t="s">
        <v>129</v>
      </c>
      <c r="AU223" s="19" t="s">
        <v>72</v>
      </c>
    </row>
    <row r="224" spans="1:65" s="12" customFormat="1" ht="22.9" customHeight="1">
      <c r="B224" s="124"/>
      <c r="D224" s="125" t="s">
        <v>62</v>
      </c>
      <c r="E224" s="134" t="s">
        <v>277</v>
      </c>
      <c r="F224" s="134" t="s">
        <v>278</v>
      </c>
      <c r="J224" s="135">
        <f>BK224</f>
        <v>0</v>
      </c>
      <c r="L224" s="124"/>
      <c r="M224" s="128"/>
      <c r="N224" s="129"/>
      <c r="O224" s="129"/>
      <c r="P224" s="130">
        <f>SUM(P225:P281)</f>
        <v>186.7876</v>
      </c>
      <c r="Q224" s="129"/>
      <c r="R224" s="130">
        <f>SUM(R225:R281)</f>
        <v>1.1000475000000001</v>
      </c>
      <c r="S224" s="129"/>
      <c r="T224" s="131">
        <f>SUM(T225:T281)</f>
        <v>0.6745272000000001</v>
      </c>
      <c r="AR224" s="125" t="s">
        <v>72</v>
      </c>
      <c r="AT224" s="132" t="s">
        <v>62</v>
      </c>
      <c r="AU224" s="132" t="s">
        <v>70</v>
      </c>
      <c r="AY224" s="125" t="s">
        <v>119</v>
      </c>
      <c r="BK224" s="133">
        <f>SUM(BK225:BK281)</f>
        <v>0</v>
      </c>
    </row>
    <row r="225" spans="1:65" s="2" customFormat="1" ht="16.5" customHeight="1">
      <c r="A225" s="31"/>
      <c r="B225" s="136"/>
      <c r="C225" s="137" t="s">
        <v>330</v>
      </c>
      <c r="D225" s="137" t="s">
        <v>122</v>
      </c>
      <c r="E225" s="138" t="s">
        <v>285</v>
      </c>
      <c r="F225" s="139" t="s">
        <v>286</v>
      </c>
      <c r="G225" s="140" t="s">
        <v>248</v>
      </c>
      <c r="H225" s="141">
        <v>134.61000000000001</v>
      </c>
      <c r="I225" s="141"/>
      <c r="J225" s="141">
        <f>ROUND(I225*H225,2)</f>
        <v>0</v>
      </c>
      <c r="K225" s="139" t="s">
        <v>126</v>
      </c>
      <c r="L225" s="32"/>
      <c r="M225" s="142" t="s">
        <v>3</v>
      </c>
      <c r="N225" s="143" t="s">
        <v>34</v>
      </c>
      <c r="O225" s="144">
        <v>0.14599999999999999</v>
      </c>
      <c r="P225" s="144">
        <f>O225*H225</f>
        <v>19.65306</v>
      </c>
      <c r="Q225" s="144">
        <v>0</v>
      </c>
      <c r="R225" s="144">
        <f>Q225*H225</f>
        <v>0</v>
      </c>
      <c r="S225" s="144">
        <v>1.7700000000000001E-3</v>
      </c>
      <c r="T225" s="145">
        <f>S225*H225</f>
        <v>0.23825970000000005</v>
      </c>
      <c r="U225" s="31"/>
      <c r="V225" s="31"/>
      <c r="W225" s="31"/>
      <c r="X225" s="31"/>
      <c r="Y225" s="31"/>
      <c r="Z225" s="31"/>
      <c r="AA225" s="31"/>
      <c r="AB225" s="31"/>
      <c r="AC225" s="31"/>
      <c r="AD225" s="31"/>
      <c r="AE225" s="31"/>
      <c r="AR225" s="146" t="s">
        <v>197</v>
      </c>
      <c r="AT225" s="146" t="s">
        <v>122</v>
      </c>
      <c r="AU225" s="146" t="s">
        <v>72</v>
      </c>
      <c r="AY225" s="19" t="s">
        <v>119</v>
      </c>
      <c r="BE225" s="147">
        <f>IF(N225="základní",J225,0)</f>
        <v>0</v>
      </c>
      <c r="BF225" s="147">
        <f>IF(N225="snížená",J225,0)</f>
        <v>0</v>
      </c>
      <c r="BG225" s="147">
        <f>IF(N225="zákl. přenesená",J225,0)</f>
        <v>0</v>
      </c>
      <c r="BH225" s="147">
        <f>IF(N225="sníž. přenesená",J225,0)</f>
        <v>0</v>
      </c>
      <c r="BI225" s="147">
        <f>IF(N225="nulová",J225,0)</f>
        <v>0</v>
      </c>
      <c r="BJ225" s="19" t="s">
        <v>70</v>
      </c>
      <c r="BK225" s="147">
        <f>ROUND(I225*H225,2)</f>
        <v>0</v>
      </c>
      <c r="BL225" s="19" t="s">
        <v>197</v>
      </c>
      <c r="BM225" s="146" t="s">
        <v>287</v>
      </c>
    </row>
    <row r="226" spans="1:65" s="13" customFormat="1">
      <c r="B226" s="152"/>
      <c r="D226" s="148" t="s">
        <v>131</v>
      </c>
      <c r="E226" s="153" t="s">
        <v>3</v>
      </c>
      <c r="F226" s="154" t="s">
        <v>484</v>
      </c>
      <c r="H226" s="155">
        <v>134.61000000000001</v>
      </c>
      <c r="L226" s="152"/>
      <c r="M226" s="156"/>
      <c r="N226" s="157"/>
      <c r="O226" s="157"/>
      <c r="P226" s="157"/>
      <c r="Q226" s="157"/>
      <c r="R226" s="157"/>
      <c r="S226" s="157"/>
      <c r="T226" s="158"/>
      <c r="AT226" s="153" t="s">
        <v>131</v>
      </c>
      <c r="AU226" s="153" t="s">
        <v>72</v>
      </c>
      <c r="AV226" s="13" t="s">
        <v>72</v>
      </c>
      <c r="AW226" s="13" t="s">
        <v>25</v>
      </c>
      <c r="AX226" s="13" t="s">
        <v>63</v>
      </c>
      <c r="AY226" s="153" t="s">
        <v>119</v>
      </c>
    </row>
    <row r="227" spans="1:65" s="14" customFormat="1">
      <c r="B227" s="159"/>
      <c r="D227" s="148" t="s">
        <v>131</v>
      </c>
      <c r="E227" s="160" t="s">
        <v>3</v>
      </c>
      <c r="F227" s="161" t="s">
        <v>133</v>
      </c>
      <c r="H227" s="162">
        <v>134.61000000000001</v>
      </c>
      <c r="L227" s="159"/>
      <c r="M227" s="163"/>
      <c r="N227" s="164"/>
      <c r="O227" s="164"/>
      <c r="P227" s="164"/>
      <c r="Q227" s="164"/>
      <c r="R227" s="164"/>
      <c r="S227" s="164"/>
      <c r="T227" s="165"/>
      <c r="AT227" s="160" t="s">
        <v>131</v>
      </c>
      <c r="AU227" s="160" t="s">
        <v>72</v>
      </c>
      <c r="AV227" s="14" t="s">
        <v>127</v>
      </c>
      <c r="AW227" s="14" t="s">
        <v>25</v>
      </c>
      <c r="AX227" s="14" t="s">
        <v>70</v>
      </c>
      <c r="AY227" s="160" t="s">
        <v>119</v>
      </c>
    </row>
    <row r="228" spans="1:65" s="2" customFormat="1" ht="16.5" customHeight="1">
      <c r="A228" s="31"/>
      <c r="B228" s="136"/>
      <c r="C228" s="137" t="s">
        <v>335</v>
      </c>
      <c r="D228" s="137" t="s">
        <v>122</v>
      </c>
      <c r="E228" s="138" t="s">
        <v>485</v>
      </c>
      <c r="F228" s="139" t="s">
        <v>486</v>
      </c>
      <c r="G228" s="140" t="s">
        <v>248</v>
      </c>
      <c r="H228" s="141">
        <v>14.85</v>
      </c>
      <c r="I228" s="141"/>
      <c r="J228" s="141">
        <f>ROUND(I228*H228,2)</f>
        <v>0</v>
      </c>
      <c r="K228" s="139" t="s">
        <v>126</v>
      </c>
      <c r="L228" s="32"/>
      <c r="M228" s="142" t="s">
        <v>3</v>
      </c>
      <c r="N228" s="143" t="s">
        <v>34</v>
      </c>
      <c r="O228" s="144">
        <v>0.43</v>
      </c>
      <c r="P228" s="144">
        <f>O228*H228</f>
        <v>6.3854999999999995</v>
      </c>
      <c r="Q228" s="144">
        <v>0</v>
      </c>
      <c r="R228" s="144">
        <f>Q228*H228</f>
        <v>0</v>
      </c>
      <c r="S228" s="144">
        <v>1.91E-3</v>
      </c>
      <c r="T228" s="145">
        <f>S228*H228</f>
        <v>2.83635E-2</v>
      </c>
      <c r="U228" s="31"/>
      <c r="V228" s="31"/>
      <c r="W228" s="31"/>
      <c r="X228" s="31"/>
      <c r="Y228" s="31"/>
      <c r="Z228" s="31"/>
      <c r="AA228" s="31"/>
      <c r="AB228" s="31"/>
      <c r="AC228" s="31"/>
      <c r="AD228" s="31"/>
      <c r="AE228" s="31"/>
      <c r="AR228" s="146" t="s">
        <v>197</v>
      </c>
      <c r="AT228" s="146" t="s">
        <v>122</v>
      </c>
      <c r="AU228" s="146" t="s">
        <v>72</v>
      </c>
      <c r="AY228" s="19" t="s">
        <v>119</v>
      </c>
      <c r="BE228" s="147">
        <f>IF(N228="základní",J228,0)</f>
        <v>0</v>
      </c>
      <c r="BF228" s="147">
        <f>IF(N228="snížená",J228,0)</f>
        <v>0</v>
      </c>
      <c r="BG228" s="147">
        <f>IF(N228="zákl. přenesená",J228,0)</f>
        <v>0</v>
      </c>
      <c r="BH228" s="147">
        <f>IF(N228="sníž. přenesená",J228,0)</f>
        <v>0</v>
      </c>
      <c r="BI228" s="147">
        <f>IF(N228="nulová",J228,0)</f>
        <v>0</v>
      </c>
      <c r="BJ228" s="19" t="s">
        <v>70</v>
      </c>
      <c r="BK228" s="147">
        <f>ROUND(I228*H228,2)</f>
        <v>0</v>
      </c>
      <c r="BL228" s="19" t="s">
        <v>197</v>
      </c>
      <c r="BM228" s="146" t="s">
        <v>487</v>
      </c>
    </row>
    <row r="229" spans="1:65" s="2" customFormat="1" ht="16.5" customHeight="1">
      <c r="A229" s="31"/>
      <c r="B229" s="136"/>
      <c r="C229" s="137" t="s">
        <v>341</v>
      </c>
      <c r="D229" s="137" t="s">
        <v>122</v>
      </c>
      <c r="E229" s="138" t="s">
        <v>289</v>
      </c>
      <c r="F229" s="139" t="s">
        <v>290</v>
      </c>
      <c r="G229" s="140" t="s">
        <v>248</v>
      </c>
      <c r="H229" s="141">
        <v>134.61000000000001</v>
      </c>
      <c r="I229" s="141"/>
      <c r="J229" s="141">
        <f>ROUND(I229*H229,2)</f>
        <v>0</v>
      </c>
      <c r="K229" s="139" t="s">
        <v>126</v>
      </c>
      <c r="L229" s="32"/>
      <c r="M229" s="142" t="s">
        <v>3</v>
      </c>
      <c r="N229" s="143" t="s">
        <v>34</v>
      </c>
      <c r="O229" s="144">
        <v>0.189</v>
      </c>
      <c r="P229" s="144">
        <f>O229*H229</f>
        <v>25.441290000000002</v>
      </c>
      <c r="Q229" s="144">
        <v>0</v>
      </c>
      <c r="R229" s="144">
        <f>Q229*H229</f>
        <v>0</v>
      </c>
      <c r="S229" s="144">
        <v>2.5999999999999999E-3</v>
      </c>
      <c r="T229" s="145">
        <f>S229*H229</f>
        <v>0.34998600000000002</v>
      </c>
      <c r="U229" s="31"/>
      <c r="V229" s="31"/>
      <c r="W229" s="31"/>
      <c r="X229" s="31"/>
      <c r="Y229" s="31"/>
      <c r="Z229" s="31"/>
      <c r="AA229" s="31"/>
      <c r="AB229" s="31"/>
      <c r="AC229" s="31"/>
      <c r="AD229" s="31"/>
      <c r="AE229" s="31"/>
      <c r="AR229" s="146" t="s">
        <v>197</v>
      </c>
      <c r="AT229" s="146" t="s">
        <v>122</v>
      </c>
      <c r="AU229" s="146" t="s">
        <v>72</v>
      </c>
      <c r="AY229" s="19" t="s">
        <v>119</v>
      </c>
      <c r="BE229" s="147">
        <f>IF(N229="základní",J229,0)</f>
        <v>0</v>
      </c>
      <c r="BF229" s="147">
        <f>IF(N229="snížená",J229,0)</f>
        <v>0</v>
      </c>
      <c r="BG229" s="147">
        <f>IF(N229="zákl. přenesená",J229,0)</f>
        <v>0</v>
      </c>
      <c r="BH229" s="147">
        <f>IF(N229="sníž. přenesená",J229,0)</f>
        <v>0</v>
      </c>
      <c r="BI229" s="147">
        <f>IF(N229="nulová",J229,0)</f>
        <v>0</v>
      </c>
      <c r="BJ229" s="19" t="s">
        <v>70</v>
      </c>
      <c r="BK229" s="147">
        <f>ROUND(I229*H229,2)</f>
        <v>0</v>
      </c>
      <c r="BL229" s="19" t="s">
        <v>197</v>
      </c>
      <c r="BM229" s="146" t="s">
        <v>291</v>
      </c>
    </row>
    <row r="230" spans="1:65" s="13" customFormat="1">
      <c r="B230" s="152"/>
      <c r="D230" s="148" t="s">
        <v>131</v>
      </c>
      <c r="E230" s="153" t="s">
        <v>3</v>
      </c>
      <c r="F230" s="154" t="s">
        <v>484</v>
      </c>
      <c r="H230" s="155">
        <v>134.61000000000001</v>
      </c>
      <c r="L230" s="152"/>
      <c r="M230" s="156"/>
      <c r="N230" s="157"/>
      <c r="O230" s="157"/>
      <c r="P230" s="157"/>
      <c r="Q230" s="157"/>
      <c r="R230" s="157"/>
      <c r="S230" s="157"/>
      <c r="T230" s="158"/>
      <c r="AT230" s="153" t="s">
        <v>131</v>
      </c>
      <c r="AU230" s="153" t="s">
        <v>72</v>
      </c>
      <c r="AV230" s="13" t="s">
        <v>72</v>
      </c>
      <c r="AW230" s="13" t="s">
        <v>25</v>
      </c>
      <c r="AX230" s="13" t="s">
        <v>63</v>
      </c>
      <c r="AY230" s="153" t="s">
        <v>119</v>
      </c>
    </row>
    <row r="231" spans="1:65" s="14" customFormat="1">
      <c r="B231" s="159"/>
      <c r="D231" s="148" t="s">
        <v>131</v>
      </c>
      <c r="E231" s="160" t="s">
        <v>3</v>
      </c>
      <c r="F231" s="161" t="s">
        <v>133</v>
      </c>
      <c r="H231" s="162">
        <v>134.61000000000001</v>
      </c>
      <c r="L231" s="159"/>
      <c r="M231" s="163"/>
      <c r="N231" s="164"/>
      <c r="O231" s="164"/>
      <c r="P231" s="164"/>
      <c r="Q231" s="164"/>
      <c r="R231" s="164"/>
      <c r="S231" s="164"/>
      <c r="T231" s="165"/>
      <c r="AT231" s="160" t="s">
        <v>131</v>
      </c>
      <c r="AU231" s="160" t="s">
        <v>72</v>
      </c>
      <c r="AV231" s="14" t="s">
        <v>127</v>
      </c>
      <c r="AW231" s="14" t="s">
        <v>25</v>
      </c>
      <c r="AX231" s="14" t="s">
        <v>70</v>
      </c>
      <c r="AY231" s="160" t="s">
        <v>119</v>
      </c>
    </row>
    <row r="232" spans="1:65" s="2" customFormat="1" ht="16.5" customHeight="1">
      <c r="A232" s="31"/>
      <c r="B232" s="136"/>
      <c r="C232" s="137" t="s">
        <v>346</v>
      </c>
      <c r="D232" s="137" t="s">
        <v>122</v>
      </c>
      <c r="E232" s="138" t="s">
        <v>294</v>
      </c>
      <c r="F232" s="139" t="s">
        <v>295</v>
      </c>
      <c r="G232" s="140" t="s">
        <v>248</v>
      </c>
      <c r="H232" s="141">
        <v>14.7</v>
      </c>
      <c r="I232" s="141"/>
      <c r="J232" s="141">
        <f>ROUND(I232*H232,2)</f>
        <v>0</v>
      </c>
      <c r="K232" s="139" t="s">
        <v>126</v>
      </c>
      <c r="L232" s="32"/>
      <c r="M232" s="142" t="s">
        <v>3</v>
      </c>
      <c r="N232" s="143" t="s">
        <v>34</v>
      </c>
      <c r="O232" s="144">
        <v>0.14699999999999999</v>
      </c>
      <c r="P232" s="144">
        <f>O232*H232</f>
        <v>2.1608999999999998</v>
      </c>
      <c r="Q232" s="144">
        <v>0</v>
      </c>
      <c r="R232" s="144">
        <f>Q232*H232</f>
        <v>0</v>
      </c>
      <c r="S232" s="144">
        <v>3.9399999999999999E-3</v>
      </c>
      <c r="T232" s="145">
        <f>S232*H232</f>
        <v>5.7917999999999997E-2</v>
      </c>
      <c r="U232" s="31"/>
      <c r="V232" s="31"/>
      <c r="W232" s="31"/>
      <c r="X232" s="31"/>
      <c r="Y232" s="31"/>
      <c r="Z232" s="31"/>
      <c r="AA232" s="31"/>
      <c r="AB232" s="31"/>
      <c r="AC232" s="31"/>
      <c r="AD232" s="31"/>
      <c r="AE232" s="31"/>
      <c r="AR232" s="146" t="s">
        <v>197</v>
      </c>
      <c r="AT232" s="146" t="s">
        <v>122</v>
      </c>
      <c r="AU232" s="146" t="s">
        <v>72</v>
      </c>
      <c r="AY232" s="19" t="s">
        <v>119</v>
      </c>
      <c r="BE232" s="147">
        <f>IF(N232="základní",J232,0)</f>
        <v>0</v>
      </c>
      <c r="BF232" s="147">
        <f>IF(N232="snížená",J232,0)</f>
        <v>0</v>
      </c>
      <c r="BG232" s="147">
        <f>IF(N232="zákl. přenesená",J232,0)</f>
        <v>0</v>
      </c>
      <c r="BH232" s="147">
        <f>IF(N232="sníž. přenesená",J232,0)</f>
        <v>0</v>
      </c>
      <c r="BI232" s="147">
        <f>IF(N232="nulová",J232,0)</f>
        <v>0</v>
      </c>
      <c r="BJ232" s="19" t="s">
        <v>70</v>
      </c>
      <c r="BK232" s="147">
        <f>ROUND(I232*H232,2)</f>
        <v>0</v>
      </c>
      <c r="BL232" s="19" t="s">
        <v>197</v>
      </c>
      <c r="BM232" s="146" t="s">
        <v>296</v>
      </c>
    </row>
    <row r="233" spans="1:65" s="13" customFormat="1">
      <c r="B233" s="152"/>
      <c r="D233" s="148" t="s">
        <v>131</v>
      </c>
      <c r="E233" s="153" t="s">
        <v>3</v>
      </c>
      <c r="F233" s="154" t="s">
        <v>488</v>
      </c>
      <c r="H233" s="155">
        <v>14.7</v>
      </c>
      <c r="L233" s="152"/>
      <c r="M233" s="156"/>
      <c r="N233" s="157"/>
      <c r="O233" s="157"/>
      <c r="P233" s="157"/>
      <c r="Q233" s="157"/>
      <c r="R233" s="157"/>
      <c r="S233" s="157"/>
      <c r="T233" s="158"/>
      <c r="AT233" s="153" t="s">
        <v>131</v>
      </c>
      <c r="AU233" s="153" t="s">
        <v>72</v>
      </c>
      <c r="AV233" s="13" t="s">
        <v>72</v>
      </c>
      <c r="AW233" s="13" t="s">
        <v>25</v>
      </c>
      <c r="AX233" s="13" t="s">
        <v>63</v>
      </c>
      <c r="AY233" s="153" t="s">
        <v>119</v>
      </c>
    </row>
    <row r="234" spans="1:65" s="14" customFormat="1">
      <c r="B234" s="159"/>
      <c r="D234" s="148" t="s">
        <v>131</v>
      </c>
      <c r="E234" s="160" t="s">
        <v>3</v>
      </c>
      <c r="F234" s="161" t="s">
        <v>133</v>
      </c>
      <c r="H234" s="162">
        <v>14.7</v>
      </c>
      <c r="L234" s="159"/>
      <c r="M234" s="163"/>
      <c r="N234" s="164"/>
      <c r="O234" s="164"/>
      <c r="P234" s="164"/>
      <c r="Q234" s="164"/>
      <c r="R234" s="164"/>
      <c r="S234" s="164"/>
      <c r="T234" s="165"/>
      <c r="AT234" s="160" t="s">
        <v>131</v>
      </c>
      <c r="AU234" s="160" t="s">
        <v>72</v>
      </c>
      <c r="AV234" s="14" t="s">
        <v>127</v>
      </c>
      <c r="AW234" s="14" t="s">
        <v>25</v>
      </c>
      <c r="AX234" s="14" t="s">
        <v>70</v>
      </c>
      <c r="AY234" s="160" t="s">
        <v>119</v>
      </c>
    </row>
    <row r="235" spans="1:65" s="2" customFormat="1" ht="24">
      <c r="A235" s="31"/>
      <c r="B235" s="136"/>
      <c r="C235" s="137" t="s">
        <v>351</v>
      </c>
      <c r="D235" s="137" t="s">
        <v>122</v>
      </c>
      <c r="E235" s="138" t="s">
        <v>489</v>
      </c>
      <c r="F235" s="139" t="s">
        <v>490</v>
      </c>
      <c r="G235" s="140" t="s">
        <v>248</v>
      </c>
      <c r="H235" s="141">
        <v>134.01</v>
      </c>
      <c r="I235" s="141"/>
      <c r="J235" s="141">
        <f>ROUND(I235*H235,2)</f>
        <v>0</v>
      </c>
      <c r="K235" s="139" t="s">
        <v>3</v>
      </c>
      <c r="L235" s="32"/>
      <c r="M235" s="142" t="s">
        <v>3</v>
      </c>
      <c r="N235" s="143" t="s">
        <v>34</v>
      </c>
      <c r="O235" s="144">
        <v>0.22800000000000001</v>
      </c>
      <c r="P235" s="144">
        <f>O235*H235</f>
        <v>30.554279999999999</v>
      </c>
      <c r="Q235" s="144">
        <v>2.2799999999999999E-3</v>
      </c>
      <c r="R235" s="144">
        <f>Q235*H235</f>
        <v>0.30554279999999995</v>
      </c>
      <c r="S235" s="144">
        <v>0</v>
      </c>
      <c r="T235" s="145">
        <f>S235*H235</f>
        <v>0</v>
      </c>
      <c r="U235" s="31"/>
      <c r="V235" s="31"/>
      <c r="W235" s="31"/>
      <c r="X235" s="31"/>
      <c r="Y235" s="31"/>
      <c r="Z235" s="31"/>
      <c r="AA235" s="31"/>
      <c r="AB235" s="31"/>
      <c r="AC235" s="31"/>
      <c r="AD235" s="31"/>
      <c r="AE235" s="31"/>
      <c r="AR235" s="146" t="s">
        <v>197</v>
      </c>
      <c r="AT235" s="146" t="s">
        <v>122</v>
      </c>
      <c r="AU235" s="146" t="s">
        <v>72</v>
      </c>
      <c r="AY235" s="19" t="s">
        <v>119</v>
      </c>
      <c r="BE235" s="147">
        <f>IF(N235="základní",J235,0)</f>
        <v>0</v>
      </c>
      <c r="BF235" s="147">
        <f>IF(N235="snížená",J235,0)</f>
        <v>0</v>
      </c>
      <c r="BG235" s="147">
        <f>IF(N235="zákl. přenesená",J235,0)</f>
        <v>0</v>
      </c>
      <c r="BH235" s="147">
        <f>IF(N235="sníž. přenesená",J235,0)</f>
        <v>0</v>
      </c>
      <c r="BI235" s="147">
        <f>IF(N235="nulová",J235,0)</f>
        <v>0</v>
      </c>
      <c r="BJ235" s="19" t="s">
        <v>70</v>
      </c>
      <c r="BK235" s="147">
        <f>ROUND(I235*H235,2)</f>
        <v>0</v>
      </c>
      <c r="BL235" s="19" t="s">
        <v>197</v>
      </c>
      <c r="BM235" s="146" t="s">
        <v>491</v>
      </c>
    </row>
    <row r="236" spans="1:65" s="2" customFormat="1" ht="39">
      <c r="A236" s="31"/>
      <c r="B236" s="32"/>
      <c r="C236" s="31"/>
      <c r="D236" s="148" t="s">
        <v>129</v>
      </c>
      <c r="E236" s="31"/>
      <c r="F236" s="149" t="s">
        <v>307</v>
      </c>
      <c r="G236" s="31"/>
      <c r="H236" s="31"/>
      <c r="I236" s="31"/>
      <c r="J236" s="31"/>
      <c r="K236" s="31"/>
      <c r="L236" s="32"/>
      <c r="M236" s="150"/>
      <c r="N236" s="151"/>
      <c r="O236" s="52"/>
      <c r="P236" s="52"/>
      <c r="Q236" s="52"/>
      <c r="R236" s="52"/>
      <c r="S236" s="52"/>
      <c r="T236" s="53"/>
      <c r="U236" s="31"/>
      <c r="V236" s="31"/>
      <c r="W236" s="31"/>
      <c r="X236" s="31"/>
      <c r="Y236" s="31"/>
      <c r="Z236" s="31"/>
      <c r="AA236" s="31"/>
      <c r="AB236" s="31"/>
      <c r="AC236" s="31"/>
      <c r="AD236" s="31"/>
      <c r="AE236" s="31"/>
      <c r="AT236" s="19" t="s">
        <v>129</v>
      </c>
      <c r="AU236" s="19" t="s">
        <v>72</v>
      </c>
    </row>
    <row r="237" spans="1:65" s="15" customFormat="1">
      <c r="B237" s="166"/>
      <c r="D237" s="148" t="s">
        <v>131</v>
      </c>
      <c r="E237" s="167" t="s">
        <v>3</v>
      </c>
      <c r="F237" s="168" t="s">
        <v>492</v>
      </c>
      <c r="H237" s="167" t="s">
        <v>3</v>
      </c>
      <c r="L237" s="166"/>
      <c r="M237" s="169"/>
      <c r="N237" s="170"/>
      <c r="O237" s="170"/>
      <c r="P237" s="170"/>
      <c r="Q237" s="170"/>
      <c r="R237" s="170"/>
      <c r="S237" s="170"/>
      <c r="T237" s="171"/>
      <c r="AT237" s="167" t="s">
        <v>131</v>
      </c>
      <c r="AU237" s="167" t="s">
        <v>72</v>
      </c>
      <c r="AV237" s="15" t="s">
        <v>70</v>
      </c>
      <c r="AW237" s="15" t="s">
        <v>25</v>
      </c>
      <c r="AX237" s="15" t="s">
        <v>63</v>
      </c>
      <c r="AY237" s="167" t="s">
        <v>119</v>
      </c>
    </row>
    <row r="238" spans="1:65" s="15" customFormat="1">
      <c r="B238" s="166"/>
      <c r="D238" s="148" t="s">
        <v>131</v>
      </c>
      <c r="E238" s="167" t="s">
        <v>3</v>
      </c>
      <c r="F238" s="168" t="s">
        <v>430</v>
      </c>
      <c r="H238" s="167" t="s">
        <v>3</v>
      </c>
      <c r="L238" s="166"/>
      <c r="M238" s="169"/>
      <c r="N238" s="170"/>
      <c r="O238" s="170"/>
      <c r="P238" s="170"/>
      <c r="Q238" s="170"/>
      <c r="R238" s="170"/>
      <c r="S238" s="170"/>
      <c r="T238" s="171"/>
      <c r="AT238" s="167" t="s">
        <v>131</v>
      </c>
      <c r="AU238" s="167" t="s">
        <v>72</v>
      </c>
      <c r="AV238" s="15" t="s">
        <v>70</v>
      </c>
      <c r="AW238" s="15" t="s">
        <v>25</v>
      </c>
      <c r="AX238" s="15" t="s">
        <v>63</v>
      </c>
      <c r="AY238" s="167" t="s">
        <v>119</v>
      </c>
    </row>
    <row r="239" spans="1:65" s="13" customFormat="1">
      <c r="B239" s="152"/>
      <c r="D239" s="148" t="s">
        <v>131</v>
      </c>
      <c r="E239" s="153" t="s">
        <v>3</v>
      </c>
      <c r="F239" s="154" t="s">
        <v>493</v>
      </c>
      <c r="H239" s="155">
        <v>101.31</v>
      </c>
      <c r="L239" s="152"/>
      <c r="M239" s="156"/>
      <c r="N239" s="157"/>
      <c r="O239" s="157"/>
      <c r="P239" s="157"/>
      <c r="Q239" s="157"/>
      <c r="R239" s="157"/>
      <c r="S239" s="157"/>
      <c r="T239" s="158"/>
      <c r="AT239" s="153" t="s">
        <v>131</v>
      </c>
      <c r="AU239" s="153" t="s">
        <v>72</v>
      </c>
      <c r="AV239" s="13" t="s">
        <v>72</v>
      </c>
      <c r="AW239" s="13" t="s">
        <v>25</v>
      </c>
      <c r="AX239" s="13" t="s">
        <v>63</v>
      </c>
      <c r="AY239" s="153" t="s">
        <v>119</v>
      </c>
    </row>
    <row r="240" spans="1:65" s="15" customFormat="1">
      <c r="B240" s="166"/>
      <c r="D240" s="148" t="s">
        <v>131</v>
      </c>
      <c r="E240" s="167" t="s">
        <v>3</v>
      </c>
      <c r="F240" s="168" t="s">
        <v>432</v>
      </c>
      <c r="H240" s="167" t="s">
        <v>3</v>
      </c>
      <c r="L240" s="166"/>
      <c r="M240" s="169"/>
      <c r="N240" s="170"/>
      <c r="O240" s="170"/>
      <c r="P240" s="170"/>
      <c r="Q240" s="170"/>
      <c r="R240" s="170"/>
      <c r="S240" s="170"/>
      <c r="T240" s="171"/>
      <c r="AT240" s="167" t="s">
        <v>131</v>
      </c>
      <c r="AU240" s="167" t="s">
        <v>72</v>
      </c>
      <c r="AV240" s="15" t="s">
        <v>70</v>
      </c>
      <c r="AW240" s="15" t="s">
        <v>25</v>
      </c>
      <c r="AX240" s="15" t="s">
        <v>63</v>
      </c>
      <c r="AY240" s="167" t="s">
        <v>119</v>
      </c>
    </row>
    <row r="241" spans="1:65" s="13" customFormat="1">
      <c r="B241" s="152"/>
      <c r="D241" s="148" t="s">
        <v>131</v>
      </c>
      <c r="E241" s="153" t="s">
        <v>3</v>
      </c>
      <c r="F241" s="154" t="s">
        <v>494</v>
      </c>
      <c r="H241" s="155">
        <v>32.700000000000003</v>
      </c>
      <c r="L241" s="152"/>
      <c r="M241" s="156"/>
      <c r="N241" s="157"/>
      <c r="O241" s="157"/>
      <c r="P241" s="157"/>
      <c r="Q241" s="157"/>
      <c r="R241" s="157"/>
      <c r="S241" s="157"/>
      <c r="T241" s="158"/>
      <c r="AT241" s="153" t="s">
        <v>131</v>
      </c>
      <c r="AU241" s="153" t="s">
        <v>72</v>
      </c>
      <c r="AV241" s="13" t="s">
        <v>72</v>
      </c>
      <c r="AW241" s="13" t="s">
        <v>25</v>
      </c>
      <c r="AX241" s="13" t="s">
        <v>63</v>
      </c>
      <c r="AY241" s="153" t="s">
        <v>119</v>
      </c>
    </row>
    <row r="242" spans="1:65" s="14" customFormat="1">
      <c r="B242" s="159"/>
      <c r="D242" s="148" t="s">
        <v>131</v>
      </c>
      <c r="E242" s="160" t="s">
        <v>3</v>
      </c>
      <c r="F242" s="161" t="s">
        <v>133</v>
      </c>
      <c r="H242" s="162">
        <v>134.01</v>
      </c>
      <c r="L242" s="159"/>
      <c r="M242" s="163"/>
      <c r="N242" s="164"/>
      <c r="O242" s="164"/>
      <c r="P242" s="164"/>
      <c r="Q242" s="164"/>
      <c r="R242" s="164"/>
      <c r="S242" s="164"/>
      <c r="T242" s="165"/>
      <c r="AT242" s="160" t="s">
        <v>131</v>
      </c>
      <c r="AU242" s="160" t="s">
        <v>72</v>
      </c>
      <c r="AV242" s="14" t="s">
        <v>127</v>
      </c>
      <c r="AW242" s="14" t="s">
        <v>25</v>
      </c>
      <c r="AX242" s="14" t="s">
        <v>70</v>
      </c>
      <c r="AY242" s="160" t="s">
        <v>119</v>
      </c>
    </row>
    <row r="243" spans="1:65" s="2" customFormat="1" ht="24">
      <c r="A243" s="31"/>
      <c r="B243" s="136"/>
      <c r="C243" s="137" t="s">
        <v>356</v>
      </c>
      <c r="D243" s="137" t="s">
        <v>122</v>
      </c>
      <c r="E243" s="138" t="s">
        <v>495</v>
      </c>
      <c r="F243" s="139" t="s">
        <v>496</v>
      </c>
      <c r="G243" s="140" t="s">
        <v>248</v>
      </c>
      <c r="H243" s="141">
        <v>134.61000000000001</v>
      </c>
      <c r="I243" s="141"/>
      <c r="J243" s="141">
        <f>ROUND(I243*H243,2)</f>
        <v>0</v>
      </c>
      <c r="K243" s="139" t="s">
        <v>3</v>
      </c>
      <c r="L243" s="32"/>
      <c r="M243" s="142" t="s">
        <v>3</v>
      </c>
      <c r="N243" s="143" t="s">
        <v>34</v>
      </c>
      <c r="O243" s="144">
        <v>0.22800000000000001</v>
      </c>
      <c r="P243" s="144">
        <f>O243*H243</f>
        <v>30.691080000000003</v>
      </c>
      <c r="Q243" s="144">
        <v>2.2799999999999999E-3</v>
      </c>
      <c r="R243" s="144">
        <f>Q243*H243</f>
        <v>0.30691080000000004</v>
      </c>
      <c r="S243" s="144">
        <v>0</v>
      </c>
      <c r="T243" s="145">
        <f>S243*H243</f>
        <v>0</v>
      </c>
      <c r="U243" s="31"/>
      <c r="V243" s="31"/>
      <c r="W243" s="31"/>
      <c r="X243" s="31"/>
      <c r="Y243" s="31"/>
      <c r="Z243" s="31"/>
      <c r="AA243" s="31"/>
      <c r="AB243" s="31"/>
      <c r="AC243" s="31"/>
      <c r="AD243" s="31"/>
      <c r="AE243" s="31"/>
      <c r="AR243" s="146" t="s">
        <v>197</v>
      </c>
      <c r="AT243" s="146" t="s">
        <v>122</v>
      </c>
      <c r="AU243" s="146" t="s">
        <v>72</v>
      </c>
      <c r="AY243" s="19" t="s">
        <v>119</v>
      </c>
      <c r="BE243" s="147">
        <f>IF(N243="základní",J243,0)</f>
        <v>0</v>
      </c>
      <c r="BF243" s="147">
        <f>IF(N243="snížená",J243,0)</f>
        <v>0</v>
      </c>
      <c r="BG243" s="147">
        <f>IF(N243="zákl. přenesená",J243,0)</f>
        <v>0</v>
      </c>
      <c r="BH243" s="147">
        <f>IF(N243="sníž. přenesená",J243,0)</f>
        <v>0</v>
      </c>
      <c r="BI243" s="147">
        <f>IF(N243="nulová",J243,0)</f>
        <v>0</v>
      </c>
      <c r="BJ243" s="19" t="s">
        <v>70</v>
      </c>
      <c r="BK243" s="147">
        <f>ROUND(I243*H243,2)</f>
        <v>0</v>
      </c>
      <c r="BL243" s="19" t="s">
        <v>197</v>
      </c>
      <c r="BM243" s="146" t="s">
        <v>497</v>
      </c>
    </row>
    <row r="244" spans="1:65" s="2" customFormat="1" ht="39">
      <c r="A244" s="31"/>
      <c r="B244" s="32"/>
      <c r="C244" s="31"/>
      <c r="D244" s="148" t="s">
        <v>129</v>
      </c>
      <c r="E244" s="31"/>
      <c r="F244" s="149" t="s">
        <v>307</v>
      </c>
      <c r="G244" s="31"/>
      <c r="H244" s="31"/>
      <c r="I244" s="31"/>
      <c r="J244" s="31"/>
      <c r="K244" s="31"/>
      <c r="L244" s="32"/>
      <c r="M244" s="150"/>
      <c r="N244" s="151"/>
      <c r="O244" s="52"/>
      <c r="P244" s="52"/>
      <c r="Q244" s="52"/>
      <c r="R244" s="52"/>
      <c r="S244" s="52"/>
      <c r="T244" s="53"/>
      <c r="U244" s="31"/>
      <c r="V244" s="31"/>
      <c r="W244" s="31"/>
      <c r="X244" s="31"/>
      <c r="Y244" s="31"/>
      <c r="Z244" s="31"/>
      <c r="AA244" s="31"/>
      <c r="AB244" s="31"/>
      <c r="AC244" s="31"/>
      <c r="AD244" s="31"/>
      <c r="AE244" s="31"/>
      <c r="AT244" s="19" t="s">
        <v>129</v>
      </c>
      <c r="AU244" s="19" t="s">
        <v>72</v>
      </c>
    </row>
    <row r="245" spans="1:65" s="13" customFormat="1">
      <c r="B245" s="152"/>
      <c r="D245" s="148" t="s">
        <v>131</v>
      </c>
      <c r="E245" s="153" t="s">
        <v>3</v>
      </c>
      <c r="F245" s="154" t="s">
        <v>478</v>
      </c>
      <c r="H245" s="155">
        <v>101.91</v>
      </c>
      <c r="L245" s="152"/>
      <c r="M245" s="156"/>
      <c r="N245" s="157"/>
      <c r="O245" s="157"/>
      <c r="P245" s="157"/>
      <c r="Q245" s="157"/>
      <c r="R245" s="157"/>
      <c r="S245" s="157"/>
      <c r="T245" s="158"/>
      <c r="AT245" s="153" t="s">
        <v>131</v>
      </c>
      <c r="AU245" s="153" t="s">
        <v>72</v>
      </c>
      <c r="AV245" s="13" t="s">
        <v>72</v>
      </c>
      <c r="AW245" s="13" t="s">
        <v>25</v>
      </c>
      <c r="AX245" s="13" t="s">
        <v>63</v>
      </c>
      <c r="AY245" s="153" t="s">
        <v>119</v>
      </c>
    </row>
    <row r="246" spans="1:65" s="15" customFormat="1">
      <c r="B246" s="166"/>
      <c r="D246" s="148" t="s">
        <v>131</v>
      </c>
      <c r="E246" s="167" t="s">
        <v>3</v>
      </c>
      <c r="F246" s="168" t="s">
        <v>430</v>
      </c>
      <c r="H246" s="167" t="s">
        <v>3</v>
      </c>
      <c r="L246" s="166"/>
      <c r="M246" s="169"/>
      <c r="N246" s="170"/>
      <c r="O246" s="170"/>
      <c r="P246" s="170"/>
      <c r="Q246" s="170"/>
      <c r="R246" s="170"/>
      <c r="S246" s="170"/>
      <c r="T246" s="171"/>
      <c r="AT246" s="167" t="s">
        <v>131</v>
      </c>
      <c r="AU246" s="167" t="s">
        <v>72</v>
      </c>
      <c r="AV246" s="15" t="s">
        <v>70</v>
      </c>
      <c r="AW246" s="15" t="s">
        <v>25</v>
      </c>
      <c r="AX246" s="15" t="s">
        <v>63</v>
      </c>
      <c r="AY246" s="167" t="s">
        <v>119</v>
      </c>
    </row>
    <row r="247" spans="1:65" s="13" customFormat="1">
      <c r="B247" s="152"/>
      <c r="D247" s="148" t="s">
        <v>131</v>
      </c>
      <c r="E247" s="153" t="s">
        <v>3</v>
      </c>
      <c r="F247" s="154" t="s">
        <v>479</v>
      </c>
      <c r="H247" s="155">
        <v>32.700000000000003</v>
      </c>
      <c r="L247" s="152"/>
      <c r="M247" s="156"/>
      <c r="N247" s="157"/>
      <c r="O247" s="157"/>
      <c r="P247" s="157"/>
      <c r="Q247" s="157"/>
      <c r="R247" s="157"/>
      <c r="S247" s="157"/>
      <c r="T247" s="158"/>
      <c r="AT247" s="153" t="s">
        <v>131</v>
      </c>
      <c r="AU247" s="153" t="s">
        <v>72</v>
      </c>
      <c r="AV247" s="13" t="s">
        <v>72</v>
      </c>
      <c r="AW247" s="13" t="s">
        <v>25</v>
      </c>
      <c r="AX247" s="13" t="s">
        <v>63</v>
      </c>
      <c r="AY247" s="153" t="s">
        <v>119</v>
      </c>
    </row>
    <row r="248" spans="1:65" s="15" customFormat="1">
      <c r="B248" s="166"/>
      <c r="D248" s="148" t="s">
        <v>131</v>
      </c>
      <c r="E248" s="167" t="s">
        <v>3</v>
      </c>
      <c r="F248" s="168" t="s">
        <v>432</v>
      </c>
      <c r="H248" s="167" t="s">
        <v>3</v>
      </c>
      <c r="L248" s="166"/>
      <c r="M248" s="169"/>
      <c r="N248" s="170"/>
      <c r="O248" s="170"/>
      <c r="P248" s="170"/>
      <c r="Q248" s="170"/>
      <c r="R248" s="170"/>
      <c r="S248" s="170"/>
      <c r="T248" s="171"/>
      <c r="AT248" s="167" t="s">
        <v>131</v>
      </c>
      <c r="AU248" s="167" t="s">
        <v>72</v>
      </c>
      <c r="AV248" s="15" t="s">
        <v>70</v>
      </c>
      <c r="AW248" s="15" t="s">
        <v>25</v>
      </c>
      <c r="AX248" s="15" t="s">
        <v>63</v>
      </c>
      <c r="AY248" s="167" t="s">
        <v>119</v>
      </c>
    </row>
    <row r="249" spans="1:65" s="14" customFormat="1">
      <c r="B249" s="159"/>
      <c r="D249" s="148" t="s">
        <v>131</v>
      </c>
      <c r="E249" s="160" t="s">
        <v>3</v>
      </c>
      <c r="F249" s="161" t="s">
        <v>133</v>
      </c>
      <c r="H249" s="162">
        <v>134.61000000000001</v>
      </c>
      <c r="L249" s="159"/>
      <c r="M249" s="163"/>
      <c r="N249" s="164"/>
      <c r="O249" s="164"/>
      <c r="P249" s="164"/>
      <c r="Q249" s="164"/>
      <c r="R249" s="164"/>
      <c r="S249" s="164"/>
      <c r="T249" s="165"/>
      <c r="AT249" s="160" t="s">
        <v>131</v>
      </c>
      <c r="AU249" s="160" t="s">
        <v>72</v>
      </c>
      <c r="AV249" s="14" t="s">
        <v>127</v>
      </c>
      <c r="AW249" s="14" t="s">
        <v>25</v>
      </c>
      <c r="AX249" s="14" t="s">
        <v>70</v>
      </c>
      <c r="AY249" s="160" t="s">
        <v>119</v>
      </c>
    </row>
    <row r="250" spans="1:65" s="2" customFormat="1" ht="24">
      <c r="A250" s="31"/>
      <c r="B250" s="136"/>
      <c r="C250" s="137" t="s">
        <v>361</v>
      </c>
      <c r="D250" s="137" t="s">
        <v>122</v>
      </c>
      <c r="E250" s="138" t="s">
        <v>498</v>
      </c>
      <c r="F250" s="139" t="s">
        <v>499</v>
      </c>
      <c r="G250" s="140" t="s">
        <v>248</v>
      </c>
      <c r="H250" s="141">
        <v>14.85</v>
      </c>
      <c r="I250" s="141"/>
      <c r="J250" s="141">
        <f>ROUND(I250*H250,2)</f>
        <v>0</v>
      </c>
      <c r="K250" s="139" t="s">
        <v>126</v>
      </c>
      <c r="L250" s="32"/>
      <c r="M250" s="142" t="s">
        <v>3</v>
      </c>
      <c r="N250" s="143" t="s">
        <v>34</v>
      </c>
      <c r="O250" s="144">
        <v>0.84499999999999997</v>
      </c>
      <c r="P250" s="144">
        <f>O250*H250</f>
        <v>12.548249999999999</v>
      </c>
      <c r="Q250" s="144">
        <v>5.8399999999999997E-3</v>
      </c>
      <c r="R250" s="144">
        <f>Q250*H250</f>
        <v>8.6723999999999996E-2</v>
      </c>
      <c r="S250" s="144">
        <v>0</v>
      </c>
      <c r="T250" s="145">
        <f>S250*H250</f>
        <v>0</v>
      </c>
      <c r="U250" s="31"/>
      <c r="V250" s="31"/>
      <c r="W250" s="31"/>
      <c r="X250" s="31"/>
      <c r="Y250" s="31"/>
      <c r="Z250" s="31"/>
      <c r="AA250" s="31"/>
      <c r="AB250" s="31"/>
      <c r="AC250" s="31"/>
      <c r="AD250" s="31"/>
      <c r="AE250" s="31"/>
      <c r="AR250" s="146" t="s">
        <v>197</v>
      </c>
      <c r="AT250" s="146" t="s">
        <v>122</v>
      </c>
      <c r="AU250" s="146" t="s">
        <v>72</v>
      </c>
      <c r="AY250" s="19" t="s">
        <v>119</v>
      </c>
      <c r="BE250" s="147">
        <f>IF(N250="základní",J250,0)</f>
        <v>0</v>
      </c>
      <c r="BF250" s="147">
        <f>IF(N250="snížená",J250,0)</f>
        <v>0</v>
      </c>
      <c r="BG250" s="147">
        <f>IF(N250="zákl. přenesená",J250,0)</f>
        <v>0</v>
      </c>
      <c r="BH250" s="147">
        <f>IF(N250="sníž. přenesená",J250,0)</f>
        <v>0</v>
      </c>
      <c r="BI250" s="147">
        <f>IF(N250="nulová",J250,0)</f>
        <v>0</v>
      </c>
      <c r="BJ250" s="19" t="s">
        <v>70</v>
      </c>
      <c r="BK250" s="147">
        <f>ROUND(I250*H250,2)</f>
        <v>0</v>
      </c>
      <c r="BL250" s="19" t="s">
        <v>197</v>
      </c>
      <c r="BM250" s="146" t="s">
        <v>500</v>
      </c>
    </row>
    <row r="251" spans="1:65" s="13" customFormat="1">
      <c r="B251" s="152"/>
      <c r="D251" s="148" t="s">
        <v>131</v>
      </c>
      <c r="E251" s="153" t="s">
        <v>3</v>
      </c>
      <c r="F251" s="154" t="s">
        <v>501</v>
      </c>
      <c r="H251" s="155">
        <v>14.85</v>
      </c>
      <c r="L251" s="152"/>
      <c r="M251" s="156"/>
      <c r="N251" s="157"/>
      <c r="O251" s="157"/>
      <c r="P251" s="157"/>
      <c r="Q251" s="157"/>
      <c r="R251" s="157"/>
      <c r="S251" s="157"/>
      <c r="T251" s="158"/>
      <c r="AT251" s="153" t="s">
        <v>131</v>
      </c>
      <c r="AU251" s="153" t="s">
        <v>72</v>
      </c>
      <c r="AV251" s="13" t="s">
        <v>72</v>
      </c>
      <c r="AW251" s="13" t="s">
        <v>25</v>
      </c>
      <c r="AX251" s="13" t="s">
        <v>63</v>
      </c>
      <c r="AY251" s="153" t="s">
        <v>119</v>
      </c>
    </row>
    <row r="252" spans="1:65" s="15" customFormat="1">
      <c r="B252" s="166"/>
      <c r="D252" s="148" t="s">
        <v>131</v>
      </c>
      <c r="E252" s="167" t="s">
        <v>3</v>
      </c>
      <c r="F252" s="168" t="s">
        <v>502</v>
      </c>
      <c r="H252" s="167" t="s">
        <v>3</v>
      </c>
      <c r="L252" s="166"/>
      <c r="M252" s="169"/>
      <c r="N252" s="170"/>
      <c r="O252" s="170"/>
      <c r="P252" s="170"/>
      <c r="Q252" s="170"/>
      <c r="R252" s="170"/>
      <c r="S252" s="170"/>
      <c r="T252" s="171"/>
      <c r="AT252" s="167" t="s">
        <v>131</v>
      </c>
      <c r="AU252" s="167" t="s">
        <v>72</v>
      </c>
      <c r="AV252" s="15" t="s">
        <v>70</v>
      </c>
      <c r="AW252" s="15" t="s">
        <v>25</v>
      </c>
      <c r="AX252" s="15" t="s">
        <v>63</v>
      </c>
      <c r="AY252" s="167" t="s">
        <v>119</v>
      </c>
    </row>
    <row r="253" spans="1:65" s="14" customFormat="1">
      <c r="B253" s="159"/>
      <c r="D253" s="148" t="s">
        <v>131</v>
      </c>
      <c r="E253" s="160" t="s">
        <v>3</v>
      </c>
      <c r="F253" s="161" t="s">
        <v>133</v>
      </c>
      <c r="H253" s="162">
        <v>14.85</v>
      </c>
      <c r="L253" s="159"/>
      <c r="M253" s="163"/>
      <c r="N253" s="164"/>
      <c r="O253" s="164"/>
      <c r="P253" s="164"/>
      <c r="Q253" s="164"/>
      <c r="R253" s="164"/>
      <c r="S253" s="164"/>
      <c r="T253" s="165"/>
      <c r="AT253" s="160" t="s">
        <v>131</v>
      </c>
      <c r="AU253" s="160" t="s">
        <v>72</v>
      </c>
      <c r="AV253" s="14" t="s">
        <v>127</v>
      </c>
      <c r="AW253" s="14" t="s">
        <v>25</v>
      </c>
      <c r="AX253" s="14" t="s">
        <v>70</v>
      </c>
      <c r="AY253" s="160" t="s">
        <v>119</v>
      </c>
    </row>
    <row r="254" spans="1:65" s="2" customFormat="1" ht="24">
      <c r="A254" s="31"/>
      <c r="B254" s="136"/>
      <c r="C254" s="137" t="s">
        <v>366</v>
      </c>
      <c r="D254" s="137" t="s">
        <v>122</v>
      </c>
      <c r="E254" s="138" t="s">
        <v>310</v>
      </c>
      <c r="F254" s="139" t="s">
        <v>311</v>
      </c>
      <c r="G254" s="140" t="s">
        <v>248</v>
      </c>
      <c r="H254" s="141">
        <v>48</v>
      </c>
      <c r="I254" s="141"/>
      <c r="J254" s="141">
        <f>ROUND(I254*H254,2)</f>
        <v>0</v>
      </c>
      <c r="K254" s="139" t="s">
        <v>3</v>
      </c>
      <c r="L254" s="32"/>
      <c r="M254" s="142" t="s">
        <v>3</v>
      </c>
      <c r="N254" s="143" t="s">
        <v>34</v>
      </c>
      <c r="O254" s="144">
        <v>0.34699999999999998</v>
      </c>
      <c r="P254" s="144">
        <f>O254*H254</f>
        <v>16.655999999999999</v>
      </c>
      <c r="Q254" s="144">
        <v>2.9099999999999998E-3</v>
      </c>
      <c r="R254" s="144">
        <f>Q254*H254</f>
        <v>0.13968</v>
      </c>
      <c r="S254" s="144">
        <v>0</v>
      </c>
      <c r="T254" s="145">
        <f>S254*H254</f>
        <v>0</v>
      </c>
      <c r="U254" s="31"/>
      <c r="V254" s="31"/>
      <c r="W254" s="31"/>
      <c r="X254" s="31"/>
      <c r="Y254" s="31"/>
      <c r="Z254" s="31"/>
      <c r="AA254" s="31"/>
      <c r="AB254" s="31"/>
      <c r="AC254" s="31"/>
      <c r="AD254" s="31"/>
      <c r="AE254" s="31"/>
      <c r="AR254" s="146" t="s">
        <v>197</v>
      </c>
      <c r="AT254" s="146" t="s">
        <v>122</v>
      </c>
      <c r="AU254" s="146" t="s">
        <v>72</v>
      </c>
      <c r="AY254" s="19" t="s">
        <v>119</v>
      </c>
      <c r="BE254" s="147">
        <f>IF(N254="základní",J254,0)</f>
        <v>0</v>
      </c>
      <c r="BF254" s="147">
        <f>IF(N254="snížená",J254,0)</f>
        <v>0</v>
      </c>
      <c r="BG254" s="147">
        <f>IF(N254="zákl. přenesená",J254,0)</f>
        <v>0</v>
      </c>
      <c r="BH254" s="147">
        <f>IF(N254="sníž. přenesená",J254,0)</f>
        <v>0</v>
      </c>
      <c r="BI254" s="147">
        <f>IF(N254="nulová",J254,0)</f>
        <v>0</v>
      </c>
      <c r="BJ254" s="19" t="s">
        <v>70</v>
      </c>
      <c r="BK254" s="147">
        <f>ROUND(I254*H254,2)</f>
        <v>0</v>
      </c>
      <c r="BL254" s="19" t="s">
        <v>197</v>
      </c>
      <c r="BM254" s="146" t="s">
        <v>312</v>
      </c>
    </row>
    <row r="255" spans="1:65" s="15" customFormat="1">
      <c r="B255" s="166"/>
      <c r="D255" s="148" t="s">
        <v>131</v>
      </c>
      <c r="E255" s="167" t="s">
        <v>3</v>
      </c>
      <c r="F255" s="168" t="s">
        <v>313</v>
      </c>
      <c r="H255" s="167" t="s">
        <v>3</v>
      </c>
      <c r="L255" s="166"/>
      <c r="M255" s="169"/>
      <c r="N255" s="170"/>
      <c r="O255" s="170"/>
      <c r="P255" s="170"/>
      <c r="Q255" s="170"/>
      <c r="R255" s="170"/>
      <c r="S255" s="170"/>
      <c r="T255" s="171"/>
      <c r="AT255" s="167" t="s">
        <v>131</v>
      </c>
      <c r="AU255" s="167" t="s">
        <v>72</v>
      </c>
      <c r="AV255" s="15" t="s">
        <v>70</v>
      </c>
      <c r="AW255" s="15" t="s">
        <v>25</v>
      </c>
      <c r="AX255" s="15" t="s">
        <v>63</v>
      </c>
      <c r="AY255" s="167" t="s">
        <v>119</v>
      </c>
    </row>
    <row r="256" spans="1:65" s="13" customFormat="1">
      <c r="B256" s="152"/>
      <c r="D256" s="148" t="s">
        <v>131</v>
      </c>
      <c r="E256" s="153" t="s">
        <v>3</v>
      </c>
      <c r="F256" s="154" t="s">
        <v>314</v>
      </c>
      <c r="H256" s="155">
        <v>48</v>
      </c>
      <c r="L256" s="152"/>
      <c r="M256" s="156"/>
      <c r="N256" s="157"/>
      <c r="O256" s="157"/>
      <c r="P256" s="157"/>
      <c r="Q256" s="157"/>
      <c r="R256" s="157"/>
      <c r="S256" s="157"/>
      <c r="T256" s="158"/>
      <c r="AT256" s="153" t="s">
        <v>131</v>
      </c>
      <c r="AU256" s="153" t="s">
        <v>72</v>
      </c>
      <c r="AV256" s="13" t="s">
        <v>72</v>
      </c>
      <c r="AW256" s="13" t="s">
        <v>25</v>
      </c>
      <c r="AX256" s="13" t="s">
        <v>63</v>
      </c>
      <c r="AY256" s="153" t="s">
        <v>119</v>
      </c>
    </row>
    <row r="257" spans="1:65" s="14" customFormat="1">
      <c r="B257" s="159"/>
      <c r="D257" s="148" t="s">
        <v>131</v>
      </c>
      <c r="E257" s="160" t="s">
        <v>3</v>
      </c>
      <c r="F257" s="161" t="s">
        <v>133</v>
      </c>
      <c r="H257" s="162">
        <v>48</v>
      </c>
      <c r="L257" s="159"/>
      <c r="M257" s="163"/>
      <c r="N257" s="164"/>
      <c r="O257" s="164"/>
      <c r="P257" s="164"/>
      <c r="Q257" s="164"/>
      <c r="R257" s="164"/>
      <c r="S257" s="164"/>
      <c r="T257" s="165"/>
      <c r="AT257" s="160" t="s">
        <v>131</v>
      </c>
      <c r="AU257" s="160" t="s">
        <v>72</v>
      </c>
      <c r="AV257" s="14" t="s">
        <v>127</v>
      </c>
      <c r="AW257" s="14" t="s">
        <v>25</v>
      </c>
      <c r="AX257" s="14" t="s">
        <v>70</v>
      </c>
      <c r="AY257" s="160" t="s">
        <v>119</v>
      </c>
    </row>
    <row r="258" spans="1:65" s="2" customFormat="1" ht="24">
      <c r="A258" s="31"/>
      <c r="B258" s="136"/>
      <c r="C258" s="137" t="s">
        <v>503</v>
      </c>
      <c r="D258" s="137" t="s">
        <v>122</v>
      </c>
      <c r="E258" s="138" t="s">
        <v>316</v>
      </c>
      <c r="F258" s="139" t="s">
        <v>317</v>
      </c>
      <c r="G258" s="140" t="s">
        <v>248</v>
      </c>
      <c r="H258" s="141">
        <v>134.61000000000001</v>
      </c>
      <c r="I258" s="141"/>
      <c r="J258" s="141">
        <f>ROUND(I258*H258,2)</f>
        <v>0</v>
      </c>
      <c r="K258" s="139" t="s">
        <v>126</v>
      </c>
      <c r="L258" s="32"/>
      <c r="M258" s="142" t="s">
        <v>3</v>
      </c>
      <c r="N258" s="143" t="s">
        <v>34</v>
      </c>
      <c r="O258" s="144">
        <v>0.20399999999999999</v>
      </c>
      <c r="P258" s="144">
        <f>O258*H258</f>
        <v>27.460440000000002</v>
      </c>
      <c r="Q258" s="144">
        <v>1.6900000000000001E-3</v>
      </c>
      <c r="R258" s="144">
        <f>Q258*H258</f>
        <v>0.22749090000000002</v>
      </c>
      <c r="S258" s="144">
        <v>0</v>
      </c>
      <c r="T258" s="145">
        <f>S258*H258</f>
        <v>0</v>
      </c>
      <c r="U258" s="31"/>
      <c r="V258" s="31"/>
      <c r="W258" s="31"/>
      <c r="X258" s="31"/>
      <c r="Y258" s="31"/>
      <c r="Z258" s="31"/>
      <c r="AA258" s="31"/>
      <c r="AB258" s="31"/>
      <c r="AC258" s="31"/>
      <c r="AD258" s="31"/>
      <c r="AE258" s="31"/>
      <c r="AR258" s="146" t="s">
        <v>197</v>
      </c>
      <c r="AT258" s="146" t="s">
        <v>122</v>
      </c>
      <c r="AU258" s="146" t="s">
        <v>72</v>
      </c>
      <c r="AY258" s="19" t="s">
        <v>119</v>
      </c>
      <c r="BE258" s="147">
        <f>IF(N258="základní",J258,0)</f>
        <v>0</v>
      </c>
      <c r="BF258" s="147">
        <f>IF(N258="snížená",J258,0)</f>
        <v>0</v>
      </c>
      <c r="BG258" s="147">
        <f>IF(N258="zákl. přenesená",J258,0)</f>
        <v>0</v>
      </c>
      <c r="BH258" s="147">
        <f>IF(N258="sníž. přenesená",J258,0)</f>
        <v>0</v>
      </c>
      <c r="BI258" s="147">
        <f>IF(N258="nulová",J258,0)</f>
        <v>0</v>
      </c>
      <c r="BJ258" s="19" t="s">
        <v>70</v>
      </c>
      <c r="BK258" s="147">
        <f>ROUND(I258*H258,2)</f>
        <v>0</v>
      </c>
      <c r="BL258" s="19" t="s">
        <v>197</v>
      </c>
      <c r="BM258" s="146" t="s">
        <v>504</v>
      </c>
    </row>
    <row r="259" spans="1:65" s="15" customFormat="1">
      <c r="B259" s="166"/>
      <c r="D259" s="148" t="s">
        <v>131</v>
      </c>
      <c r="E259" s="167" t="s">
        <v>3</v>
      </c>
      <c r="F259" s="168" t="s">
        <v>430</v>
      </c>
      <c r="H259" s="167" t="s">
        <v>3</v>
      </c>
      <c r="L259" s="166"/>
      <c r="M259" s="169"/>
      <c r="N259" s="170"/>
      <c r="O259" s="170"/>
      <c r="P259" s="170"/>
      <c r="Q259" s="170"/>
      <c r="R259" s="170"/>
      <c r="S259" s="170"/>
      <c r="T259" s="171"/>
      <c r="AT259" s="167" t="s">
        <v>131</v>
      </c>
      <c r="AU259" s="167" t="s">
        <v>72</v>
      </c>
      <c r="AV259" s="15" t="s">
        <v>70</v>
      </c>
      <c r="AW259" s="15" t="s">
        <v>25</v>
      </c>
      <c r="AX259" s="15" t="s">
        <v>63</v>
      </c>
      <c r="AY259" s="167" t="s">
        <v>119</v>
      </c>
    </row>
    <row r="260" spans="1:65" s="13" customFormat="1">
      <c r="B260" s="152"/>
      <c r="D260" s="148" t="s">
        <v>131</v>
      </c>
      <c r="E260" s="153" t="s">
        <v>3</v>
      </c>
      <c r="F260" s="154" t="s">
        <v>505</v>
      </c>
      <c r="H260" s="155">
        <v>101.91</v>
      </c>
      <c r="L260" s="152"/>
      <c r="M260" s="156"/>
      <c r="N260" s="157"/>
      <c r="O260" s="157"/>
      <c r="P260" s="157"/>
      <c r="Q260" s="157"/>
      <c r="R260" s="157"/>
      <c r="S260" s="157"/>
      <c r="T260" s="158"/>
      <c r="AT260" s="153" t="s">
        <v>131</v>
      </c>
      <c r="AU260" s="153" t="s">
        <v>72</v>
      </c>
      <c r="AV260" s="13" t="s">
        <v>72</v>
      </c>
      <c r="AW260" s="13" t="s">
        <v>25</v>
      </c>
      <c r="AX260" s="13" t="s">
        <v>63</v>
      </c>
      <c r="AY260" s="153" t="s">
        <v>119</v>
      </c>
    </row>
    <row r="261" spans="1:65" s="16" customFormat="1">
      <c r="B261" s="184"/>
      <c r="D261" s="148" t="s">
        <v>131</v>
      </c>
      <c r="E261" s="185" t="s">
        <v>3</v>
      </c>
      <c r="F261" s="186" t="s">
        <v>506</v>
      </c>
      <c r="H261" s="187">
        <v>101.91</v>
      </c>
      <c r="L261" s="184"/>
      <c r="M261" s="188"/>
      <c r="N261" s="189"/>
      <c r="O261" s="189"/>
      <c r="P261" s="189"/>
      <c r="Q261" s="189"/>
      <c r="R261" s="189"/>
      <c r="S261" s="189"/>
      <c r="T261" s="190"/>
      <c r="AT261" s="185" t="s">
        <v>131</v>
      </c>
      <c r="AU261" s="185" t="s">
        <v>72</v>
      </c>
      <c r="AV261" s="16" t="s">
        <v>142</v>
      </c>
      <c r="AW261" s="16" t="s">
        <v>25</v>
      </c>
      <c r="AX261" s="16" t="s">
        <v>63</v>
      </c>
      <c r="AY261" s="185" t="s">
        <v>119</v>
      </c>
    </row>
    <row r="262" spans="1:65" s="15" customFormat="1">
      <c r="B262" s="166"/>
      <c r="D262" s="148" t="s">
        <v>131</v>
      </c>
      <c r="E262" s="167" t="s">
        <v>3</v>
      </c>
      <c r="F262" s="168" t="s">
        <v>432</v>
      </c>
      <c r="H262" s="167" t="s">
        <v>3</v>
      </c>
      <c r="L262" s="166"/>
      <c r="M262" s="169"/>
      <c r="N262" s="170"/>
      <c r="O262" s="170"/>
      <c r="P262" s="170"/>
      <c r="Q262" s="170"/>
      <c r="R262" s="170"/>
      <c r="S262" s="170"/>
      <c r="T262" s="171"/>
      <c r="AT262" s="167" t="s">
        <v>131</v>
      </c>
      <c r="AU262" s="167" t="s">
        <v>72</v>
      </c>
      <c r="AV262" s="15" t="s">
        <v>70</v>
      </c>
      <c r="AW262" s="15" t="s">
        <v>25</v>
      </c>
      <c r="AX262" s="15" t="s">
        <v>63</v>
      </c>
      <c r="AY262" s="167" t="s">
        <v>119</v>
      </c>
    </row>
    <row r="263" spans="1:65" s="13" customFormat="1">
      <c r="B263" s="152"/>
      <c r="D263" s="148" t="s">
        <v>131</v>
      </c>
      <c r="E263" s="153" t="s">
        <v>3</v>
      </c>
      <c r="F263" s="154" t="s">
        <v>494</v>
      </c>
      <c r="H263" s="155">
        <v>32.700000000000003</v>
      </c>
      <c r="L263" s="152"/>
      <c r="M263" s="156"/>
      <c r="N263" s="157"/>
      <c r="O263" s="157"/>
      <c r="P263" s="157"/>
      <c r="Q263" s="157"/>
      <c r="R263" s="157"/>
      <c r="S263" s="157"/>
      <c r="T263" s="158"/>
      <c r="AT263" s="153" t="s">
        <v>131</v>
      </c>
      <c r="AU263" s="153" t="s">
        <v>72</v>
      </c>
      <c r="AV263" s="13" t="s">
        <v>72</v>
      </c>
      <c r="AW263" s="13" t="s">
        <v>25</v>
      </c>
      <c r="AX263" s="13" t="s">
        <v>63</v>
      </c>
      <c r="AY263" s="153" t="s">
        <v>119</v>
      </c>
    </row>
    <row r="264" spans="1:65" s="16" customFormat="1">
      <c r="B264" s="184"/>
      <c r="D264" s="148" t="s">
        <v>131</v>
      </c>
      <c r="E264" s="185" t="s">
        <v>3</v>
      </c>
      <c r="F264" s="186" t="s">
        <v>506</v>
      </c>
      <c r="H264" s="187">
        <v>32.700000000000003</v>
      </c>
      <c r="L264" s="184"/>
      <c r="M264" s="188"/>
      <c r="N264" s="189"/>
      <c r="O264" s="189"/>
      <c r="P264" s="189"/>
      <c r="Q264" s="189"/>
      <c r="R264" s="189"/>
      <c r="S264" s="189"/>
      <c r="T264" s="190"/>
      <c r="AT264" s="185" t="s">
        <v>131</v>
      </c>
      <c r="AU264" s="185" t="s">
        <v>72</v>
      </c>
      <c r="AV264" s="16" t="s">
        <v>142</v>
      </c>
      <c r="AW264" s="16" t="s">
        <v>25</v>
      </c>
      <c r="AX264" s="16" t="s">
        <v>63</v>
      </c>
      <c r="AY264" s="185" t="s">
        <v>119</v>
      </c>
    </row>
    <row r="265" spans="1:65" s="14" customFormat="1">
      <c r="B265" s="159"/>
      <c r="D265" s="148" t="s">
        <v>131</v>
      </c>
      <c r="E265" s="160" t="s">
        <v>3</v>
      </c>
      <c r="F265" s="161" t="s">
        <v>133</v>
      </c>
      <c r="H265" s="162">
        <v>134.61000000000001</v>
      </c>
      <c r="L265" s="159"/>
      <c r="M265" s="163"/>
      <c r="N265" s="164"/>
      <c r="O265" s="164"/>
      <c r="P265" s="164"/>
      <c r="Q265" s="164"/>
      <c r="R265" s="164"/>
      <c r="S265" s="164"/>
      <c r="T265" s="165"/>
      <c r="AT265" s="160" t="s">
        <v>131</v>
      </c>
      <c r="AU265" s="160" t="s">
        <v>72</v>
      </c>
      <c r="AV265" s="14" t="s">
        <v>127</v>
      </c>
      <c r="AW265" s="14" t="s">
        <v>25</v>
      </c>
      <c r="AX265" s="14" t="s">
        <v>70</v>
      </c>
      <c r="AY265" s="160" t="s">
        <v>119</v>
      </c>
    </row>
    <row r="266" spans="1:65" s="2" customFormat="1" ht="24">
      <c r="A266" s="31"/>
      <c r="B266" s="136"/>
      <c r="C266" s="137" t="s">
        <v>507</v>
      </c>
      <c r="D266" s="137" t="s">
        <v>122</v>
      </c>
      <c r="E266" s="138" t="s">
        <v>321</v>
      </c>
      <c r="F266" s="139" t="s">
        <v>322</v>
      </c>
      <c r="G266" s="140" t="s">
        <v>323</v>
      </c>
      <c r="H266" s="141">
        <v>5</v>
      </c>
      <c r="I266" s="141"/>
      <c r="J266" s="141">
        <f>ROUND(I266*H266,2)</f>
        <v>0</v>
      </c>
      <c r="K266" s="139" t="s">
        <v>126</v>
      </c>
      <c r="L266" s="32"/>
      <c r="M266" s="142" t="s">
        <v>3</v>
      </c>
      <c r="N266" s="143" t="s">
        <v>34</v>
      </c>
      <c r="O266" s="144">
        <v>0.4</v>
      </c>
      <c r="P266" s="144">
        <f>O266*H266</f>
        <v>2</v>
      </c>
      <c r="Q266" s="144">
        <v>3.6000000000000002E-4</v>
      </c>
      <c r="R266" s="144">
        <f>Q266*H266</f>
        <v>1.8000000000000002E-3</v>
      </c>
      <c r="S266" s="144">
        <v>0</v>
      </c>
      <c r="T266" s="145">
        <f>S266*H266</f>
        <v>0</v>
      </c>
      <c r="U266" s="31"/>
      <c r="V266" s="31"/>
      <c r="W266" s="31"/>
      <c r="X266" s="31"/>
      <c r="Y266" s="31"/>
      <c r="Z266" s="31"/>
      <c r="AA266" s="31"/>
      <c r="AB266" s="31"/>
      <c r="AC266" s="31"/>
      <c r="AD266" s="31"/>
      <c r="AE266" s="31"/>
      <c r="AR266" s="146" t="s">
        <v>197</v>
      </c>
      <c r="AT266" s="146" t="s">
        <v>122</v>
      </c>
      <c r="AU266" s="146" t="s">
        <v>72</v>
      </c>
      <c r="AY266" s="19" t="s">
        <v>119</v>
      </c>
      <c r="BE266" s="147">
        <f>IF(N266="základní",J266,0)</f>
        <v>0</v>
      </c>
      <c r="BF266" s="147">
        <f>IF(N266="snížená",J266,0)</f>
        <v>0</v>
      </c>
      <c r="BG266" s="147">
        <f>IF(N266="zákl. přenesená",J266,0)</f>
        <v>0</v>
      </c>
      <c r="BH266" s="147">
        <f>IF(N266="sníž. přenesená",J266,0)</f>
        <v>0</v>
      </c>
      <c r="BI266" s="147">
        <f>IF(N266="nulová",J266,0)</f>
        <v>0</v>
      </c>
      <c r="BJ266" s="19" t="s">
        <v>70</v>
      </c>
      <c r="BK266" s="147">
        <f>ROUND(I266*H266,2)</f>
        <v>0</v>
      </c>
      <c r="BL266" s="19" t="s">
        <v>197</v>
      </c>
      <c r="BM266" s="146" t="s">
        <v>508</v>
      </c>
    </row>
    <row r="267" spans="1:65" s="13" customFormat="1">
      <c r="B267" s="152"/>
      <c r="D267" s="148" t="s">
        <v>131</v>
      </c>
      <c r="E267" s="153" t="s">
        <v>3</v>
      </c>
      <c r="F267" s="154" t="s">
        <v>142</v>
      </c>
      <c r="H267" s="155">
        <v>3</v>
      </c>
      <c r="L267" s="152"/>
      <c r="M267" s="156"/>
      <c r="N267" s="157"/>
      <c r="O267" s="157"/>
      <c r="P267" s="157"/>
      <c r="Q267" s="157"/>
      <c r="R267" s="157"/>
      <c r="S267" s="157"/>
      <c r="T267" s="158"/>
      <c r="AT267" s="153" t="s">
        <v>131</v>
      </c>
      <c r="AU267" s="153" t="s">
        <v>72</v>
      </c>
      <c r="AV267" s="13" t="s">
        <v>72</v>
      </c>
      <c r="AW267" s="13" t="s">
        <v>25</v>
      </c>
      <c r="AX267" s="13" t="s">
        <v>63</v>
      </c>
      <c r="AY267" s="153" t="s">
        <v>119</v>
      </c>
    </row>
    <row r="268" spans="1:65" s="15" customFormat="1">
      <c r="B268" s="166"/>
      <c r="D268" s="148" t="s">
        <v>131</v>
      </c>
      <c r="E268" s="167" t="s">
        <v>3</v>
      </c>
      <c r="F268" s="168" t="s">
        <v>430</v>
      </c>
      <c r="H268" s="167" t="s">
        <v>3</v>
      </c>
      <c r="L268" s="166"/>
      <c r="M268" s="169"/>
      <c r="N268" s="170"/>
      <c r="O268" s="170"/>
      <c r="P268" s="170"/>
      <c r="Q268" s="170"/>
      <c r="R268" s="170"/>
      <c r="S268" s="170"/>
      <c r="T268" s="171"/>
      <c r="AT268" s="167" t="s">
        <v>131</v>
      </c>
      <c r="AU268" s="167" t="s">
        <v>72</v>
      </c>
      <c r="AV268" s="15" t="s">
        <v>70</v>
      </c>
      <c r="AW268" s="15" t="s">
        <v>25</v>
      </c>
      <c r="AX268" s="15" t="s">
        <v>63</v>
      </c>
      <c r="AY268" s="167" t="s">
        <v>119</v>
      </c>
    </row>
    <row r="269" spans="1:65" s="13" customFormat="1">
      <c r="B269" s="152"/>
      <c r="D269" s="148" t="s">
        <v>131</v>
      </c>
      <c r="E269" s="153" t="s">
        <v>3</v>
      </c>
      <c r="F269" s="154" t="s">
        <v>72</v>
      </c>
      <c r="H269" s="155">
        <v>2</v>
      </c>
      <c r="L269" s="152"/>
      <c r="M269" s="156"/>
      <c r="N269" s="157"/>
      <c r="O269" s="157"/>
      <c r="P269" s="157"/>
      <c r="Q269" s="157"/>
      <c r="R269" s="157"/>
      <c r="S269" s="157"/>
      <c r="T269" s="158"/>
      <c r="AT269" s="153" t="s">
        <v>131</v>
      </c>
      <c r="AU269" s="153" t="s">
        <v>72</v>
      </c>
      <c r="AV269" s="13" t="s">
        <v>72</v>
      </c>
      <c r="AW269" s="13" t="s">
        <v>25</v>
      </c>
      <c r="AX269" s="13" t="s">
        <v>63</v>
      </c>
      <c r="AY269" s="153" t="s">
        <v>119</v>
      </c>
    </row>
    <row r="270" spans="1:65" s="15" customFormat="1">
      <c r="B270" s="166"/>
      <c r="D270" s="148" t="s">
        <v>131</v>
      </c>
      <c r="E270" s="167" t="s">
        <v>3</v>
      </c>
      <c r="F270" s="168" t="s">
        <v>432</v>
      </c>
      <c r="H270" s="167" t="s">
        <v>3</v>
      </c>
      <c r="L270" s="166"/>
      <c r="M270" s="169"/>
      <c r="N270" s="170"/>
      <c r="O270" s="170"/>
      <c r="P270" s="170"/>
      <c r="Q270" s="170"/>
      <c r="R270" s="170"/>
      <c r="S270" s="170"/>
      <c r="T270" s="171"/>
      <c r="AT270" s="167" t="s">
        <v>131</v>
      </c>
      <c r="AU270" s="167" t="s">
        <v>72</v>
      </c>
      <c r="AV270" s="15" t="s">
        <v>70</v>
      </c>
      <c r="AW270" s="15" t="s">
        <v>25</v>
      </c>
      <c r="AX270" s="15" t="s">
        <v>63</v>
      </c>
      <c r="AY270" s="167" t="s">
        <v>119</v>
      </c>
    </row>
    <row r="271" spans="1:65" s="14" customFormat="1">
      <c r="B271" s="159"/>
      <c r="D271" s="148" t="s">
        <v>131</v>
      </c>
      <c r="E271" s="160" t="s">
        <v>3</v>
      </c>
      <c r="F271" s="161" t="s">
        <v>133</v>
      </c>
      <c r="H271" s="162">
        <v>5</v>
      </c>
      <c r="L271" s="159"/>
      <c r="M271" s="163"/>
      <c r="N271" s="164"/>
      <c r="O271" s="164"/>
      <c r="P271" s="164"/>
      <c r="Q271" s="164"/>
      <c r="R271" s="164"/>
      <c r="S271" s="164"/>
      <c r="T271" s="165"/>
      <c r="AT271" s="160" t="s">
        <v>131</v>
      </c>
      <c r="AU271" s="160" t="s">
        <v>72</v>
      </c>
      <c r="AV271" s="14" t="s">
        <v>127</v>
      </c>
      <c r="AW271" s="14" t="s">
        <v>25</v>
      </c>
      <c r="AX271" s="14" t="s">
        <v>70</v>
      </c>
      <c r="AY271" s="160" t="s">
        <v>119</v>
      </c>
    </row>
    <row r="272" spans="1:65" s="2" customFormat="1" ht="24">
      <c r="A272" s="31"/>
      <c r="B272" s="136"/>
      <c r="C272" s="137" t="s">
        <v>509</v>
      </c>
      <c r="D272" s="137" t="s">
        <v>122</v>
      </c>
      <c r="E272" s="138" t="s">
        <v>326</v>
      </c>
      <c r="F272" s="139" t="s">
        <v>327</v>
      </c>
      <c r="G272" s="140" t="s">
        <v>248</v>
      </c>
      <c r="H272" s="141">
        <v>14.7</v>
      </c>
      <c r="I272" s="141"/>
      <c r="J272" s="141">
        <f>ROUND(I272*H272,2)</f>
        <v>0</v>
      </c>
      <c r="K272" s="139" t="s">
        <v>126</v>
      </c>
      <c r="L272" s="32"/>
      <c r="M272" s="142" t="s">
        <v>3</v>
      </c>
      <c r="N272" s="143" t="s">
        <v>34</v>
      </c>
      <c r="O272" s="144">
        <v>0.33400000000000002</v>
      </c>
      <c r="P272" s="144">
        <f>O272*H272</f>
        <v>4.9097999999999997</v>
      </c>
      <c r="Q272" s="144">
        <v>2.1700000000000001E-3</v>
      </c>
      <c r="R272" s="144">
        <f>Q272*H272</f>
        <v>3.1898999999999997E-2</v>
      </c>
      <c r="S272" s="144">
        <v>0</v>
      </c>
      <c r="T272" s="145">
        <f>S272*H272</f>
        <v>0</v>
      </c>
      <c r="U272" s="31"/>
      <c r="V272" s="31"/>
      <c r="W272" s="31"/>
      <c r="X272" s="31"/>
      <c r="Y272" s="31"/>
      <c r="Z272" s="31"/>
      <c r="AA272" s="31"/>
      <c r="AB272" s="31"/>
      <c r="AC272" s="31"/>
      <c r="AD272" s="31"/>
      <c r="AE272" s="31"/>
      <c r="AR272" s="146" t="s">
        <v>197</v>
      </c>
      <c r="AT272" s="146" t="s">
        <v>122</v>
      </c>
      <c r="AU272" s="146" t="s">
        <v>72</v>
      </c>
      <c r="AY272" s="19" t="s">
        <v>119</v>
      </c>
      <c r="BE272" s="147">
        <f>IF(N272="základní",J272,0)</f>
        <v>0</v>
      </c>
      <c r="BF272" s="147">
        <f>IF(N272="snížená",J272,0)</f>
        <v>0</v>
      </c>
      <c r="BG272" s="147">
        <f>IF(N272="zákl. přenesená",J272,0)</f>
        <v>0</v>
      </c>
      <c r="BH272" s="147">
        <f>IF(N272="sníž. přenesená",J272,0)</f>
        <v>0</v>
      </c>
      <c r="BI272" s="147">
        <f>IF(N272="nulová",J272,0)</f>
        <v>0</v>
      </c>
      <c r="BJ272" s="19" t="s">
        <v>70</v>
      </c>
      <c r="BK272" s="147">
        <f>ROUND(I272*H272,2)</f>
        <v>0</v>
      </c>
      <c r="BL272" s="19" t="s">
        <v>197</v>
      </c>
      <c r="BM272" s="146" t="s">
        <v>510</v>
      </c>
    </row>
    <row r="273" spans="1:65" s="15" customFormat="1">
      <c r="B273" s="166"/>
      <c r="D273" s="148" t="s">
        <v>131</v>
      </c>
      <c r="E273" s="167" t="s">
        <v>3</v>
      </c>
      <c r="F273" s="168" t="s">
        <v>430</v>
      </c>
      <c r="H273" s="167" t="s">
        <v>3</v>
      </c>
      <c r="L273" s="166"/>
      <c r="M273" s="169"/>
      <c r="N273" s="170"/>
      <c r="O273" s="170"/>
      <c r="P273" s="170"/>
      <c r="Q273" s="170"/>
      <c r="R273" s="170"/>
      <c r="S273" s="170"/>
      <c r="T273" s="171"/>
      <c r="AT273" s="167" t="s">
        <v>131</v>
      </c>
      <c r="AU273" s="167" t="s">
        <v>72</v>
      </c>
      <c r="AV273" s="15" t="s">
        <v>70</v>
      </c>
      <c r="AW273" s="15" t="s">
        <v>25</v>
      </c>
      <c r="AX273" s="15" t="s">
        <v>63</v>
      </c>
      <c r="AY273" s="167" t="s">
        <v>119</v>
      </c>
    </row>
    <row r="274" spans="1:65" s="13" customFormat="1">
      <c r="B274" s="152"/>
      <c r="D274" s="148" t="s">
        <v>131</v>
      </c>
      <c r="E274" s="153" t="s">
        <v>3</v>
      </c>
      <c r="F274" s="154" t="s">
        <v>511</v>
      </c>
      <c r="H274" s="155">
        <v>10.9</v>
      </c>
      <c r="L274" s="152"/>
      <c r="M274" s="156"/>
      <c r="N274" s="157"/>
      <c r="O274" s="157"/>
      <c r="P274" s="157"/>
      <c r="Q274" s="157"/>
      <c r="R274" s="157"/>
      <c r="S274" s="157"/>
      <c r="T274" s="158"/>
      <c r="AT274" s="153" t="s">
        <v>131</v>
      </c>
      <c r="AU274" s="153" t="s">
        <v>72</v>
      </c>
      <c r="AV274" s="13" t="s">
        <v>72</v>
      </c>
      <c r="AW274" s="13" t="s">
        <v>25</v>
      </c>
      <c r="AX274" s="13" t="s">
        <v>63</v>
      </c>
      <c r="AY274" s="153" t="s">
        <v>119</v>
      </c>
    </row>
    <row r="275" spans="1:65" s="15" customFormat="1">
      <c r="B275" s="166"/>
      <c r="D275" s="148" t="s">
        <v>131</v>
      </c>
      <c r="E275" s="167" t="s">
        <v>3</v>
      </c>
      <c r="F275" s="168" t="s">
        <v>432</v>
      </c>
      <c r="H275" s="167" t="s">
        <v>3</v>
      </c>
      <c r="L275" s="166"/>
      <c r="M275" s="169"/>
      <c r="N275" s="170"/>
      <c r="O275" s="170"/>
      <c r="P275" s="170"/>
      <c r="Q275" s="170"/>
      <c r="R275" s="170"/>
      <c r="S275" s="170"/>
      <c r="T275" s="171"/>
      <c r="AT275" s="167" t="s">
        <v>131</v>
      </c>
      <c r="AU275" s="167" t="s">
        <v>72</v>
      </c>
      <c r="AV275" s="15" t="s">
        <v>70</v>
      </c>
      <c r="AW275" s="15" t="s">
        <v>25</v>
      </c>
      <c r="AX275" s="15" t="s">
        <v>63</v>
      </c>
      <c r="AY275" s="167" t="s">
        <v>119</v>
      </c>
    </row>
    <row r="276" spans="1:65" s="13" customFormat="1">
      <c r="B276" s="152"/>
      <c r="D276" s="148" t="s">
        <v>131</v>
      </c>
      <c r="E276" s="153" t="s">
        <v>3</v>
      </c>
      <c r="F276" s="154" t="s">
        <v>512</v>
      </c>
      <c r="H276" s="155">
        <v>3.8</v>
      </c>
      <c r="L276" s="152"/>
      <c r="M276" s="156"/>
      <c r="N276" s="157"/>
      <c r="O276" s="157"/>
      <c r="P276" s="157"/>
      <c r="Q276" s="157"/>
      <c r="R276" s="157"/>
      <c r="S276" s="157"/>
      <c r="T276" s="158"/>
      <c r="AT276" s="153" t="s">
        <v>131</v>
      </c>
      <c r="AU276" s="153" t="s">
        <v>72</v>
      </c>
      <c r="AV276" s="13" t="s">
        <v>72</v>
      </c>
      <c r="AW276" s="13" t="s">
        <v>25</v>
      </c>
      <c r="AX276" s="13" t="s">
        <v>63</v>
      </c>
      <c r="AY276" s="153" t="s">
        <v>119</v>
      </c>
    </row>
    <row r="277" spans="1:65" s="14" customFormat="1">
      <c r="B277" s="159"/>
      <c r="D277" s="148" t="s">
        <v>131</v>
      </c>
      <c r="E277" s="160" t="s">
        <v>3</v>
      </c>
      <c r="F277" s="161" t="s">
        <v>133</v>
      </c>
      <c r="H277" s="162">
        <v>14.7</v>
      </c>
      <c r="L277" s="159"/>
      <c r="M277" s="163"/>
      <c r="N277" s="164"/>
      <c r="O277" s="164"/>
      <c r="P277" s="164"/>
      <c r="Q277" s="164"/>
      <c r="R277" s="164"/>
      <c r="S277" s="164"/>
      <c r="T277" s="165"/>
      <c r="AT277" s="160" t="s">
        <v>131</v>
      </c>
      <c r="AU277" s="160" t="s">
        <v>72</v>
      </c>
      <c r="AV277" s="14" t="s">
        <v>127</v>
      </c>
      <c r="AW277" s="14" t="s">
        <v>25</v>
      </c>
      <c r="AX277" s="14" t="s">
        <v>70</v>
      </c>
      <c r="AY277" s="160" t="s">
        <v>119</v>
      </c>
    </row>
    <row r="278" spans="1:65" s="2" customFormat="1" ht="24">
      <c r="A278" s="31"/>
      <c r="B278" s="136"/>
      <c r="C278" s="137" t="s">
        <v>513</v>
      </c>
      <c r="D278" s="137" t="s">
        <v>122</v>
      </c>
      <c r="E278" s="138" t="s">
        <v>331</v>
      </c>
      <c r="F278" s="139" t="s">
        <v>332</v>
      </c>
      <c r="G278" s="140" t="s">
        <v>152</v>
      </c>
      <c r="H278" s="141">
        <v>1.1000000000000001</v>
      </c>
      <c r="I278" s="141"/>
      <c r="J278" s="141">
        <f>ROUND(I278*H278,2)</f>
        <v>0</v>
      </c>
      <c r="K278" s="139" t="s">
        <v>126</v>
      </c>
      <c r="L278" s="32"/>
      <c r="M278" s="142" t="s">
        <v>3</v>
      </c>
      <c r="N278" s="143" t="s">
        <v>34</v>
      </c>
      <c r="O278" s="144">
        <v>4.82</v>
      </c>
      <c r="P278" s="144">
        <f>O278*H278</f>
        <v>5.3020000000000005</v>
      </c>
      <c r="Q278" s="144">
        <v>0</v>
      </c>
      <c r="R278" s="144">
        <f>Q278*H278</f>
        <v>0</v>
      </c>
      <c r="S278" s="144">
        <v>0</v>
      </c>
      <c r="T278" s="145">
        <f>S278*H278</f>
        <v>0</v>
      </c>
      <c r="U278" s="31"/>
      <c r="V278" s="31"/>
      <c r="W278" s="31"/>
      <c r="X278" s="31"/>
      <c r="Y278" s="31"/>
      <c r="Z278" s="31"/>
      <c r="AA278" s="31"/>
      <c r="AB278" s="31"/>
      <c r="AC278" s="31"/>
      <c r="AD278" s="31"/>
      <c r="AE278" s="31"/>
      <c r="AR278" s="146" t="s">
        <v>197</v>
      </c>
      <c r="AT278" s="146" t="s">
        <v>122</v>
      </c>
      <c r="AU278" s="146" t="s">
        <v>72</v>
      </c>
      <c r="AY278" s="19" t="s">
        <v>119</v>
      </c>
      <c r="BE278" s="147">
        <f>IF(N278="základní",J278,0)</f>
        <v>0</v>
      </c>
      <c r="BF278" s="147">
        <f>IF(N278="snížená",J278,0)</f>
        <v>0</v>
      </c>
      <c r="BG278" s="147">
        <f>IF(N278="zákl. přenesená",J278,0)</f>
        <v>0</v>
      </c>
      <c r="BH278" s="147">
        <f>IF(N278="sníž. přenesená",J278,0)</f>
        <v>0</v>
      </c>
      <c r="BI278" s="147">
        <f>IF(N278="nulová",J278,0)</f>
        <v>0</v>
      </c>
      <c r="BJ278" s="19" t="s">
        <v>70</v>
      </c>
      <c r="BK278" s="147">
        <f>ROUND(I278*H278,2)</f>
        <v>0</v>
      </c>
      <c r="BL278" s="19" t="s">
        <v>197</v>
      </c>
      <c r="BM278" s="146" t="s">
        <v>333</v>
      </c>
    </row>
    <row r="279" spans="1:65" s="2" customFormat="1" ht="78">
      <c r="A279" s="31"/>
      <c r="B279" s="32"/>
      <c r="C279" s="31"/>
      <c r="D279" s="148" t="s">
        <v>129</v>
      </c>
      <c r="E279" s="31"/>
      <c r="F279" s="149" t="s">
        <v>334</v>
      </c>
      <c r="G279" s="31"/>
      <c r="H279" s="31"/>
      <c r="I279" s="31"/>
      <c r="J279" s="31"/>
      <c r="K279" s="31"/>
      <c r="L279" s="32"/>
      <c r="M279" s="150"/>
      <c r="N279" s="151"/>
      <c r="O279" s="52"/>
      <c r="P279" s="52"/>
      <c r="Q279" s="52"/>
      <c r="R279" s="52"/>
      <c r="S279" s="52"/>
      <c r="T279" s="53"/>
      <c r="U279" s="31"/>
      <c r="V279" s="31"/>
      <c r="W279" s="31"/>
      <c r="X279" s="31"/>
      <c r="Y279" s="31"/>
      <c r="Z279" s="31"/>
      <c r="AA279" s="31"/>
      <c r="AB279" s="31"/>
      <c r="AC279" s="31"/>
      <c r="AD279" s="31"/>
      <c r="AE279" s="31"/>
      <c r="AT279" s="19" t="s">
        <v>129</v>
      </c>
      <c r="AU279" s="19" t="s">
        <v>72</v>
      </c>
    </row>
    <row r="280" spans="1:65" s="2" customFormat="1" ht="24">
      <c r="A280" s="31"/>
      <c r="B280" s="136"/>
      <c r="C280" s="137" t="s">
        <v>514</v>
      </c>
      <c r="D280" s="137" t="s">
        <v>122</v>
      </c>
      <c r="E280" s="138" t="s">
        <v>336</v>
      </c>
      <c r="F280" s="139" t="s">
        <v>337</v>
      </c>
      <c r="G280" s="140" t="s">
        <v>152</v>
      </c>
      <c r="H280" s="141">
        <v>1.1000000000000001</v>
      </c>
      <c r="I280" s="141"/>
      <c r="J280" s="141">
        <f>ROUND(I280*H280,2)</f>
        <v>0</v>
      </c>
      <c r="K280" s="139" t="s">
        <v>126</v>
      </c>
      <c r="L280" s="32"/>
      <c r="M280" s="142" t="s">
        <v>3</v>
      </c>
      <c r="N280" s="143" t="s">
        <v>34</v>
      </c>
      <c r="O280" s="144">
        <v>2.75</v>
      </c>
      <c r="P280" s="144">
        <f>O280*H280</f>
        <v>3.0250000000000004</v>
      </c>
      <c r="Q280" s="144">
        <v>0</v>
      </c>
      <c r="R280" s="144">
        <f>Q280*H280</f>
        <v>0</v>
      </c>
      <c r="S280" s="144">
        <v>0</v>
      </c>
      <c r="T280" s="145">
        <f>S280*H280</f>
        <v>0</v>
      </c>
      <c r="U280" s="31"/>
      <c r="V280" s="31"/>
      <c r="W280" s="31"/>
      <c r="X280" s="31"/>
      <c r="Y280" s="31"/>
      <c r="Z280" s="31"/>
      <c r="AA280" s="31"/>
      <c r="AB280" s="31"/>
      <c r="AC280" s="31"/>
      <c r="AD280" s="31"/>
      <c r="AE280" s="31"/>
      <c r="AR280" s="146" t="s">
        <v>197</v>
      </c>
      <c r="AT280" s="146" t="s">
        <v>122</v>
      </c>
      <c r="AU280" s="146" t="s">
        <v>72</v>
      </c>
      <c r="AY280" s="19" t="s">
        <v>119</v>
      </c>
      <c r="BE280" s="147">
        <f>IF(N280="základní",J280,0)</f>
        <v>0</v>
      </c>
      <c r="BF280" s="147">
        <f>IF(N280="snížená",J280,0)</f>
        <v>0</v>
      </c>
      <c r="BG280" s="147">
        <f>IF(N280="zákl. přenesená",J280,0)</f>
        <v>0</v>
      </c>
      <c r="BH280" s="147">
        <f>IF(N280="sníž. přenesená",J280,0)</f>
        <v>0</v>
      </c>
      <c r="BI280" s="147">
        <f>IF(N280="nulová",J280,0)</f>
        <v>0</v>
      </c>
      <c r="BJ280" s="19" t="s">
        <v>70</v>
      </c>
      <c r="BK280" s="147">
        <f>ROUND(I280*H280,2)</f>
        <v>0</v>
      </c>
      <c r="BL280" s="19" t="s">
        <v>197</v>
      </c>
      <c r="BM280" s="146" t="s">
        <v>338</v>
      </c>
    </row>
    <row r="281" spans="1:65" s="2" customFormat="1" ht="78">
      <c r="A281" s="31"/>
      <c r="B281" s="32"/>
      <c r="C281" s="31"/>
      <c r="D281" s="148" t="s">
        <v>129</v>
      </c>
      <c r="E281" s="31"/>
      <c r="F281" s="149" t="s">
        <v>334</v>
      </c>
      <c r="G281" s="31"/>
      <c r="H281" s="31"/>
      <c r="I281" s="31"/>
      <c r="J281" s="31"/>
      <c r="K281" s="31"/>
      <c r="L281" s="32"/>
      <c r="M281" s="150"/>
      <c r="N281" s="151"/>
      <c r="O281" s="52"/>
      <c r="P281" s="52"/>
      <c r="Q281" s="52"/>
      <c r="R281" s="52"/>
      <c r="S281" s="52"/>
      <c r="T281" s="53"/>
      <c r="U281" s="31"/>
      <c r="V281" s="31"/>
      <c r="W281" s="31"/>
      <c r="X281" s="31"/>
      <c r="Y281" s="31"/>
      <c r="Z281" s="31"/>
      <c r="AA281" s="31"/>
      <c r="AB281" s="31"/>
      <c r="AC281" s="31"/>
      <c r="AD281" s="31"/>
      <c r="AE281" s="31"/>
      <c r="AT281" s="19" t="s">
        <v>129</v>
      </c>
      <c r="AU281" s="19" t="s">
        <v>72</v>
      </c>
    </row>
    <row r="282" spans="1:65" s="12" customFormat="1" ht="22.9" customHeight="1">
      <c r="B282" s="124"/>
      <c r="D282" s="125" t="s">
        <v>62</v>
      </c>
      <c r="E282" s="134" t="s">
        <v>515</v>
      </c>
      <c r="F282" s="134" t="s">
        <v>516</v>
      </c>
      <c r="J282" s="135">
        <f>BK282</f>
        <v>0</v>
      </c>
      <c r="L282" s="124"/>
      <c r="M282" s="128"/>
      <c r="N282" s="129"/>
      <c r="O282" s="129"/>
      <c r="P282" s="130">
        <f>SUM(P283:P288)</f>
        <v>31.199019999999997</v>
      </c>
      <c r="Q282" s="129"/>
      <c r="R282" s="130">
        <f>SUM(R283:R288)</f>
        <v>0.16799999999999998</v>
      </c>
      <c r="S282" s="129"/>
      <c r="T282" s="131">
        <f>SUM(T283:T288)</f>
        <v>0</v>
      </c>
      <c r="AR282" s="125" t="s">
        <v>72</v>
      </c>
      <c r="AT282" s="132" t="s">
        <v>62</v>
      </c>
      <c r="AU282" s="132" t="s">
        <v>70</v>
      </c>
      <c r="AY282" s="125" t="s">
        <v>119</v>
      </c>
      <c r="BK282" s="133">
        <f>SUM(BK283:BK288)</f>
        <v>0</v>
      </c>
    </row>
    <row r="283" spans="1:65" s="2" customFormat="1" ht="16.5" customHeight="1">
      <c r="A283" s="31"/>
      <c r="B283" s="136"/>
      <c r="C283" s="137" t="s">
        <v>517</v>
      </c>
      <c r="D283" s="137" t="s">
        <v>122</v>
      </c>
      <c r="E283" s="138" t="s">
        <v>518</v>
      </c>
      <c r="F283" s="139" t="s">
        <v>519</v>
      </c>
      <c r="G283" s="140" t="s">
        <v>248</v>
      </c>
      <c r="H283" s="141">
        <v>11.2</v>
      </c>
      <c r="I283" s="141"/>
      <c r="J283" s="141">
        <f>ROUND(I283*H283,2)</f>
        <v>0</v>
      </c>
      <c r="K283" s="139" t="s">
        <v>3</v>
      </c>
      <c r="L283" s="32"/>
      <c r="M283" s="142" t="s">
        <v>3</v>
      </c>
      <c r="N283" s="143" t="s">
        <v>34</v>
      </c>
      <c r="O283" s="144">
        <v>2.74</v>
      </c>
      <c r="P283" s="144">
        <f>O283*H283</f>
        <v>30.687999999999999</v>
      </c>
      <c r="Q283" s="144">
        <v>1.4999999999999999E-2</v>
      </c>
      <c r="R283" s="144">
        <f>Q283*H283</f>
        <v>0.16799999999999998</v>
      </c>
      <c r="S283" s="144">
        <v>0</v>
      </c>
      <c r="T283" s="145">
        <f>S283*H283</f>
        <v>0</v>
      </c>
      <c r="U283" s="31"/>
      <c r="V283" s="31"/>
      <c r="W283" s="31"/>
      <c r="X283" s="31"/>
      <c r="Y283" s="31"/>
      <c r="Z283" s="31"/>
      <c r="AA283" s="31"/>
      <c r="AB283" s="31"/>
      <c r="AC283" s="31"/>
      <c r="AD283" s="31"/>
      <c r="AE283" s="31"/>
      <c r="AR283" s="146" t="s">
        <v>197</v>
      </c>
      <c r="AT283" s="146" t="s">
        <v>122</v>
      </c>
      <c r="AU283" s="146" t="s">
        <v>72</v>
      </c>
      <c r="AY283" s="19" t="s">
        <v>119</v>
      </c>
      <c r="BE283" s="147">
        <f>IF(N283="základní",J283,0)</f>
        <v>0</v>
      </c>
      <c r="BF283" s="147">
        <f>IF(N283="snížená",J283,0)</f>
        <v>0</v>
      </c>
      <c r="BG283" s="147">
        <f>IF(N283="zákl. přenesená",J283,0)</f>
        <v>0</v>
      </c>
      <c r="BH283" s="147">
        <f>IF(N283="sníž. přenesená",J283,0)</f>
        <v>0</v>
      </c>
      <c r="BI283" s="147">
        <f>IF(N283="nulová",J283,0)</f>
        <v>0</v>
      </c>
      <c r="BJ283" s="19" t="s">
        <v>70</v>
      </c>
      <c r="BK283" s="147">
        <f>ROUND(I283*H283,2)</f>
        <v>0</v>
      </c>
      <c r="BL283" s="19" t="s">
        <v>197</v>
      </c>
      <c r="BM283" s="146" t="s">
        <v>520</v>
      </c>
    </row>
    <row r="284" spans="1:65" s="13" customFormat="1">
      <c r="B284" s="152"/>
      <c r="D284" s="148" t="s">
        <v>131</v>
      </c>
      <c r="E284" s="153" t="s">
        <v>3</v>
      </c>
      <c r="F284" s="154" t="s">
        <v>297</v>
      </c>
      <c r="H284" s="155">
        <v>11.2</v>
      </c>
      <c r="L284" s="152"/>
      <c r="M284" s="156"/>
      <c r="N284" s="157"/>
      <c r="O284" s="157"/>
      <c r="P284" s="157"/>
      <c r="Q284" s="157"/>
      <c r="R284" s="157"/>
      <c r="S284" s="157"/>
      <c r="T284" s="158"/>
      <c r="AT284" s="153" t="s">
        <v>131</v>
      </c>
      <c r="AU284" s="153" t="s">
        <v>72</v>
      </c>
      <c r="AV284" s="13" t="s">
        <v>72</v>
      </c>
      <c r="AW284" s="13" t="s">
        <v>25</v>
      </c>
      <c r="AX284" s="13" t="s">
        <v>63</v>
      </c>
      <c r="AY284" s="153" t="s">
        <v>119</v>
      </c>
    </row>
    <row r="285" spans="1:65" s="15" customFormat="1">
      <c r="B285" s="166"/>
      <c r="D285" s="148" t="s">
        <v>131</v>
      </c>
      <c r="E285" s="167" t="s">
        <v>3</v>
      </c>
      <c r="F285" s="168" t="s">
        <v>521</v>
      </c>
      <c r="H285" s="167" t="s">
        <v>3</v>
      </c>
      <c r="L285" s="166"/>
      <c r="M285" s="169"/>
      <c r="N285" s="170"/>
      <c r="O285" s="170"/>
      <c r="P285" s="170"/>
      <c r="Q285" s="170"/>
      <c r="R285" s="170"/>
      <c r="S285" s="170"/>
      <c r="T285" s="171"/>
      <c r="AT285" s="167" t="s">
        <v>131</v>
      </c>
      <c r="AU285" s="167" t="s">
        <v>72</v>
      </c>
      <c r="AV285" s="15" t="s">
        <v>70</v>
      </c>
      <c r="AW285" s="15" t="s">
        <v>25</v>
      </c>
      <c r="AX285" s="15" t="s">
        <v>63</v>
      </c>
      <c r="AY285" s="167" t="s">
        <v>119</v>
      </c>
    </row>
    <row r="286" spans="1:65" s="14" customFormat="1">
      <c r="B286" s="159"/>
      <c r="D286" s="148" t="s">
        <v>131</v>
      </c>
      <c r="E286" s="160" t="s">
        <v>3</v>
      </c>
      <c r="F286" s="161" t="s">
        <v>133</v>
      </c>
      <c r="H286" s="162">
        <v>11.2</v>
      </c>
      <c r="L286" s="159"/>
      <c r="M286" s="163"/>
      <c r="N286" s="164"/>
      <c r="O286" s="164"/>
      <c r="P286" s="164"/>
      <c r="Q286" s="164"/>
      <c r="R286" s="164"/>
      <c r="S286" s="164"/>
      <c r="T286" s="165"/>
      <c r="AT286" s="160" t="s">
        <v>131</v>
      </c>
      <c r="AU286" s="160" t="s">
        <v>72</v>
      </c>
      <c r="AV286" s="14" t="s">
        <v>127</v>
      </c>
      <c r="AW286" s="14" t="s">
        <v>25</v>
      </c>
      <c r="AX286" s="14" t="s">
        <v>70</v>
      </c>
      <c r="AY286" s="160" t="s">
        <v>119</v>
      </c>
    </row>
    <row r="287" spans="1:65" s="2" customFormat="1" ht="24">
      <c r="A287" s="31"/>
      <c r="B287" s="136"/>
      <c r="C287" s="137" t="s">
        <v>522</v>
      </c>
      <c r="D287" s="137" t="s">
        <v>122</v>
      </c>
      <c r="E287" s="138" t="s">
        <v>523</v>
      </c>
      <c r="F287" s="139" t="s">
        <v>524</v>
      </c>
      <c r="G287" s="140" t="s">
        <v>152</v>
      </c>
      <c r="H287" s="141">
        <v>0.17</v>
      </c>
      <c r="I287" s="141"/>
      <c r="J287" s="141">
        <f>ROUND(I287*H287,2)</f>
        <v>0</v>
      </c>
      <c r="K287" s="139" t="s">
        <v>126</v>
      </c>
      <c r="L287" s="32"/>
      <c r="M287" s="142" t="s">
        <v>3</v>
      </c>
      <c r="N287" s="143" t="s">
        <v>34</v>
      </c>
      <c r="O287" s="144">
        <v>3.0059999999999998</v>
      </c>
      <c r="P287" s="144">
        <f>O287*H287</f>
        <v>0.51102000000000003</v>
      </c>
      <c r="Q287" s="144">
        <v>0</v>
      </c>
      <c r="R287" s="144">
        <f>Q287*H287</f>
        <v>0</v>
      </c>
      <c r="S287" s="144">
        <v>0</v>
      </c>
      <c r="T287" s="145">
        <f>S287*H287</f>
        <v>0</v>
      </c>
      <c r="U287" s="31"/>
      <c r="V287" s="31"/>
      <c r="W287" s="31"/>
      <c r="X287" s="31"/>
      <c r="Y287" s="31"/>
      <c r="Z287" s="31"/>
      <c r="AA287" s="31"/>
      <c r="AB287" s="31"/>
      <c r="AC287" s="31"/>
      <c r="AD287" s="31"/>
      <c r="AE287" s="31"/>
      <c r="AR287" s="146" t="s">
        <v>197</v>
      </c>
      <c r="AT287" s="146" t="s">
        <v>122</v>
      </c>
      <c r="AU287" s="146" t="s">
        <v>72</v>
      </c>
      <c r="AY287" s="19" t="s">
        <v>119</v>
      </c>
      <c r="BE287" s="147">
        <f>IF(N287="základní",J287,0)</f>
        <v>0</v>
      </c>
      <c r="BF287" s="147">
        <f>IF(N287="snížená",J287,0)</f>
        <v>0</v>
      </c>
      <c r="BG287" s="147">
        <f>IF(N287="zákl. přenesená",J287,0)</f>
        <v>0</v>
      </c>
      <c r="BH287" s="147">
        <f>IF(N287="sníž. přenesená",J287,0)</f>
        <v>0</v>
      </c>
      <c r="BI287" s="147">
        <f>IF(N287="nulová",J287,0)</f>
        <v>0</v>
      </c>
      <c r="BJ287" s="19" t="s">
        <v>70</v>
      </c>
      <c r="BK287" s="147">
        <f>ROUND(I287*H287,2)</f>
        <v>0</v>
      </c>
      <c r="BL287" s="19" t="s">
        <v>197</v>
      </c>
      <c r="BM287" s="146" t="s">
        <v>525</v>
      </c>
    </row>
    <row r="288" spans="1:65" s="2" customFormat="1" ht="78">
      <c r="A288" s="31"/>
      <c r="B288" s="32"/>
      <c r="C288" s="31"/>
      <c r="D288" s="148" t="s">
        <v>129</v>
      </c>
      <c r="E288" s="31"/>
      <c r="F288" s="149" t="s">
        <v>526</v>
      </c>
      <c r="G288" s="31"/>
      <c r="H288" s="31"/>
      <c r="I288" s="31"/>
      <c r="J288" s="31"/>
      <c r="K288" s="31"/>
      <c r="L288" s="32"/>
      <c r="M288" s="180"/>
      <c r="N288" s="181"/>
      <c r="O288" s="182"/>
      <c r="P288" s="182"/>
      <c r="Q288" s="182"/>
      <c r="R288" s="182"/>
      <c r="S288" s="182"/>
      <c r="T288" s="183"/>
      <c r="U288" s="31"/>
      <c r="V288" s="31"/>
      <c r="W288" s="31"/>
      <c r="X288" s="31"/>
      <c r="Y288" s="31"/>
      <c r="Z288" s="31"/>
      <c r="AA288" s="31"/>
      <c r="AB288" s="31"/>
      <c r="AC288" s="31"/>
      <c r="AD288" s="31"/>
      <c r="AE288" s="31"/>
      <c r="AT288" s="19" t="s">
        <v>129</v>
      </c>
      <c r="AU288" s="19" t="s">
        <v>72</v>
      </c>
    </row>
    <row r="289" spans="1:31" s="2" customFormat="1" ht="6.95" customHeight="1">
      <c r="A289" s="31"/>
      <c r="B289" s="41"/>
      <c r="C289" s="42"/>
      <c r="D289" s="42"/>
      <c r="E289" s="42"/>
      <c r="F289" s="42"/>
      <c r="G289" s="42"/>
      <c r="H289" s="42"/>
      <c r="I289" s="42"/>
      <c r="J289" s="42"/>
      <c r="K289" s="42"/>
      <c r="L289" s="32"/>
      <c r="M289" s="31"/>
      <c r="O289" s="31"/>
      <c r="P289" s="31"/>
      <c r="Q289" s="31"/>
      <c r="R289" s="31"/>
      <c r="S289" s="31"/>
      <c r="T289" s="31"/>
      <c r="U289" s="31"/>
      <c r="V289" s="31"/>
      <c r="W289" s="31"/>
      <c r="X289" s="31"/>
      <c r="Y289" s="31"/>
      <c r="Z289" s="31"/>
      <c r="AA289" s="31"/>
      <c r="AB289" s="31"/>
      <c r="AC289" s="31"/>
      <c r="AD289" s="31"/>
      <c r="AE289" s="31"/>
    </row>
  </sheetData>
  <autoFilter ref="C88:K288"/>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68"/>
  <sheetViews>
    <sheetView showGridLines="0" workbookViewId="0">
      <selection activeCell="F21" sqref="F21"/>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7"/>
    </row>
    <row r="2" spans="1:46" s="1" customFormat="1" ht="36.950000000000003" customHeight="1">
      <c r="L2" s="275" t="s">
        <v>6</v>
      </c>
      <c r="M2" s="276"/>
      <c r="N2" s="276"/>
      <c r="O2" s="276"/>
      <c r="P2" s="276"/>
      <c r="Q2" s="276"/>
      <c r="R2" s="276"/>
      <c r="S2" s="276"/>
      <c r="T2" s="276"/>
      <c r="U2" s="276"/>
      <c r="V2" s="276"/>
      <c r="AT2" s="19" t="s">
        <v>76</v>
      </c>
    </row>
    <row r="3" spans="1:46" s="1" customFormat="1" ht="6.95" customHeight="1">
      <c r="B3" s="20"/>
      <c r="C3" s="21"/>
      <c r="D3" s="21"/>
      <c r="E3" s="21"/>
      <c r="F3" s="21"/>
      <c r="G3" s="21"/>
      <c r="H3" s="21"/>
      <c r="I3" s="21"/>
      <c r="J3" s="21"/>
      <c r="K3" s="21"/>
      <c r="L3" s="22"/>
      <c r="AT3" s="19" t="s">
        <v>72</v>
      </c>
    </row>
    <row r="4" spans="1:46" s="1" customFormat="1" ht="24.95" customHeight="1">
      <c r="B4" s="22"/>
      <c r="D4" s="23" t="s">
        <v>89</v>
      </c>
      <c r="L4" s="22"/>
      <c r="M4" s="88" t="s">
        <v>11</v>
      </c>
      <c r="AT4" s="19" t="s">
        <v>4</v>
      </c>
    </row>
    <row r="5" spans="1:46" s="1" customFormat="1" ht="6.95" customHeight="1">
      <c r="B5" s="22"/>
      <c r="L5" s="22"/>
    </row>
    <row r="6" spans="1:46" s="1" customFormat="1" ht="12" customHeight="1">
      <c r="B6" s="22"/>
      <c r="D6" s="28" t="s">
        <v>13</v>
      </c>
      <c r="L6" s="22"/>
    </row>
    <row r="7" spans="1:46" s="1" customFormat="1" ht="16.5" customHeight="1">
      <c r="B7" s="22"/>
      <c r="E7" s="309" t="str">
        <f>'Rekapitulace stavby'!K6</f>
        <v>Střešní krytina na budově kuchyně</v>
      </c>
      <c r="F7" s="310"/>
      <c r="G7" s="310"/>
      <c r="H7" s="310"/>
      <c r="L7" s="22"/>
    </row>
    <row r="8" spans="1:46" s="2" customFormat="1" ht="12" customHeight="1">
      <c r="A8" s="31"/>
      <c r="B8" s="32"/>
      <c r="C8" s="31"/>
      <c r="D8" s="28" t="s">
        <v>90</v>
      </c>
      <c r="E8" s="31"/>
      <c r="F8" s="31"/>
      <c r="G8" s="31"/>
      <c r="H8" s="31"/>
      <c r="I8" s="31"/>
      <c r="J8" s="31"/>
      <c r="K8" s="31"/>
      <c r="L8" s="89"/>
      <c r="S8" s="31"/>
      <c r="T8" s="31"/>
      <c r="U8" s="31"/>
      <c r="V8" s="31"/>
      <c r="W8" s="31"/>
      <c r="X8" s="31"/>
      <c r="Y8" s="31"/>
      <c r="Z8" s="31"/>
      <c r="AA8" s="31"/>
      <c r="AB8" s="31"/>
      <c r="AC8" s="31"/>
      <c r="AD8" s="31"/>
      <c r="AE8" s="31"/>
    </row>
    <row r="9" spans="1:46" s="2" customFormat="1" ht="16.5" customHeight="1">
      <c r="A9" s="31"/>
      <c r="B9" s="32"/>
      <c r="C9" s="31"/>
      <c r="D9" s="31"/>
      <c r="E9" s="299" t="s">
        <v>75</v>
      </c>
      <c r="F9" s="308"/>
      <c r="G9" s="308"/>
      <c r="H9" s="308"/>
      <c r="I9" s="31"/>
      <c r="J9" s="31"/>
      <c r="K9" s="31"/>
      <c r="L9" s="89"/>
      <c r="S9" s="31"/>
      <c r="T9" s="31"/>
      <c r="U9" s="31"/>
      <c r="V9" s="31"/>
      <c r="W9" s="31"/>
      <c r="X9" s="31"/>
      <c r="Y9" s="31"/>
      <c r="Z9" s="31"/>
      <c r="AA9" s="31"/>
      <c r="AB9" s="31"/>
      <c r="AC9" s="31"/>
      <c r="AD9" s="31"/>
      <c r="AE9" s="31"/>
    </row>
    <row r="10" spans="1:46" s="2" customFormat="1">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c r="A11" s="31"/>
      <c r="B11" s="32"/>
      <c r="C11" s="31"/>
      <c r="D11" s="28" t="s">
        <v>14</v>
      </c>
      <c r="E11" s="31"/>
      <c r="F11" s="26" t="s">
        <v>3</v>
      </c>
      <c r="G11" s="31"/>
      <c r="H11" s="31"/>
      <c r="I11" s="28" t="s">
        <v>15</v>
      </c>
      <c r="J11" s="26" t="s">
        <v>3</v>
      </c>
      <c r="K11" s="31"/>
      <c r="L11" s="89"/>
      <c r="S11" s="31"/>
      <c r="T11" s="31"/>
      <c r="U11" s="31"/>
      <c r="V11" s="31"/>
      <c r="W11" s="31"/>
      <c r="X11" s="31"/>
      <c r="Y11" s="31"/>
      <c r="Z11" s="31"/>
      <c r="AA11" s="31"/>
      <c r="AB11" s="31"/>
      <c r="AC11" s="31"/>
      <c r="AD11" s="31"/>
      <c r="AE11" s="31"/>
    </row>
    <row r="12" spans="1:46" s="2" customFormat="1" ht="12" customHeight="1">
      <c r="A12" s="31"/>
      <c r="B12" s="32"/>
      <c r="C12" s="31"/>
      <c r="D12" s="28" t="s">
        <v>16</v>
      </c>
      <c r="E12" s="31"/>
      <c r="F12" s="26" t="s">
        <v>17</v>
      </c>
      <c r="G12" s="31"/>
      <c r="H12" s="31"/>
      <c r="I12" s="28" t="s">
        <v>18</v>
      </c>
      <c r="J12" s="49">
        <f>'Rekapitulace stavby'!AN8</f>
        <v>44323</v>
      </c>
      <c r="K12" s="31"/>
      <c r="L12" s="89"/>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c r="A14" s="31"/>
      <c r="B14" s="32"/>
      <c r="C14" s="31"/>
      <c r="D14" s="28" t="s">
        <v>19</v>
      </c>
      <c r="E14" s="31"/>
      <c r="F14" s="31"/>
      <c r="G14" s="31"/>
      <c r="H14" s="31"/>
      <c r="I14" s="28" t="s">
        <v>20</v>
      </c>
      <c r="J14" s="26" t="s">
        <v>3</v>
      </c>
      <c r="K14" s="31"/>
      <c r="L14" s="89"/>
      <c r="S14" s="31"/>
      <c r="T14" s="31"/>
      <c r="U14" s="31"/>
      <c r="V14" s="31"/>
      <c r="W14" s="31"/>
      <c r="X14" s="31"/>
      <c r="Y14" s="31"/>
      <c r="Z14" s="31"/>
      <c r="AA14" s="31"/>
      <c r="AB14" s="31"/>
      <c r="AC14" s="31"/>
      <c r="AD14" s="31"/>
      <c r="AE14" s="31"/>
    </row>
    <row r="15" spans="1:46" s="2" customFormat="1" ht="18" customHeight="1">
      <c r="A15" s="31"/>
      <c r="B15" s="32"/>
      <c r="C15" s="31"/>
      <c r="D15" s="31"/>
      <c r="E15" s="26" t="s">
        <v>957</v>
      </c>
      <c r="F15" s="31"/>
      <c r="G15" s="31"/>
      <c r="H15" s="31"/>
      <c r="I15" s="28" t="s">
        <v>21</v>
      </c>
      <c r="J15" s="26" t="s">
        <v>3</v>
      </c>
      <c r="K15" s="31"/>
      <c r="L15" s="89"/>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c r="A17" s="31"/>
      <c r="B17" s="32"/>
      <c r="C17" s="31"/>
      <c r="D17" s="28" t="s">
        <v>22</v>
      </c>
      <c r="E17" s="31"/>
      <c r="F17" s="31"/>
      <c r="G17" s="31"/>
      <c r="H17" s="31"/>
      <c r="I17" s="28" t="s">
        <v>20</v>
      </c>
      <c r="J17" s="26" t="str">
        <f>'Rekapitulace stavby'!AN13</f>
        <v/>
      </c>
      <c r="K17" s="31"/>
      <c r="L17" s="89"/>
      <c r="S17" s="31"/>
      <c r="T17" s="31"/>
      <c r="U17" s="31"/>
      <c r="V17" s="31"/>
      <c r="W17" s="31"/>
      <c r="X17" s="31"/>
      <c r="Y17" s="31"/>
      <c r="Z17" s="31"/>
      <c r="AA17" s="31"/>
      <c r="AB17" s="31"/>
      <c r="AC17" s="31"/>
      <c r="AD17" s="31"/>
      <c r="AE17" s="31"/>
    </row>
    <row r="18" spans="1:31" s="2" customFormat="1" ht="18" customHeight="1">
      <c r="A18" s="31"/>
      <c r="B18" s="32"/>
      <c r="C18" s="31"/>
      <c r="D18" s="31"/>
      <c r="E18" s="284" t="str">
        <f>'Rekapitulace stavby'!E14</f>
        <v xml:space="preserve"> </v>
      </c>
      <c r="F18" s="284"/>
      <c r="G18" s="284"/>
      <c r="H18" s="284"/>
      <c r="I18" s="28" t="s">
        <v>21</v>
      </c>
      <c r="J18" s="26" t="str">
        <f>'Rekapitulace stavby'!AN14</f>
        <v/>
      </c>
      <c r="K18" s="31"/>
      <c r="L18" s="89"/>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c r="A20" s="31"/>
      <c r="B20" s="32"/>
      <c r="C20" s="31"/>
      <c r="D20" s="28" t="s">
        <v>23</v>
      </c>
      <c r="E20" s="31"/>
      <c r="F20" s="31"/>
      <c r="G20" s="31"/>
      <c r="H20" s="31"/>
      <c r="I20" s="28" t="s">
        <v>20</v>
      </c>
      <c r="J20" s="26" t="s">
        <v>3</v>
      </c>
      <c r="K20" s="31"/>
      <c r="L20" s="89"/>
      <c r="S20" s="31"/>
      <c r="T20" s="31"/>
      <c r="U20" s="31"/>
      <c r="V20" s="31"/>
      <c r="W20" s="31"/>
      <c r="X20" s="31"/>
      <c r="Y20" s="31"/>
      <c r="Z20" s="31"/>
      <c r="AA20" s="31"/>
      <c r="AB20" s="31"/>
      <c r="AC20" s="31"/>
      <c r="AD20" s="31"/>
      <c r="AE20" s="31"/>
    </row>
    <row r="21" spans="1:31" s="2" customFormat="1" ht="18" customHeight="1">
      <c r="A21" s="31"/>
      <c r="B21" s="32"/>
      <c r="C21" s="31"/>
      <c r="D21" s="31"/>
      <c r="E21" s="26" t="s">
        <v>24</v>
      </c>
      <c r="F21" s="31"/>
      <c r="G21" s="31"/>
      <c r="H21" s="31"/>
      <c r="I21" s="28" t="s">
        <v>21</v>
      </c>
      <c r="J21" s="26" t="s">
        <v>3</v>
      </c>
      <c r="K21" s="31"/>
      <c r="L21" s="89"/>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c r="A23" s="31"/>
      <c r="B23" s="32"/>
      <c r="C23" s="31"/>
      <c r="D23" s="28" t="s">
        <v>26</v>
      </c>
      <c r="E23" s="31"/>
      <c r="F23" s="31"/>
      <c r="G23" s="31"/>
      <c r="H23" s="31"/>
      <c r="I23" s="28" t="s">
        <v>20</v>
      </c>
      <c r="J23" s="26" t="s">
        <v>3</v>
      </c>
      <c r="K23" s="31"/>
      <c r="L23" s="89"/>
      <c r="S23" s="31"/>
      <c r="T23" s="31"/>
      <c r="U23" s="31"/>
      <c r="V23" s="31"/>
      <c r="W23" s="31"/>
      <c r="X23" s="31"/>
      <c r="Y23" s="31"/>
      <c r="Z23" s="31"/>
      <c r="AA23" s="31"/>
      <c r="AB23" s="31"/>
      <c r="AC23" s="31"/>
      <c r="AD23" s="31"/>
      <c r="AE23" s="31"/>
    </row>
    <row r="24" spans="1:31" s="2" customFormat="1" ht="18" customHeight="1">
      <c r="A24" s="31"/>
      <c r="B24" s="32"/>
      <c r="C24" s="31"/>
      <c r="D24" s="31"/>
      <c r="E24" s="26" t="s">
        <v>955</v>
      </c>
      <c r="F24" s="31"/>
      <c r="G24" s="31"/>
      <c r="H24" s="31"/>
      <c r="I24" s="28" t="s">
        <v>21</v>
      </c>
      <c r="J24" s="26" t="s">
        <v>3</v>
      </c>
      <c r="K24" s="31"/>
      <c r="L24" s="89"/>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c r="A26" s="31"/>
      <c r="B26" s="32"/>
      <c r="C26" s="31"/>
      <c r="D26" s="28" t="s">
        <v>27</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c r="A27" s="90"/>
      <c r="B27" s="91"/>
      <c r="C27" s="90"/>
      <c r="D27" s="90"/>
      <c r="E27" s="286" t="s">
        <v>3</v>
      </c>
      <c r="F27" s="286"/>
      <c r="G27" s="286"/>
      <c r="H27" s="286"/>
      <c r="I27" s="90"/>
      <c r="J27" s="90"/>
      <c r="K27" s="90"/>
      <c r="L27" s="92"/>
      <c r="S27" s="90"/>
      <c r="T27" s="90"/>
      <c r="U27" s="90"/>
      <c r="V27" s="90"/>
      <c r="W27" s="90"/>
      <c r="X27" s="90"/>
      <c r="Y27" s="90"/>
      <c r="Z27" s="90"/>
      <c r="AA27" s="90"/>
      <c r="AB27" s="90"/>
      <c r="AC27" s="90"/>
      <c r="AD27" s="90"/>
      <c r="AE27" s="90"/>
    </row>
    <row r="28" spans="1:31" s="2" customFormat="1" ht="6.95" customHeight="1">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c r="A30" s="31"/>
      <c r="B30" s="32"/>
      <c r="C30" s="31"/>
      <c r="D30" s="93" t="s">
        <v>29</v>
      </c>
      <c r="E30" s="31"/>
      <c r="F30" s="31"/>
      <c r="G30" s="31"/>
      <c r="H30" s="31"/>
      <c r="I30" s="31"/>
      <c r="J30" s="65">
        <f>ROUND(J89, 2)</f>
        <v>0</v>
      </c>
      <c r="K30" s="31"/>
      <c r="L30" s="89"/>
      <c r="S30" s="31"/>
      <c r="T30" s="31"/>
      <c r="U30" s="31"/>
      <c r="V30" s="31"/>
      <c r="W30" s="31"/>
      <c r="X30" s="31"/>
      <c r="Y30" s="31"/>
      <c r="Z30" s="31"/>
      <c r="AA30" s="31"/>
      <c r="AB30" s="31"/>
      <c r="AC30" s="31"/>
      <c r="AD30" s="31"/>
      <c r="AE30" s="31"/>
    </row>
    <row r="31" spans="1:31" s="2" customFormat="1" ht="6.95" customHeight="1">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c r="A32" s="31"/>
      <c r="B32" s="32"/>
      <c r="C32" s="31"/>
      <c r="D32" s="31"/>
      <c r="E32" s="31"/>
      <c r="F32" s="35" t="s">
        <v>31</v>
      </c>
      <c r="G32" s="31"/>
      <c r="H32" s="31"/>
      <c r="I32" s="35" t="s">
        <v>30</v>
      </c>
      <c r="J32" s="35" t="s">
        <v>32</v>
      </c>
      <c r="K32" s="31"/>
      <c r="L32" s="89"/>
      <c r="S32" s="31"/>
      <c r="T32" s="31"/>
      <c r="U32" s="31"/>
      <c r="V32" s="31"/>
      <c r="W32" s="31"/>
      <c r="X32" s="31"/>
      <c r="Y32" s="31"/>
      <c r="Z32" s="31"/>
      <c r="AA32" s="31"/>
      <c r="AB32" s="31"/>
      <c r="AC32" s="31"/>
      <c r="AD32" s="31"/>
      <c r="AE32" s="31"/>
    </row>
    <row r="33" spans="1:31" s="2" customFormat="1" ht="14.45" customHeight="1">
      <c r="A33" s="31"/>
      <c r="B33" s="32"/>
      <c r="C33" s="31"/>
      <c r="D33" s="94" t="s">
        <v>33</v>
      </c>
      <c r="E33" s="28" t="s">
        <v>34</v>
      </c>
      <c r="F33" s="95">
        <f>ROUND((SUM(BE89:BE267)),  2)</f>
        <v>0</v>
      </c>
      <c r="G33" s="31"/>
      <c r="H33" s="31"/>
      <c r="I33" s="96">
        <v>0.21</v>
      </c>
      <c r="J33" s="95">
        <f>ROUND(((SUM(BE89:BE267))*I33),  2)</f>
        <v>0</v>
      </c>
      <c r="K33" s="31"/>
      <c r="L33" s="89"/>
      <c r="S33" s="31"/>
      <c r="T33" s="31"/>
      <c r="U33" s="31"/>
      <c r="V33" s="31"/>
      <c r="W33" s="31"/>
      <c r="X33" s="31"/>
      <c r="Y33" s="31"/>
      <c r="Z33" s="31"/>
      <c r="AA33" s="31"/>
      <c r="AB33" s="31"/>
      <c r="AC33" s="31"/>
      <c r="AD33" s="31"/>
      <c r="AE33" s="31"/>
    </row>
    <row r="34" spans="1:31" s="2" customFormat="1" ht="14.45" customHeight="1">
      <c r="A34" s="31"/>
      <c r="B34" s="32"/>
      <c r="C34" s="31"/>
      <c r="D34" s="31"/>
      <c r="E34" s="28" t="s">
        <v>35</v>
      </c>
      <c r="F34" s="95">
        <f>ROUND((SUM(BF89:BF267)),  2)</f>
        <v>0</v>
      </c>
      <c r="G34" s="31"/>
      <c r="H34" s="31"/>
      <c r="I34" s="96">
        <v>0.15</v>
      </c>
      <c r="J34" s="95">
        <f>ROUND(((SUM(BF89:BF267))*I34),  2)</f>
        <v>0</v>
      </c>
      <c r="K34" s="31"/>
      <c r="L34" s="89"/>
      <c r="S34" s="31"/>
      <c r="T34" s="31"/>
      <c r="U34" s="31"/>
      <c r="V34" s="31"/>
      <c r="W34" s="31"/>
      <c r="X34" s="31"/>
      <c r="Y34" s="31"/>
      <c r="Z34" s="31"/>
      <c r="AA34" s="31"/>
      <c r="AB34" s="31"/>
      <c r="AC34" s="31"/>
      <c r="AD34" s="31"/>
      <c r="AE34" s="31"/>
    </row>
    <row r="35" spans="1:31" s="2" customFormat="1" ht="14.45" hidden="1" customHeight="1">
      <c r="A35" s="31"/>
      <c r="B35" s="32"/>
      <c r="C35" s="31"/>
      <c r="D35" s="31"/>
      <c r="E35" s="28" t="s">
        <v>36</v>
      </c>
      <c r="F35" s="95">
        <f>ROUND((SUM(BG89:BG267)),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c r="A36" s="31"/>
      <c r="B36" s="32"/>
      <c r="C36" s="31"/>
      <c r="D36" s="31"/>
      <c r="E36" s="28" t="s">
        <v>37</v>
      </c>
      <c r="F36" s="95">
        <f>ROUND((SUM(BH89:BH267)),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c r="A37" s="31"/>
      <c r="B37" s="32"/>
      <c r="C37" s="31"/>
      <c r="D37" s="31"/>
      <c r="E37" s="28" t="s">
        <v>38</v>
      </c>
      <c r="F37" s="95">
        <f>ROUND((SUM(BI89:BI267)),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c r="A39" s="31"/>
      <c r="B39" s="32"/>
      <c r="C39" s="97"/>
      <c r="D39" s="98" t="s">
        <v>39</v>
      </c>
      <c r="E39" s="54"/>
      <c r="F39" s="54"/>
      <c r="G39" s="99" t="s">
        <v>40</v>
      </c>
      <c r="H39" s="100" t="s">
        <v>41</v>
      </c>
      <c r="I39" s="54"/>
      <c r="J39" s="101">
        <f>SUM(J30:J37)</f>
        <v>0</v>
      </c>
      <c r="K39" s="102"/>
      <c r="L39" s="89"/>
      <c r="S39" s="31"/>
      <c r="T39" s="31"/>
      <c r="U39" s="31"/>
      <c r="V39" s="31"/>
      <c r="W39" s="31"/>
      <c r="X39" s="31"/>
      <c r="Y39" s="31"/>
      <c r="Z39" s="31"/>
      <c r="AA39" s="31"/>
      <c r="AB39" s="31"/>
      <c r="AC39" s="31"/>
      <c r="AD39" s="31"/>
      <c r="AE39" s="31"/>
    </row>
    <row r="40" spans="1:31" s="2" customFormat="1" ht="14.45" customHeight="1">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c r="A45" s="31"/>
      <c r="B45" s="32"/>
      <c r="C45" s="23" t="s">
        <v>91</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c r="A47" s="31"/>
      <c r="B47" s="32"/>
      <c r="C47" s="28" t="s">
        <v>13</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c r="A48" s="31"/>
      <c r="B48" s="32"/>
      <c r="C48" s="31"/>
      <c r="D48" s="31"/>
      <c r="E48" s="309" t="str">
        <f>E7</f>
        <v>Střešní krytina na budově kuchyně</v>
      </c>
      <c r="F48" s="310"/>
      <c r="G48" s="310"/>
      <c r="H48" s="310"/>
      <c r="I48" s="31"/>
      <c r="J48" s="31"/>
      <c r="K48" s="31"/>
      <c r="L48" s="89"/>
      <c r="S48" s="31"/>
      <c r="T48" s="31"/>
      <c r="U48" s="31"/>
      <c r="V48" s="31"/>
      <c r="W48" s="31"/>
      <c r="X48" s="31"/>
      <c r="Y48" s="31"/>
      <c r="Z48" s="31"/>
      <c r="AA48" s="31"/>
      <c r="AB48" s="31"/>
      <c r="AC48" s="31"/>
      <c r="AD48" s="31"/>
      <c r="AE48" s="31"/>
    </row>
    <row r="49" spans="1:47" s="2" customFormat="1" ht="12" customHeight="1">
      <c r="A49" s="31"/>
      <c r="B49" s="32"/>
      <c r="C49" s="28" t="s">
        <v>90</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c r="A50" s="31"/>
      <c r="B50" s="32"/>
      <c r="C50" s="31"/>
      <c r="D50" s="31"/>
      <c r="E50" s="299" t="str">
        <f>E9</f>
        <v>Střecha S3 , S4</v>
      </c>
      <c r="F50" s="308"/>
      <c r="G50" s="308"/>
      <c r="H50" s="308"/>
      <c r="I50" s="31"/>
      <c r="J50" s="31"/>
      <c r="K50" s="31"/>
      <c r="L50" s="89"/>
      <c r="S50" s="31"/>
      <c r="T50" s="31"/>
      <c r="U50" s="31"/>
      <c r="V50" s="31"/>
      <c r="W50" s="31"/>
      <c r="X50" s="31"/>
      <c r="Y50" s="31"/>
      <c r="Z50" s="31"/>
      <c r="AA50" s="31"/>
      <c r="AB50" s="31"/>
      <c r="AC50" s="31"/>
      <c r="AD50" s="31"/>
      <c r="AE50" s="31"/>
    </row>
    <row r="51" spans="1:47" s="2" customFormat="1" ht="6.95" customHeight="1">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c r="A52" s="31"/>
      <c r="B52" s="32"/>
      <c r="C52" s="28" t="s">
        <v>16</v>
      </c>
      <c r="D52" s="31"/>
      <c r="E52" s="31"/>
      <c r="F52" s="26" t="str">
        <f>F12</f>
        <v xml:space="preserve"> </v>
      </c>
      <c r="G52" s="31"/>
      <c r="H52" s="31"/>
      <c r="I52" s="28" t="s">
        <v>18</v>
      </c>
      <c r="J52" s="49">
        <f>IF(J12="","",J12)</f>
        <v>44323</v>
      </c>
      <c r="K52" s="31"/>
      <c r="L52" s="89"/>
      <c r="S52" s="31"/>
      <c r="T52" s="31"/>
      <c r="U52" s="31"/>
      <c r="V52" s="31"/>
      <c r="W52" s="31"/>
      <c r="X52" s="31"/>
      <c r="Y52" s="31"/>
      <c r="Z52" s="31"/>
      <c r="AA52" s="31"/>
      <c r="AB52" s="31"/>
      <c r="AC52" s="31"/>
      <c r="AD52" s="31"/>
      <c r="AE52" s="31"/>
    </row>
    <row r="53" spans="1:47" s="2" customFormat="1" ht="6.95" customHeight="1">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c r="A54" s="31"/>
      <c r="B54" s="32"/>
      <c r="C54" s="28" t="s">
        <v>19</v>
      </c>
      <c r="D54" s="31"/>
      <c r="E54" s="31"/>
      <c r="F54" s="26" t="str">
        <f>E15</f>
        <v>SOU elektrotechnické ,Plzeň</v>
      </c>
      <c r="G54" s="31"/>
      <c r="H54" s="31"/>
      <c r="I54" s="28" t="s">
        <v>23</v>
      </c>
      <c r="J54" s="29" t="str">
        <f>E21</f>
        <v>Architektinický atelier Mastný</v>
      </c>
      <c r="K54" s="31"/>
      <c r="L54" s="89"/>
      <c r="S54" s="31"/>
      <c r="T54" s="31"/>
      <c r="U54" s="31"/>
      <c r="V54" s="31"/>
      <c r="W54" s="31"/>
      <c r="X54" s="31"/>
      <c r="Y54" s="31"/>
      <c r="Z54" s="31"/>
      <c r="AA54" s="31"/>
      <c r="AB54" s="31"/>
      <c r="AC54" s="31"/>
      <c r="AD54" s="31"/>
      <c r="AE54" s="31"/>
    </row>
    <row r="55" spans="1:47" s="2" customFormat="1" ht="15.2" customHeight="1">
      <c r="A55" s="31"/>
      <c r="B55" s="32"/>
      <c r="C55" s="28" t="s">
        <v>22</v>
      </c>
      <c r="D55" s="31"/>
      <c r="E55" s="31"/>
      <c r="F55" s="26" t="str">
        <f>IF(E18="","",E18)</f>
        <v xml:space="preserve"> </v>
      </c>
      <c r="G55" s="31"/>
      <c r="H55" s="31"/>
      <c r="I55" s="28" t="s">
        <v>26</v>
      </c>
      <c r="J55" s="29" t="str">
        <f>E24</f>
        <v>Ing. Vladimír Straka</v>
      </c>
      <c r="K55" s="31"/>
      <c r="L55" s="89"/>
      <c r="S55" s="31"/>
      <c r="T55" s="31"/>
      <c r="U55" s="31"/>
      <c r="V55" s="31"/>
      <c r="W55" s="31"/>
      <c r="X55" s="31"/>
      <c r="Y55" s="31"/>
      <c r="Z55" s="31"/>
      <c r="AA55" s="31"/>
      <c r="AB55" s="31"/>
      <c r="AC55" s="31"/>
      <c r="AD55" s="31"/>
      <c r="AE55" s="31"/>
    </row>
    <row r="56" spans="1:47" s="2" customFormat="1" ht="10.35" customHeight="1">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c r="A57" s="31"/>
      <c r="B57" s="32"/>
      <c r="C57" s="103" t="s">
        <v>92</v>
      </c>
      <c r="D57" s="97"/>
      <c r="E57" s="97"/>
      <c r="F57" s="97"/>
      <c r="G57" s="97"/>
      <c r="H57" s="97"/>
      <c r="I57" s="97"/>
      <c r="J57" s="104" t="s">
        <v>93</v>
      </c>
      <c r="K57" s="97"/>
      <c r="L57" s="89"/>
      <c r="S57" s="31"/>
      <c r="T57" s="31"/>
      <c r="U57" s="31"/>
      <c r="V57" s="31"/>
      <c r="W57" s="31"/>
      <c r="X57" s="31"/>
      <c r="Y57" s="31"/>
      <c r="Z57" s="31"/>
      <c r="AA57" s="31"/>
      <c r="AB57" s="31"/>
      <c r="AC57" s="31"/>
      <c r="AD57" s="31"/>
      <c r="AE57" s="31"/>
    </row>
    <row r="58" spans="1:47" s="2" customFormat="1" ht="10.35" customHeight="1">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c r="A59" s="31"/>
      <c r="B59" s="32"/>
      <c r="C59" s="105" t="s">
        <v>61</v>
      </c>
      <c r="D59" s="31"/>
      <c r="E59" s="31"/>
      <c r="F59" s="31"/>
      <c r="G59" s="31"/>
      <c r="H59" s="31"/>
      <c r="I59" s="31"/>
      <c r="J59" s="65">
        <f>J89</f>
        <v>0</v>
      </c>
      <c r="K59" s="31"/>
      <c r="L59" s="89"/>
      <c r="S59" s="31"/>
      <c r="T59" s="31"/>
      <c r="U59" s="31"/>
      <c r="V59" s="31"/>
      <c r="W59" s="31"/>
      <c r="X59" s="31"/>
      <c r="Y59" s="31"/>
      <c r="Z59" s="31"/>
      <c r="AA59" s="31"/>
      <c r="AB59" s="31"/>
      <c r="AC59" s="31"/>
      <c r="AD59" s="31"/>
      <c r="AE59" s="31"/>
      <c r="AU59" s="19" t="s">
        <v>94</v>
      </c>
    </row>
    <row r="60" spans="1:47" s="9" customFormat="1" ht="24.95" customHeight="1">
      <c r="B60" s="106"/>
      <c r="D60" s="107" t="s">
        <v>95</v>
      </c>
      <c r="E60" s="108"/>
      <c r="F60" s="108"/>
      <c r="G60" s="108"/>
      <c r="H60" s="108"/>
      <c r="I60" s="108"/>
      <c r="J60" s="109">
        <f>J90</f>
        <v>0</v>
      </c>
      <c r="L60" s="106"/>
    </row>
    <row r="61" spans="1:47" s="10" customFormat="1" ht="19.899999999999999" customHeight="1">
      <c r="B61" s="110"/>
      <c r="D61" s="111" t="s">
        <v>96</v>
      </c>
      <c r="E61" s="112"/>
      <c r="F61" s="112"/>
      <c r="G61" s="112"/>
      <c r="H61" s="112"/>
      <c r="I61" s="112"/>
      <c r="J61" s="113">
        <f>J91</f>
        <v>0</v>
      </c>
      <c r="L61" s="110"/>
    </row>
    <row r="62" spans="1:47" s="10" customFormat="1" ht="19.899999999999999" customHeight="1">
      <c r="B62" s="110"/>
      <c r="D62" s="111" t="s">
        <v>97</v>
      </c>
      <c r="E62" s="112"/>
      <c r="F62" s="112"/>
      <c r="G62" s="112"/>
      <c r="H62" s="112"/>
      <c r="I62" s="112"/>
      <c r="J62" s="113">
        <f>J104</f>
        <v>0</v>
      </c>
      <c r="L62" s="110"/>
    </row>
    <row r="63" spans="1:47" s="10" customFormat="1" ht="19.899999999999999" customHeight="1">
      <c r="B63" s="110"/>
      <c r="D63" s="111" t="s">
        <v>98</v>
      </c>
      <c r="E63" s="112"/>
      <c r="F63" s="112"/>
      <c r="G63" s="112"/>
      <c r="H63" s="112"/>
      <c r="I63" s="112"/>
      <c r="J63" s="113">
        <f>J125</f>
        <v>0</v>
      </c>
      <c r="L63" s="110"/>
    </row>
    <row r="64" spans="1:47" s="9" customFormat="1" ht="24.95" customHeight="1">
      <c r="B64" s="106"/>
      <c r="D64" s="107" t="s">
        <v>99</v>
      </c>
      <c r="E64" s="108"/>
      <c r="F64" s="108"/>
      <c r="G64" s="108"/>
      <c r="H64" s="108"/>
      <c r="I64" s="108"/>
      <c r="J64" s="109">
        <f>J128</f>
        <v>0</v>
      </c>
      <c r="L64" s="106"/>
    </row>
    <row r="65" spans="1:31" s="10" customFormat="1" ht="19.899999999999999" customHeight="1">
      <c r="B65" s="110"/>
      <c r="D65" s="111" t="s">
        <v>370</v>
      </c>
      <c r="E65" s="112"/>
      <c r="F65" s="112"/>
      <c r="G65" s="112"/>
      <c r="H65" s="112"/>
      <c r="I65" s="112"/>
      <c r="J65" s="113">
        <f>J129</f>
        <v>0</v>
      </c>
      <c r="L65" s="110"/>
    </row>
    <row r="66" spans="1:31" s="10" customFormat="1" ht="19.899999999999999" customHeight="1">
      <c r="B66" s="110"/>
      <c r="D66" s="111" t="s">
        <v>100</v>
      </c>
      <c r="E66" s="112"/>
      <c r="F66" s="112"/>
      <c r="G66" s="112"/>
      <c r="H66" s="112"/>
      <c r="I66" s="112"/>
      <c r="J66" s="113">
        <f>J177</f>
        <v>0</v>
      </c>
      <c r="L66" s="110"/>
    </row>
    <row r="67" spans="1:31" s="10" customFormat="1" ht="19.899999999999999" customHeight="1">
      <c r="B67" s="110"/>
      <c r="D67" s="111" t="s">
        <v>101</v>
      </c>
      <c r="E67" s="112"/>
      <c r="F67" s="112"/>
      <c r="G67" s="112"/>
      <c r="H67" s="112"/>
      <c r="I67" s="112"/>
      <c r="J67" s="113">
        <f>J195</f>
        <v>0</v>
      </c>
      <c r="L67" s="110"/>
    </row>
    <row r="68" spans="1:31" s="10" customFormat="1" ht="19.899999999999999" customHeight="1">
      <c r="B68" s="110"/>
      <c r="D68" s="111" t="s">
        <v>102</v>
      </c>
      <c r="E68" s="112"/>
      <c r="F68" s="112"/>
      <c r="G68" s="112"/>
      <c r="H68" s="112"/>
      <c r="I68" s="112"/>
      <c r="J68" s="113">
        <f>J213</f>
        <v>0</v>
      </c>
      <c r="L68" s="110"/>
    </row>
    <row r="69" spans="1:31" s="10" customFormat="1" ht="19.899999999999999" customHeight="1">
      <c r="B69" s="110"/>
      <c r="D69" s="111" t="s">
        <v>371</v>
      </c>
      <c r="E69" s="112"/>
      <c r="F69" s="112"/>
      <c r="G69" s="112"/>
      <c r="H69" s="112"/>
      <c r="I69" s="112"/>
      <c r="J69" s="113">
        <f>J261</f>
        <v>0</v>
      </c>
      <c r="L69" s="110"/>
    </row>
    <row r="70" spans="1:31" s="2" customFormat="1" ht="21.75" customHeight="1">
      <c r="A70" s="31"/>
      <c r="B70" s="32"/>
      <c r="C70" s="31"/>
      <c r="D70" s="31"/>
      <c r="E70" s="31"/>
      <c r="F70" s="31"/>
      <c r="G70" s="31"/>
      <c r="H70" s="31"/>
      <c r="I70" s="31"/>
      <c r="J70" s="31"/>
      <c r="K70" s="31"/>
      <c r="L70" s="89"/>
      <c r="S70" s="31"/>
      <c r="T70" s="31"/>
      <c r="U70" s="31"/>
      <c r="V70" s="31"/>
      <c r="W70" s="31"/>
      <c r="X70" s="31"/>
      <c r="Y70" s="31"/>
      <c r="Z70" s="31"/>
      <c r="AA70" s="31"/>
      <c r="AB70" s="31"/>
      <c r="AC70" s="31"/>
      <c r="AD70" s="31"/>
      <c r="AE70" s="31"/>
    </row>
    <row r="71" spans="1:31" s="2" customFormat="1" ht="6.95" customHeight="1">
      <c r="A71" s="31"/>
      <c r="B71" s="41"/>
      <c r="C71" s="42"/>
      <c r="D71" s="42"/>
      <c r="E71" s="42"/>
      <c r="F71" s="42"/>
      <c r="G71" s="42"/>
      <c r="H71" s="42"/>
      <c r="I71" s="42"/>
      <c r="J71" s="42"/>
      <c r="K71" s="42"/>
      <c r="L71" s="89"/>
      <c r="S71" s="31"/>
      <c r="T71" s="31"/>
      <c r="U71" s="31"/>
      <c r="V71" s="31"/>
      <c r="W71" s="31"/>
      <c r="X71" s="31"/>
      <c r="Y71" s="31"/>
      <c r="Z71" s="31"/>
      <c r="AA71" s="31"/>
      <c r="AB71" s="31"/>
      <c r="AC71" s="31"/>
      <c r="AD71" s="31"/>
      <c r="AE71" s="31"/>
    </row>
    <row r="75" spans="1:31" s="2" customFormat="1" ht="6.95" customHeight="1">
      <c r="A75" s="31"/>
      <c r="B75" s="43"/>
      <c r="C75" s="44"/>
      <c r="D75" s="44"/>
      <c r="E75" s="44"/>
      <c r="F75" s="44"/>
      <c r="G75" s="44"/>
      <c r="H75" s="44"/>
      <c r="I75" s="44"/>
      <c r="J75" s="44"/>
      <c r="K75" s="44"/>
      <c r="L75" s="89"/>
      <c r="S75" s="31"/>
      <c r="T75" s="31"/>
      <c r="U75" s="31"/>
      <c r="V75" s="31"/>
      <c r="W75" s="31"/>
      <c r="X75" s="31"/>
      <c r="Y75" s="31"/>
      <c r="Z75" s="31"/>
      <c r="AA75" s="31"/>
      <c r="AB75" s="31"/>
      <c r="AC75" s="31"/>
      <c r="AD75" s="31"/>
      <c r="AE75" s="31"/>
    </row>
    <row r="76" spans="1:31" s="2" customFormat="1" ht="24.95" customHeight="1">
      <c r="A76" s="31"/>
      <c r="B76" s="32"/>
      <c r="C76" s="23" t="s">
        <v>104</v>
      </c>
      <c r="D76" s="31"/>
      <c r="E76" s="31"/>
      <c r="F76" s="31"/>
      <c r="G76" s="31"/>
      <c r="H76" s="31"/>
      <c r="I76" s="31"/>
      <c r="J76" s="31"/>
      <c r="K76" s="31"/>
      <c r="L76" s="89"/>
      <c r="S76" s="31"/>
      <c r="T76" s="31"/>
      <c r="U76" s="31"/>
      <c r="V76" s="31"/>
      <c r="W76" s="31"/>
      <c r="X76" s="31"/>
      <c r="Y76" s="31"/>
      <c r="Z76" s="31"/>
      <c r="AA76" s="31"/>
      <c r="AB76" s="31"/>
      <c r="AC76" s="31"/>
      <c r="AD76" s="31"/>
      <c r="AE76" s="31"/>
    </row>
    <row r="77" spans="1:31" s="2" customFormat="1" ht="6.95" customHeight="1">
      <c r="A77" s="31"/>
      <c r="B77" s="32"/>
      <c r="C77" s="31"/>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12" customHeight="1">
      <c r="A78" s="31"/>
      <c r="B78" s="32"/>
      <c r="C78" s="28" t="s">
        <v>13</v>
      </c>
      <c r="D78" s="31"/>
      <c r="E78" s="31"/>
      <c r="F78" s="31"/>
      <c r="G78" s="31"/>
      <c r="H78" s="31"/>
      <c r="I78" s="31"/>
      <c r="J78" s="31"/>
      <c r="K78" s="31"/>
      <c r="L78" s="89"/>
      <c r="S78" s="31"/>
      <c r="T78" s="31"/>
      <c r="U78" s="31"/>
      <c r="V78" s="31"/>
      <c r="W78" s="31"/>
      <c r="X78" s="31"/>
      <c r="Y78" s="31"/>
      <c r="Z78" s="31"/>
      <c r="AA78" s="31"/>
      <c r="AB78" s="31"/>
      <c r="AC78" s="31"/>
      <c r="AD78" s="31"/>
      <c r="AE78" s="31"/>
    </row>
    <row r="79" spans="1:31" s="2" customFormat="1" ht="16.5" customHeight="1">
      <c r="A79" s="31"/>
      <c r="B79" s="32"/>
      <c r="C79" s="31"/>
      <c r="D79" s="31"/>
      <c r="E79" s="309" t="str">
        <f>E7</f>
        <v>Střešní krytina na budově kuchyně</v>
      </c>
      <c r="F79" s="310"/>
      <c r="G79" s="310"/>
      <c r="H79" s="310"/>
      <c r="I79" s="31"/>
      <c r="J79" s="31"/>
      <c r="K79" s="31"/>
      <c r="L79" s="89"/>
      <c r="S79" s="31"/>
      <c r="T79" s="31"/>
      <c r="U79" s="31"/>
      <c r="V79" s="31"/>
      <c r="W79" s="31"/>
      <c r="X79" s="31"/>
      <c r="Y79" s="31"/>
      <c r="Z79" s="31"/>
      <c r="AA79" s="31"/>
      <c r="AB79" s="31"/>
      <c r="AC79" s="31"/>
      <c r="AD79" s="31"/>
      <c r="AE79" s="31"/>
    </row>
    <row r="80" spans="1:31" s="2" customFormat="1" ht="12" customHeight="1">
      <c r="A80" s="31"/>
      <c r="B80" s="32"/>
      <c r="C80" s="28" t="s">
        <v>90</v>
      </c>
      <c r="D80" s="31"/>
      <c r="E80" s="31"/>
      <c r="F80" s="31"/>
      <c r="G80" s="31"/>
      <c r="H80" s="31"/>
      <c r="I80" s="31"/>
      <c r="J80" s="31"/>
      <c r="K80" s="31"/>
      <c r="L80" s="89"/>
      <c r="S80" s="31"/>
      <c r="T80" s="31"/>
      <c r="U80" s="31"/>
      <c r="V80" s="31"/>
      <c r="W80" s="31"/>
      <c r="X80" s="31"/>
      <c r="Y80" s="31"/>
      <c r="Z80" s="31"/>
      <c r="AA80" s="31"/>
      <c r="AB80" s="31"/>
      <c r="AC80" s="31"/>
      <c r="AD80" s="31"/>
      <c r="AE80" s="31"/>
    </row>
    <row r="81" spans="1:65" s="2" customFormat="1" ht="16.5" customHeight="1">
      <c r="A81" s="31"/>
      <c r="B81" s="32"/>
      <c r="C81" s="31"/>
      <c r="D81" s="31"/>
      <c r="E81" s="299" t="str">
        <f>E9</f>
        <v>Střecha S3 , S4</v>
      </c>
      <c r="F81" s="308"/>
      <c r="G81" s="308"/>
      <c r="H81" s="308"/>
      <c r="I81" s="31"/>
      <c r="J81" s="31"/>
      <c r="K81" s="31"/>
      <c r="L81" s="89"/>
      <c r="S81" s="31"/>
      <c r="T81" s="31"/>
      <c r="U81" s="31"/>
      <c r="V81" s="31"/>
      <c r="W81" s="31"/>
      <c r="X81" s="31"/>
      <c r="Y81" s="31"/>
      <c r="Z81" s="31"/>
      <c r="AA81" s="31"/>
      <c r="AB81" s="31"/>
      <c r="AC81" s="31"/>
      <c r="AD81" s="31"/>
      <c r="AE81" s="31"/>
    </row>
    <row r="82" spans="1:65" s="2" customFormat="1" ht="6.95" customHeight="1">
      <c r="A82" s="31"/>
      <c r="B82" s="32"/>
      <c r="C82" s="31"/>
      <c r="D82" s="31"/>
      <c r="E82" s="31"/>
      <c r="F82" s="31"/>
      <c r="G82" s="31"/>
      <c r="H82" s="31"/>
      <c r="I82" s="31"/>
      <c r="J82" s="31"/>
      <c r="K82" s="31"/>
      <c r="L82" s="89"/>
      <c r="S82" s="31"/>
      <c r="T82" s="31"/>
      <c r="U82" s="31"/>
      <c r="V82" s="31"/>
      <c r="W82" s="31"/>
      <c r="X82" s="31"/>
      <c r="Y82" s="31"/>
      <c r="Z82" s="31"/>
      <c r="AA82" s="31"/>
      <c r="AB82" s="31"/>
      <c r="AC82" s="31"/>
      <c r="AD82" s="31"/>
      <c r="AE82" s="31"/>
    </row>
    <row r="83" spans="1:65" s="2" customFormat="1" ht="12" customHeight="1">
      <c r="A83" s="31"/>
      <c r="B83" s="32"/>
      <c r="C83" s="28" t="s">
        <v>16</v>
      </c>
      <c r="D83" s="31"/>
      <c r="E83" s="31"/>
      <c r="F83" s="26" t="str">
        <f>F12</f>
        <v xml:space="preserve"> </v>
      </c>
      <c r="G83" s="31"/>
      <c r="H83" s="31"/>
      <c r="I83" s="28" t="s">
        <v>18</v>
      </c>
      <c r="J83" s="49">
        <f>IF(J12="","",J12)</f>
        <v>44323</v>
      </c>
      <c r="K83" s="31"/>
      <c r="L83" s="89"/>
      <c r="S83" s="31"/>
      <c r="T83" s="31"/>
      <c r="U83" s="31"/>
      <c r="V83" s="31"/>
      <c r="W83" s="31"/>
      <c r="X83" s="31"/>
      <c r="Y83" s="31"/>
      <c r="Z83" s="31"/>
      <c r="AA83" s="31"/>
      <c r="AB83" s="31"/>
      <c r="AC83" s="31"/>
      <c r="AD83" s="31"/>
      <c r="AE83" s="31"/>
    </row>
    <row r="84" spans="1:65" s="2" customFormat="1" ht="6.95" customHeight="1">
      <c r="A84" s="31"/>
      <c r="B84" s="32"/>
      <c r="C84" s="31"/>
      <c r="D84" s="31"/>
      <c r="E84" s="31"/>
      <c r="F84" s="31"/>
      <c r="G84" s="31"/>
      <c r="H84" s="31"/>
      <c r="I84" s="31"/>
      <c r="J84" s="31"/>
      <c r="K84" s="31"/>
      <c r="L84" s="89"/>
      <c r="S84" s="31"/>
      <c r="T84" s="31"/>
      <c r="U84" s="31"/>
      <c r="V84" s="31"/>
      <c r="W84" s="31"/>
      <c r="X84" s="31"/>
      <c r="Y84" s="31"/>
      <c r="Z84" s="31"/>
      <c r="AA84" s="31"/>
      <c r="AB84" s="31"/>
      <c r="AC84" s="31"/>
      <c r="AD84" s="31"/>
      <c r="AE84" s="31"/>
    </row>
    <row r="85" spans="1:65" s="2" customFormat="1" ht="25.7" customHeight="1">
      <c r="A85" s="31"/>
      <c r="B85" s="32"/>
      <c r="C85" s="28" t="s">
        <v>19</v>
      </c>
      <c r="D85" s="31"/>
      <c r="E85" s="31"/>
      <c r="F85" s="26" t="str">
        <f>E15</f>
        <v>SOU elektrotechnické ,Plzeň</v>
      </c>
      <c r="G85" s="31"/>
      <c r="H85" s="31"/>
      <c r="I85" s="28" t="s">
        <v>23</v>
      </c>
      <c r="J85" s="29" t="str">
        <f>E21</f>
        <v>Architektinický atelier Mastný</v>
      </c>
      <c r="K85" s="31"/>
      <c r="L85" s="89"/>
      <c r="S85" s="31"/>
      <c r="T85" s="31"/>
      <c r="U85" s="31"/>
      <c r="V85" s="31"/>
      <c r="W85" s="31"/>
      <c r="X85" s="31"/>
      <c r="Y85" s="31"/>
      <c r="Z85" s="31"/>
      <c r="AA85" s="31"/>
      <c r="AB85" s="31"/>
      <c r="AC85" s="31"/>
      <c r="AD85" s="31"/>
      <c r="AE85" s="31"/>
    </row>
    <row r="86" spans="1:65" s="2" customFormat="1" ht="15.2" customHeight="1">
      <c r="A86" s="31"/>
      <c r="B86" s="32"/>
      <c r="C86" s="28" t="s">
        <v>22</v>
      </c>
      <c r="D86" s="31"/>
      <c r="E86" s="31"/>
      <c r="F86" s="26" t="str">
        <f>IF(E18="","",E18)</f>
        <v xml:space="preserve"> </v>
      </c>
      <c r="G86" s="31"/>
      <c r="H86" s="31"/>
      <c r="I86" s="28" t="s">
        <v>26</v>
      </c>
      <c r="J86" s="29" t="str">
        <f>E24</f>
        <v>Ing. Vladimír Straka</v>
      </c>
      <c r="K86" s="31"/>
      <c r="L86" s="89"/>
      <c r="S86" s="31"/>
      <c r="T86" s="31"/>
      <c r="U86" s="31"/>
      <c r="V86" s="31"/>
      <c r="W86" s="31"/>
      <c r="X86" s="31"/>
      <c r="Y86" s="31"/>
      <c r="Z86" s="31"/>
      <c r="AA86" s="31"/>
      <c r="AB86" s="31"/>
      <c r="AC86" s="31"/>
      <c r="AD86" s="31"/>
      <c r="AE86" s="31"/>
    </row>
    <row r="87" spans="1:65" s="2" customFormat="1" ht="10.35" customHeight="1">
      <c r="A87" s="31"/>
      <c r="B87" s="32"/>
      <c r="C87" s="31"/>
      <c r="D87" s="31"/>
      <c r="E87" s="31"/>
      <c r="F87" s="31"/>
      <c r="G87" s="31"/>
      <c r="H87" s="31"/>
      <c r="I87" s="31"/>
      <c r="J87" s="31"/>
      <c r="K87" s="31"/>
      <c r="L87" s="89"/>
      <c r="S87" s="31"/>
      <c r="T87" s="31"/>
      <c r="U87" s="31"/>
      <c r="V87" s="31"/>
      <c r="W87" s="31"/>
      <c r="X87" s="31"/>
      <c r="Y87" s="31"/>
      <c r="Z87" s="31"/>
      <c r="AA87" s="31"/>
      <c r="AB87" s="31"/>
      <c r="AC87" s="31"/>
      <c r="AD87" s="31"/>
      <c r="AE87" s="31"/>
    </row>
    <row r="88" spans="1:65" s="11" customFormat="1" ht="29.25" customHeight="1">
      <c r="A88" s="114"/>
      <c r="B88" s="115"/>
      <c r="C88" s="116" t="s">
        <v>105</v>
      </c>
      <c r="D88" s="117" t="s">
        <v>48</v>
      </c>
      <c r="E88" s="117" t="s">
        <v>44</v>
      </c>
      <c r="F88" s="117" t="s">
        <v>45</v>
      </c>
      <c r="G88" s="117" t="s">
        <v>106</v>
      </c>
      <c r="H88" s="117" t="s">
        <v>107</v>
      </c>
      <c r="I88" s="117" t="s">
        <v>108</v>
      </c>
      <c r="J88" s="117" t="s">
        <v>93</v>
      </c>
      <c r="K88" s="118" t="s">
        <v>109</v>
      </c>
      <c r="L88" s="119"/>
      <c r="M88" s="56" t="s">
        <v>3</v>
      </c>
      <c r="N88" s="57" t="s">
        <v>33</v>
      </c>
      <c r="O88" s="57" t="s">
        <v>110</v>
      </c>
      <c r="P88" s="57" t="s">
        <v>111</v>
      </c>
      <c r="Q88" s="57" t="s">
        <v>112</v>
      </c>
      <c r="R88" s="57" t="s">
        <v>113</v>
      </c>
      <c r="S88" s="57" t="s">
        <v>114</v>
      </c>
      <c r="T88" s="58" t="s">
        <v>115</v>
      </c>
      <c r="U88" s="114"/>
      <c r="V88" s="114"/>
      <c r="W88" s="114"/>
      <c r="X88" s="114"/>
      <c r="Y88" s="114"/>
      <c r="Z88" s="114"/>
      <c r="AA88" s="114"/>
      <c r="AB88" s="114"/>
      <c r="AC88" s="114"/>
      <c r="AD88" s="114"/>
      <c r="AE88" s="114"/>
    </row>
    <row r="89" spans="1:65" s="2" customFormat="1" ht="22.9" customHeight="1">
      <c r="A89" s="31"/>
      <c r="B89" s="32"/>
      <c r="C89" s="63" t="s">
        <v>116</v>
      </c>
      <c r="D89" s="31"/>
      <c r="E89" s="31"/>
      <c r="F89" s="31"/>
      <c r="G89" s="31"/>
      <c r="H89" s="31"/>
      <c r="I89" s="31"/>
      <c r="J89" s="120">
        <f>BK89</f>
        <v>0</v>
      </c>
      <c r="K89" s="31"/>
      <c r="L89" s="32"/>
      <c r="M89" s="59"/>
      <c r="N89" s="50"/>
      <c r="O89" s="60"/>
      <c r="P89" s="121">
        <f>P90+P128</f>
        <v>864.13743999999997</v>
      </c>
      <c r="Q89" s="60"/>
      <c r="R89" s="121">
        <f>R90+R128</f>
        <v>6.1699705000000007</v>
      </c>
      <c r="S89" s="60"/>
      <c r="T89" s="122">
        <f>T90+T128</f>
        <v>18.515028000000001</v>
      </c>
      <c r="U89" s="31"/>
      <c r="V89" s="31"/>
      <c r="W89" s="31"/>
      <c r="X89" s="31"/>
      <c r="Y89" s="31"/>
      <c r="Z89" s="31"/>
      <c r="AA89" s="31"/>
      <c r="AB89" s="31"/>
      <c r="AC89" s="31"/>
      <c r="AD89" s="31"/>
      <c r="AE89" s="31"/>
      <c r="AT89" s="19" t="s">
        <v>62</v>
      </c>
      <c r="AU89" s="19" t="s">
        <v>94</v>
      </c>
      <c r="BK89" s="123">
        <f>BK90+BK128</f>
        <v>0</v>
      </c>
    </row>
    <row r="90" spans="1:65" s="12" customFormat="1" ht="25.9" customHeight="1">
      <c r="B90" s="124"/>
      <c r="D90" s="125" t="s">
        <v>62</v>
      </c>
      <c r="E90" s="126" t="s">
        <v>117</v>
      </c>
      <c r="F90" s="126" t="s">
        <v>118</v>
      </c>
      <c r="J90" s="127">
        <f>BK90</f>
        <v>0</v>
      </c>
      <c r="L90" s="124"/>
      <c r="M90" s="128"/>
      <c r="N90" s="129"/>
      <c r="O90" s="129"/>
      <c r="P90" s="130">
        <f>P91+P104+P125</f>
        <v>159.64203999999998</v>
      </c>
      <c r="Q90" s="129"/>
      <c r="R90" s="130">
        <f>R91+R104+R125</f>
        <v>0</v>
      </c>
      <c r="S90" s="129"/>
      <c r="T90" s="131">
        <f>T91+T104+T125</f>
        <v>0</v>
      </c>
      <c r="AR90" s="125" t="s">
        <v>70</v>
      </c>
      <c r="AT90" s="132" t="s">
        <v>62</v>
      </c>
      <c r="AU90" s="132" t="s">
        <v>63</v>
      </c>
      <c r="AY90" s="125" t="s">
        <v>119</v>
      </c>
      <c r="BK90" s="133">
        <f>BK91+BK104+BK125</f>
        <v>0</v>
      </c>
    </row>
    <row r="91" spans="1:65" s="12" customFormat="1" ht="22.9" customHeight="1">
      <c r="B91" s="124"/>
      <c r="D91" s="125" t="s">
        <v>62</v>
      </c>
      <c r="E91" s="134" t="s">
        <v>120</v>
      </c>
      <c r="F91" s="134" t="s">
        <v>121</v>
      </c>
      <c r="J91" s="135">
        <f>BK91</f>
        <v>0</v>
      </c>
      <c r="L91" s="124"/>
      <c r="M91" s="128"/>
      <c r="N91" s="129"/>
      <c r="O91" s="129"/>
      <c r="P91" s="130">
        <f>SUM(P92:P103)</f>
        <v>99.99839999999999</v>
      </c>
      <c r="Q91" s="129"/>
      <c r="R91" s="130">
        <f>SUM(R92:R103)</f>
        <v>0</v>
      </c>
      <c r="S91" s="129"/>
      <c r="T91" s="131">
        <f>SUM(T92:T103)</f>
        <v>0</v>
      </c>
      <c r="AR91" s="125" t="s">
        <v>70</v>
      </c>
      <c r="AT91" s="132" t="s">
        <v>62</v>
      </c>
      <c r="AU91" s="132" t="s">
        <v>70</v>
      </c>
      <c r="AY91" s="125" t="s">
        <v>119</v>
      </c>
      <c r="BK91" s="133">
        <f>SUM(BK92:BK103)</f>
        <v>0</v>
      </c>
    </row>
    <row r="92" spans="1:65" s="2" customFormat="1" ht="24">
      <c r="A92" s="31"/>
      <c r="B92" s="136"/>
      <c r="C92" s="137" t="s">
        <v>70</v>
      </c>
      <c r="D92" s="137" t="s">
        <v>122</v>
      </c>
      <c r="E92" s="138" t="s">
        <v>372</v>
      </c>
      <c r="F92" s="139" t="s">
        <v>373</v>
      </c>
      <c r="G92" s="140" t="s">
        <v>125</v>
      </c>
      <c r="H92" s="141">
        <v>398.4</v>
      </c>
      <c r="I92" s="141"/>
      <c r="J92" s="141">
        <f>ROUND(I92*H92,2)</f>
        <v>0</v>
      </c>
      <c r="K92" s="139" t="s">
        <v>126</v>
      </c>
      <c r="L92" s="32"/>
      <c r="M92" s="142" t="s">
        <v>3</v>
      </c>
      <c r="N92" s="143" t="s">
        <v>34</v>
      </c>
      <c r="O92" s="144">
        <v>0.154</v>
      </c>
      <c r="P92" s="144">
        <f>O92*H92</f>
        <v>61.353599999999993</v>
      </c>
      <c r="Q92" s="144">
        <v>0</v>
      </c>
      <c r="R92" s="144">
        <f>Q92*H92</f>
        <v>0</v>
      </c>
      <c r="S92" s="144">
        <v>0</v>
      </c>
      <c r="T92" s="145">
        <f>S92*H92</f>
        <v>0</v>
      </c>
      <c r="U92" s="31"/>
      <c r="V92" s="31"/>
      <c r="W92" s="31"/>
      <c r="X92" s="31"/>
      <c r="Y92" s="31"/>
      <c r="Z92" s="31"/>
      <c r="AA92" s="31"/>
      <c r="AB92" s="31"/>
      <c r="AC92" s="31"/>
      <c r="AD92" s="31"/>
      <c r="AE92" s="31"/>
      <c r="AR92" s="146" t="s">
        <v>127</v>
      </c>
      <c r="AT92" s="146" t="s">
        <v>122</v>
      </c>
      <c r="AU92" s="146" t="s">
        <v>72</v>
      </c>
      <c r="AY92" s="19" t="s">
        <v>119</v>
      </c>
      <c r="BE92" s="147">
        <f>IF(N92="základní",J92,0)</f>
        <v>0</v>
      </c>
      <c r="BF92" s="147">
        <f>IF(N92="snížená",J92,0)</f>
        <v>0</v>
      </c>
      <c r="BG92" s="147">
        <f>IF(N92="zákl. přenesená",J92,0)</f>
        <v>0</v>
      </c>
      <c r="BH92" s="147">
        <f>IF(N92="sníž. přenesená",J92,0)</f>
        <v>0</v>
      </c>
      <c r="BI92" s="147">
        <f>IF(N92="nulová",J92,0)</f>
        <v>0</v>
      </c>
      <c r="BJ92" s="19" t="s">
        <v>70</v>
      </c>
      <c r="BK92" s="147">
        <f>ROUND(I92*H92,2)</f>
        <v>0</v>
      </c>
      <c r="BL92" s="19" t="s">
        <v>127</v>
      </c>
      <c r="BM92" s="146" t="s">
        <v>374</v>
      </c>
    </row>
    <row r="93" spans="1:65" s="2" customFormat="1" ht="58.5">
      <c r="A93" s="31"/>
      <c r="B93" s="32"/>
      <c r="C93" s="31"/>
      <c r="D93" s="148" t="s">
        <v>129</v>
      </c>
      <c r="E93" s="31"/>
      <c r="F93" s="149" t="s">
        <v>375</v>
      </c>
      <c r="G93" s="31"/>
      <c r="H93" s="31"/>
      <c r="I93" s="31"/>
      <c r="J93" s="31"/>
      <c r="K93" s="31"/>
      <c r="L93" s="32"/>
      <c r="M93" s="150"/>
      <c r="N93" s="151"/>
      <c r="O93" s="52"/>
      <c r="P93" s="52"/>
      <c r="Q93" s="52"/>
      <c r="R93" s="52"/>
      <c r="S93" s="52"/>
      <c r="T93" s="53"/>
      <c r="U93" s="31"/>
      <c r="V93" s="31"/>
      <c r="W93" s="31"/>
      <c r="X93" s="31"/>
      <c r="Y93" s="31"/>
      <c r="Z93" s="31"/>
      <c r="AA93" s="31"/>
      <c r="AB93" s="31"/>
      <c r="AC93" s="31"/>
      <c r="AD93" s="31"/>
      <c r="AE93" s="31"/>
      <c r="AT93" s="19" t="s">
        <v>129</v>
      </c>
      <c r="AU93" s="19" t="s">
        <v>72</v>
      </c>
    </row>
    <row r="94" spans="1:65" s="13" customFormat="1">
      <c r="B94" s="152"/>
      <c r="D94" s="148" t="s">
        <v>131</v>
      </c>
      <c r="E94" s="153" t="s">
        <v>3</v>
      </c>
      <c r="F94" s="154" t="s">
        <v>527</v>
      </c>
      <c r="H94" s="155">
        <v>398.4</v>
      </c>
      <c r="L94" s="152"/>
      <c r="M94" s="156"/>
      <c r="N94" s="157"/>
      <c r="O94" s="157"/>
      <c r="P94" s="157"/>
      <c r="Q94" s="157"/>
      <c r="R94" s="157"/>
      <c r="S94" s="157"/>
      <c r="T94" s="158"/>
      <c r="AT94" s="153" t="s">
        <v>131</v>
      </c>
      <c r="AU94" s="153" t="s">
        <v>72</v>
      </c>
      <c r="AV94" s="13" t="s">
        <v>72</v>
      </c>
      <c r="AW94" s="13" t="s">
        <v>25</v>
      </c>
      <c r="AX94" s="13" t="s">
        <v>63</v>
      </c>
      <c r="AY94" s="153" t="s">
        <v>119</v>
      </c>
    </row>
    <row r="95" spans="1:65" s="14" customFormat="1">
      <c r="B95" s="159"/>
      <c r="D95" s="148" t="s">
        <v>131</v>
      </c>
      <c r="E95" s="160" t="s">
        <v>3</v>
      </c>
      <c r="F95" s="161" t="s">
        <v>133</v>
      </c>
      <c r="H95" s="162">
        <v>398.4</v>
      </c>
      <c r="L95" s="159"/>
      <c r="M95" s="163"/>
      <c r="N95" s="164"/>
      <c r="O95" s="164"/>
      <c r="P95" s="164"/>
      <c r="Q95" s="164"/>
      <c r="R95" s="164"/>
      <c r="S95" s="164"/>
      <c r="T95" s="165"/>
      <c r="AT95" s="160" t="s">
        <v>131</v>
      </c>
      <c r="AU95" s="160" t="s">
        <v>72</v>
      </c>
      <c r="AV95" s="14" t="s">
        <v>127</v>
      </c>
      <c r="AW95" s="14" t="s">
        <v>25</v>
      </c>
      <c r="AX95" s="14" t="s">
        <v>70</v>
      </c>
      <c r="AY95" s="160" t="s">
        <v>119</v>
      </c>
    </row>
    <row r="96" spans="1:65" s="2" customFormat="1" ht="24">
      <c r="A96" s="31"/>
      <c r="B96" s="136"/>
      <c r="C96" s="137" t="s">
        <v>72</v>
      </c>
      <c r="D96" s="137" t="s">
        <v>122</v>
      </c>
      <c r="E96" s="138" t="s">
        <v>377</v>
      </c>
      <c r="F96" s="139" t="s">
        <v>378</v>
      </c>
      <c r="G96" s="140" t="s">
        <v>125</v>
      </c>
      <c r="H96" s="141">
        <v>7968</v>
      </c>
      <c r="I96" s="141"/>
      <c r="J96" s="141">
        <f>ROUND(I96*H96,2)</f>
        <v>0</v>
      </c>
      <c r="K96" s="139" t="s">
        <v>126</v>
      </c>
      <c r="L96" s="32"/>
      <c r="M96" s="142" t="s">
        <v>3</v>
      </c>
      <c r="N96" s="143" t="s">
        <v>34</v>
      </c>
      <c r="O96" s="144">
        <v>0</v>
      </c>
      <c r="P96" s="144">
        <f>O96*H96</f>
        <v>0</v>
      </c>
      <c r="Q96" s="144">
        <v>0</v>
      </c>
      <c r="R96" s="144">
        <f>Q96*H96</f>
        <v>0</v>
      </c>
      <c r="S96" s="144">
        <v>0</v>
      </c>
      <c r="T96" s="145">
        <f>S96*H96</f>
        <v>0</v>
      </c>
      <c r="U96" s="31"/>
      <c r="V96" s="31"/>
      <c r="W96" s="31"/>
      <c r="X96" s="31"/>
      <c r="Y96" s="31"/>
      <c r="Z96" s="31"/>
      <c r="AA96" s="31"/>
      <c r="AB96" s="31"/>
      <c r="AC96" s="31"/>
      <c r="AD96" s="31"/>
      <c r="AE96" s="31"/>
      <c r="AR96" s="146" t="s">
        <v>127</v>
      </c>
      <c r="AT96" s="146" t="s">
        <v>122</v>
      </c>
      <c r="AU96" s="146" t="s">
        <v>72</v>
      </c>
      <c r="AY96" s="19" t="s">
        <v>119</v>
      </c>
      <c r="BE96" s="147">
        <f>IF(N96="základní",J96,0)</f>
        <v>0</v>
      </c>
      <c r="BF96" s="147">
        <f>IF(N96="snížená",J96,0)</f>
        <v>0</v>
      </c>
      <c r="BG96" s="147">
        <f>IF(N96="zákl. přenesená",J96,0)</f>
        <v>0</v>
      </c>
      <c r="BH96" s="147">
        <f>IF(N96="sníž. přenesená",J96,0)</f>
        <v>0</v>
      </c>
      <c r="BI96" s="147">
        <f>IF(N96="nulová",J96,0)</f>
        <v>0</v>
      </c>
      <c r="BJ96" s="19" t="s">
        <v>70</v>
      </c>
      <c r="BK96" s="147">
        <f>ROUND(I96*H96,2)</f>
        <v>0</v>
      </c>
      <c r="BL96" s="19" t="s">
        <v>127</v>
      </c>
      <c r="BM96" s="146" t="s">
        <v>379</v>
      </c>
    </row>
    <row r="97" spans="1:65" s="2" customFormat="1" ht="58.5">
      <c r="A97" s="31"/>
      <c r="B97" s="32"/>
      <c r="C97" s="31"/>
      <c r="D97" s="148" t="s">
        <v>129</v>
      </c>
      <c r="E97" s="31"/>
      <c r="F97" s="149" t="s">
        <v>375</v>
      </c>
      <c r="G97" s="31"/>
      <c r="H97" s="31"/>
      <c r="I97" s="31"/>
      <c r="J97" s="31"/>
      <c r="K97" s="31"/>
      <c r="L97" s="32"/>
      <c r="M97" s="150"/>
      <c r="N97" s="151"/>
      <c r="O97" s="52"/>
      <c r="P97" s="52"/>
      <c r="Q97" s="52"/>
      <c r="R97" s="52"/>
      <c r="S97" s="52"/>
      <c r="T97" s="53"/>
      <c r="U97" s="31"/>
      <c r="V97" s="31"/>
      <c r="W97" s="31"/>
      <c r="X97" s="31"/>
      <c r="Y97" s="31"/>
      <c r="Z97" s="31"/>
      <c r="AA97" s="31"/>
      <c r="AB97" s="31"/>
      <c r="AC97" s="31"/>
      <c r="AD97" s="31"/>
      <c r="AE97" s="31"/>
      <c r="AT97" s="19" t="s">
        <v>129</v>
      </c>
      <c r="AU97" s="19" t="s">
        <v>72</v>
      </c>
    </row>
    <row r="98" spans="1:65" s="13" customFormat="1">
      <c r="B98" s="152"/>
      <c r="D98" s="148" t="s">
        <v>131</v>
      </c>
      <c r="E98" s="153" t="s">
        <v>3</v>
      </c>
      <c r="F98" s="154" t="s">
        <v>528</v>
      </c>
      <c r="H98" s="155">
        <v>7968</v>
      </c>
      <c r="L98" s="152"/>
      <c r="M98" s="156"/>
      <c r="N98" s="157"/>
      <c r="O98" s="157"/>
      <c r="P98" s="157"/>
      <c r="Q98" s="157"/>
      <c r="R98" s="157"/>
      <c r="S98" s="157"/>
      <c r="T98" s="158"/>
      <c r="AT98" s="153" t="s">
        <v>131</v>
      </c>
      <c r="AU98" s="153" t="s">
        <v>72</v>
      </c>
      <c r="AV98" s="13" t="s">
        <v>72</v>
      </c>
      <c r="AW98" s="13" t="s">
        <v>25</v>
      </c>
      <c r="AX98" s="13" t="s">
        <v>63</v>
      </c>
      <c r="AY98" s="153" t="s">
        <v>119</v>
      </c>
    </row>
    <row r="99" spans="1:65" s="14" customFormat="1">
      <c r="B99" s="159"/>
      <c r="D99" s="148" t="s">
        <v>131</v>
      </c>
      <c r="E99" s="160" t="s">
        <v>3</v>
      </c>
      <c r="F99" s="161" t="s">
        <v>133</v>
      </c>
      <c r="H99" s="162">
        <v>7968</v>
      </c>
      <c r="L99" s="159"/>
      <c r="M99" s="163"/>
      <c r="N99" s="164"/>
      <c r="O99" s="164"/>
      <c r="P99" s="164"/>
      <c r="Q99" s="164"/>
      <c r="R99" s="164"/>
      <c r="S99" s="164"/>
      <c r="T99" s="165"/>
      <c r="AT99" s="160" t="s">
        <v>131</v>
      </c>
      <c r="AU99" s="160" t="s">
        <v>72</v>
      </c>
      <c r="AV99" s="14" t="s">
        <v>127</v>
      </c>
      <c r="AW99" s="14" t="s">
        <v>25</v>
      </c>
      <c r="AX99" s="14" t="s">
        <v>70</v>
      </c>
      <c r="AY99" s="160" t="s">
        <v>119</v>
      </c>
    </row>
    <row r="100" spans="1:65" s="2" customFormat="1" ht="24">
      <c r="A100" s="31"/>
      <c r="B100" s="136"/>
      <c r="C100" s="137" t="s">
        <v>142</v>
      </c>
      <c r="D100" s="137" t="s">
        <v>122</v>
      </c>
      <c r="E100" s="138" t="s">
        <v>381</v>
      </c>
      <c r="F100" s="139" t="s">
        <v>382</v>
      </c>
      <c r="G100" s="140" t="s">
        <v>125</v>
      </c>
      <c r="H100" s="141">
        <v>398.4</v>
      </c>
      <c r="I100" s="141"/>
      <c r="J100" s="141">
        <f>ROUND(I100*H100,2)</f>
        <v>0</v>
      </c>
      <c r="K100" s="139" t="s">
        <v>126</v>
      </c>
      <c r="L100" s="32"/>
      <c r="M100" s="142" t="s">
        <v>3</v>
      </c>
      <c r="N100" s="143" t="s">
        <v>34</v>
      </c>
      <c r="O100" s="144">
        <v>9.7000000000000003E-2</v>
      </c>
      <c r="P100" s="144">
        <f>O100*H100</f>
        <v>38.644799999999996</v>
      </c>
      <c r="Q100" s="144">
        <v>0</v>
      </c>
      <c r="R100" s="144">
        <f>Q100*H100</f>
        <v>0</v>
      </c>
      <c r="S100" s="144">
        <v>0</v>
      </c>
      <c r="T100" s="145">
        <f>S100*H100</f>
        <v>0</v>
      </c>
      <c r="U100" s="31"/>
      <c r="V100" s="31"/>
      <c r="W100" s="31"/>
      <c r="X100" s="31"/>
      <c r="Y100" s="31"/>
      <c r="Z100" s="31"/>
      <c r="AA100" s="31"/>
      <c r="AB100" s="31"/>
      <c r="AC100" s="31"/>
      <c r="AD100" s="31"/>
      <c r="AE100" s="31"/>
      <c r="AR100" s="146" t="s">
        <v>127</v>
      </c>
      <c r="AT100" s="146" t="s">
        <v>122</v>
      </c>
      <c r="AU100" s="146" t="s">
        <v>72</v>
      </c>
      <c r="AY100" s="19" t="s">
        <v>119</v>
      </c>
      <c r="BE100" s="147">
        <f>IF(N100="základní",J100,0)</f>
        <v>0</v>
      </c>
      <c r="BF100" s="147">
        <f>IF(N100="snížená",J100,0)</f>
        <v>0</v>
      </c>
      <c r="BG100" s="147">
        <f>IF(N100="zákl. přenesená",J100,0)</f>
        <v>0</v>
      </c>
      <c r="BH100" s="147">
        <f>IF(N100="sníž. přenesená",J100,0)</f>
        <v>0</v>
      </c>
      <c r="BI100" s="147">
        <f>IF(N100="nulová",J100,0)</f>
        <v>0</v>
      </c>
      <c r="BJ100" s="19" t="s">
        <v>70</v>
      </c>
      <c r="BK100" s="147">
        <f>ROUND(I100*H100,2)</f>
        <v>0</v>
      </c>
      <c r="BL100" s="19" t="s">
        <v>127</v>
      </c>
      <c r="BM100" s="146" t="s">
        <v>383</v>
      </c>
    </row>
    <row r="101" spans="1:65" s="2" customFormat="1" ht="29.25">
      <c r="A101" s="31"/>
      <c r="B101" s="32"/>
      <c r="C101" s="31"/>
      <c r="D101" s="148" t="s">
        <v>129</v>
      </c>
      <c r="E101" s="31"/>
      <c r="F101" s="149" t="s">
        <v>384</v>
      </c>
      <c r="G101" s="31"/>
      <c r="H101" s="31"/>
      <c r="I101" s="31"/>
      <c r="J101" s="31"/>
      <c r="K101" s="31"/>
      <c r="L101" s="32"/>
      <c r="M101" s="150"/>
      <c r="N101" s="151"/>
      <c r="O101" s="52"/>
      <c r="P101" s="52"/>
      <c r="Q101" s="52"/>
      <c r="R101" s="52"/>
      <c r="S101" s="52"/>
      <c r="T101" s="53"/>
      <c r="U101" s="31"/>
      <c r="V101" s="31"/>
      <c r="W101" s="31"/>
      <c r="X101" s="31"/>
      <c r="Y101" s="31"/>
      <c r="Z101" s="31"/>
      <c r="AA101" s="31"/>
      <c r="AB101" s="31"/>
      <c r="AC101" s="31"/>
      <c r="AD101" s="31"/>
      <c r="AE101" s="31"/>
      <c r="AT101" s="19" t="s">
        <v>129</v>
      </c>
      <c r="AU101" s="19" t="s">
        <v>72</v>
      </c>
    </row>
    <row r="102" spans="1:65" s="13" customFormat="1">
      <c r="B102" s="152"/>
      <c r="D102" s="148" t="s">
        <v>131</v>
      </c>
      <c r="E102" s="153" t="s">
        <v>3</v>
      </c>
      <c r="F102" s="154" t="s">
        <v>529</v>
      </c>
      <c r="H102" s="155">
        <v>398.4</v>
      </c>
      <c r="L102" s="152"/>
      <c r="M102" s="156"/>
      <c r="N102" s="157"/>
      <c r="O102" s="157"/>
      <c r="P102" s="157"/>
      <c r="Q102" s="157"/>
      <c r="R102" s="157"/>
      <c r="S102" s="157"/>
      <c r="T102" s="158"/>
      <c r="AT102" s="153" t="s">
        <v>131</v>
      </c>
      <c r="AU102" s="153" t="s">
        <v>72</v>
      </c>
      <c r="AV102" s="13" t="s">
        <v>72</v>
      </c>
      <c r="AW102" s="13" t="s">
        <v>25</v>
      </c>
      <c r="AX102" s="13" t="s">
        <v>63</v>
      </c>
      <c r="AY102" s="153" t="s">
        <v>119</v>
      </c>
    </row>
    <row r="103" spans="1:65" s="14" customFormat="1">
      <c r="B103" s="159"/>
      <c r="D103" s="148" t="s">
        <v>131</v>
      </c>
      <c r="E103" s="160" t="s">
        <v>3</v>
      </c>
      <c r="F103" s="161" t="s">
        <v>133</v>
      </c>
      <c r="H103" s="162">
        <v>398.4</v>
      </c>
      <c r="L103" s="159"/>
      <c r="M103" s="163"/>
      <c r="N103" s="164"/>
      <c r="O103" s="164"/>
      <c r="P103" s="164"/>
      <c r="Q103" s="164"/>
      <c r="R103" s="164"/>
      <c r="S103" s="164"/>
      <c r="T103" s="165"/>
      <c r="AT103" s="160" t="s">
        <v>131</v>
      </c>
      <c r="AU103" s="160" t="s">
        <v>72</v>
      </c>
      <c r="AV103" s="14" t="s">
        <v>127</v>
      </c>
      <c r="AW103" s="14" t="s">
        <v>25</v>
      </c>
      <c r="AX103" s="14" t="s">
        <v>70</v>
      </c>
      <c r="AY103" s="160" t="s">
        <v>119</v>
      </c>
    </row>
    <row r="104" spans="1:65" s="12" customFormat="1" ht="22.9" customHeight="1">
      <c r="B104" s="124"/>
      <c r="D104" s="125" t="s">
        <v>62</v>
      </c>
      <c r="E104" s="134" t="s">
        <v>140</v>
      </c>
      <c r="F104" s="134" t="s">
        <v>141</v>
      </c>
      <c r="J104" s="135">
        <f>BK104</f>
        <v>0</v>
      </c>
      <c r="L104" s="124"/>
      <c r="M104" s="128"/>
      <c r="N104" s="129"/>
      <c r="O104" s="129"/>
      <c r="P104" s="130">
        <f>SUM(P105:P124)</f>
        <v>59.615879999999997</v>
      </c>
      <c r="Q104" s="129"/>
      <c r="R104" s="130">
        <f>SUM(R105:R124)</f>
        <v>0</v>
      </c>
      <c r="S104" s="129"/>
      <c r="T104" s="131">
        <f>SUM(T105:T124)</f>
        <v>0</v>
      </c>
      <c r="AR104" s="125" t="s">
        <v>70</v>
      </c>
      <c r="AT104" s="132" t="s">
        <v>62</v>
      </c>
      <c r="AU104" s="132" t="s">
        <v>70</v>
      </c>
      <c r="AY104" s="125" t="s">
        <v>119</v>
      </c>
      <c r="BK104" s="133">
        <f>SUM(BK105:BK124)</f>
        <v>0</v>
      </c>
    </row>
    <row r="105" spans="1:65" s="2" customFormat="1" ht="24">
      <c r="A105" s="31"/>
      <c r="B105" s="136"/>
      <c r="C105" s="137" t="s">
        <v>127</v>
      </c>
      <c r="D105" s="137" t="s">
        <v>122</v>
      </c>
      <c r="E105" s="138" t="s">
        <v>150</v>
      </c>
      <c r="F105" s="139" t="s">
        <v>151</v>
      </c>
      <c r="G105" s="140" t="s">
        <v>152</v>
      </c>
      <c r="H105" s="141">
        <v>18.52</v>
      </c>
      <c r="I105" s="141"/>
      <c r="J105" s="141">
        <f>ROUND(I105*H105,2)</f>
        <v>0</v>
      </c>
      <c r="K105" s="139" t="s">
        <v>126</v>
      </c>
      <c r="L105" s="32"/>
      <c r="M105" s="142" t="s">
        <v>3</v>
      </c>
      <c r="N105" s="143" t="s">
        <v>34</v>
      </c>
      <c r="O105" s="144">
        <v>3.01</v>
      </c>
      <c r="P105" s="144">
        <f>O105*H105</f>
        <v>55.745199999999997</v>
      </c>
      <c r="Q105" s="144">
        <v>0</v>
      </c>
      <c r="R105" s="144">
        <f>Q105*H105</f>
        <v>0</v>
      </c>
      <c r="S105" s="144">
        <v>0</v>
      </c>
      <c r="T105" s="145">
        <f>S105*H105</f>
        <v>0</v>
      </c>
      <c r="U105" s="31"/>
      <c r="V105" s="31"/>
      <c r="W105" s="31"/>
      <c r="X105" s="31"/>
      <c r="Y105" s="31"/>
      <c r="Z105" s="31"/>
      <c r="AA105" s="31"/>
      <c r="AB105" s="31"/>
      <c r="AC105" s="31"/>
      <c r="AD105" s="31"/>
      <c r="AE105" s="31"/>
      <c r="AR105" s="146" t="s">
        <v>127</v>
      </c>
      <c r="AT105" s="146" t="s">
        <v>122</v>
      </c>
      <c r="AU105" s="146" t="s">
        <v>72</v>
      </c>
      <c r="AY105" s="19" t="s">
        <v>119</v>
      </c>
      <c r="BE105" s="147">
        <f>IF(N105="základní",J105,0)</f>
        <v>0</v>
      </c>
      <c r="BF105" s="147">
        <f>IF(N105="snížená",J105,0)</f>
        <v>0</v>
      </c>
      <c r="BG105" s="147">
        <f>IF(N105="zákl. přenesená",J105,0)</f>
        <v>0</v>
      </c>
      <c r="BH105" s="147">
        <f>IF(N105="sníž. přenesená",J105,0)</f>
        <v>0</v>
      </c>
      <c r="BI105" s="147">
        <f>IF(N105="nulová",J105,0)</f>
        <v>0</v>
      </c>
      <c r="BJ105" s="19" t="s">
        <v>70</v>
      </c>
      <c r="BK105" s="147">
        <f>ROUND(I105*H105,2)</f>
        <v>0</v>
      </c>
      <c r="BL105" s="19" t="s">
        <v>127</v>
      </c>
      <c r="BM105" s="146" t="s">
        <v>153</v>
      </c>
    </row>
    <row r="106" spans="1:65" s="2" customFormat="1" ht="107.25">
      <c r="A106" s="31"/>
      <c r="B106" s="32"/>
      <c r="C106" s="31"/>
      <c r="D106" s="148" t="s">
        <v>129</v>
      </c>
      <c r="E106" s="31"/>
      <c r="F106" s="149" t="s">
        <v>154</v>
      </c>
      <c r="G106" s="31"/>
      <c r="H106" s="31"/>
      <c r="I106" s="31"/>
      <c r="J106" s="31"/>
      <c r="K106" s="31"/>
      <c r="L106" s="32"/>
      <c r="M106" s="150"/>
      <c r="N106" s="151"/>
      <c r="O106" s="52"/>
      <c r="P106" s="52"/>
      <c r="Q106" s="52"/>
      <c r="R106" s="52"/>
      <c r="S106" s="52"/>
      <c r="T106" s="53"/>
      <c r="U106" s="31"/>
      <c r="V106" s="31"/>
      <c r="W106" s="31"/>
      <c r="X106" s="31"/>
      <c r="Y106" s="31"/>
      <c r="Z106" s="31"/>
      <c r="AA106" s="31"/>
      <c r="AB106" s="31"/>
      <c r="AC106" s="31"/>
      <c r="AD106" s="31"/>
      <c r="AE106" s="31"/>
      <c r="AT106" s="19" t="s">
        <v>129</v>
      </c>
      <c r="AU106" s="19" t="s">
        <v>72</v>
      </c>
    </row>
    <row r="107" spans="1:65" s="2" customFormat="1" ht="21.75" customHeight="1">
      <c r="A107" s="31"/>
      <c r="B107" s="136"/>
      <c r="C107" s="137" t="s">
        <v>155</v>
      </c>
      <c r="D107" s="137" t="s">
        <v>122</v>
      </c>
      <c r="E107" s="138" t="s">
        <v>156</v>
      </c>
      <c r="F107" s="139" t="s">
        <v>157</v>
      </c>
      <c r="G107" s="140" t="s">
        <v>152</v>
      </c>
      <c r="H107" s="141">
        <v>18.52</v>
      </c>
      <c r="I107" s="141"/>
      <c r="J107" s="141">
        <f>ROUND(I107*H107,2)</f>
        <v>0</v>
      </c>
      <c r="K107" s="139" t="s">
        <v>126</v>
      </c>
      <c r="L107" s="32"/>
      <c r="M107" s="142" t="s">
        <v>3</v>
      </c>
      <c r="N107" s="143" t="s">
        <v>34</v>
      </c>
      <c r="O107" s="144">
        <v>0.125</v>
      </c>
      <c r="P107" s="144">
        <f>O107*H107</f>
        <v>2.3149999999999999</v>
      </c>
      <c r="Q107" s="144">
        <v>0</v>
      </c>
      <c r="R107" s="144">
        <f>Q107*H107</f>
        <v>0</v>
      </c>
      <c r="S107" s="144">
        <v>0</v>
      </c>
      <c r="T107" s="145">
        <f>S107*H107</f>
        <v>0</v>
      </c>
      <c r="U107" s="31"/>
      <c r="V107" s="31"/>
      <c r="W107" s="31"/>
      <c r="X107" s="31"/>
      <c r="Y107" s="31"/>
      <c r="Z107" s="31"/>
      <c r="AA107" s="31"/>
      <c r="AB107" s="31"/>
      <c r="AC107" s="31"/>
      <c r="AD107" s="31"/>
      <c r="AE107" s="31"/>
      <c r="AR107" s="146" t="s">
        <v>127</v>
      </c>
      <c r="AT107" s="146" t="s">
        <v>122</v>
      </c>
      <c r="AU107" s="146" t="s">
        <v>72</v>
      </c>
      <c r="AY107" s="19" t="s">
        <v>119</v>
      </c>
      <c r="BE107" s="147">
        <f>IF(N107="základní",J107,0)</f>
        <v>0</v>
      </c>
      <c r="BF107" s="147">
        <f>IF(N107="snížená",J107,0)</f>
        <v>0</v>
      </c>
      <c r="BG107" s="147">
        <f>IF(N107="zákl. přenesená",J107,0)</f>
        <v>0</v>
      </c>
      <c r="BH107" s="147">
        <f>IF(N107="sníž. přenesená",J107,0)</f>
        <v>0</v>
      </c>
      <c r="BI107" s="147">
        <f>IF(N107="nulová",J107,0)</f>
        <v>0</v>
      </c>
      <c r="BJ107" s="19" t="s">
        <v>70</v>
      </c>
      <c r="BK107" s="147">
        <f>ROUND(I107*H107,2)</f>
        <v>0</v>
      </c>
      <c r="BL107" s="19" t="s">
        <v>127</v>
      </c>
      <c r="BM107" s="146" t="s">
        <v>158</v>
      </c>
    </row>
    <row r="108" spans="1:65" s="2" customFormat="1" ht="58.5">
      <c r="A108" s="31"/>
      <c r="B108" s="32"/>
      <c r="C108" s="31"/>
      <c r="D108" s="148" t="s">
        <v>129</v>
      </c>
      <c r="E108" s="31"/>
      <c r="F108" s="149" t="s">
        <v>159</v>
      </c>
      <c r="G108" s="31"/>
      <c r="H108" s="31"/>
      <c r="I108" s="31"/>
      <c r="J108" s="31"/>
      <c r="K108" s="31"/>
      <c r="L108" s="32"/>
      <c r="M108" s="150"/>
      <c r="N108" s="151"/>
      <c r="O108" s="52"/>
      <c r="P108" s="52"/>
      <c r="Q108" s="52"/>
      <c r="R108" s="52"/>
      <c r="S108" s="52"/>
      <c r="T108" s="53"/>
      <c r="U108" s="31"/>
      <c r="V108" s="31"/>
      <c r="W108" s="31"/>
      <c r="X108" s="31"/>
      <c r="Y108" s="31"/>
      <c r="Z108" s="31"/>
      <c r="AA108" s="31"/>
      <c r="AB108" s="31"/>
      <c r="AC108" s="31"/>
      <c r="AD108" s="31"/>
      <c r="AE108" s="31"/>
      <c r="AT108" s="19" t="s">
        <v>129</v>
      </c>
      <c r="AU108" s="19" t="s">
        <v>72</v>
      </c>
    </row>
    <row r="109" spans="1:65" s="2" customFormat="1" ht="24">
      <c r="A109" s="31"/>
      <c r="B109" s="136"/>
      <c r="C109" s="137" t="s">
        <v>160</v>
      </c>
      <c r="D109" s="137" t="s">
        <v>122</v>
      </c>
      <c r="E109" s="138" t="s">
        <v>161</v>
      </c>
      <c r="F109" s="139" t="s">
        <v>162</v>
      </c>
      <c r="G109" s="140" t="s">
        <v>152</v>
      </c>
      <c r="H109" s="141">
        <v>259.27999999999997</v>
      </c>
      <c r="I109" s="141"/>
      <c r="J109" s="141">
        <f>ROUND(I109*H109,2)</f>
        <v>0</v>
      </c>
      <c r="K109" s="139" t="s">
        <v>126</v>
      </c>
      <c r="L109" s="32"/>
      <c r="M109" s="142" t="s">
        <v>3</v>
      </c>
      <c r="N109" s="143" t="s">
        <v>34</v>
      </c>
      <c r="O109" s="144">
        <v>6.0000000000000001E-3</v>
      </c>
      <c r="P109" s="144">
        <f>O109*H109</f>
        <v>1.55568</v>
      </c>
      <c r="Q109" s="144">
        <v>0</v>
      </c>
      <c r="R109" s="144">
        <f>Q109*H109</f>
        <v>0</v>
      </c>
      <c r="S109" s="144">
        <v>0</v>
      </c>
      <c r="T109" s="145">
        <f>S109*H109</f>
        <v>0</v>
      </c>
      <c r="U109" s="31"/>
      <c r="V109" s="31"/>
      <c r="W109" s="31"/>
      <c r="X109" s="31"/>
      <c r="Y109" s="31"/>
      <c r="Z109" s="31"/>
      <c r="AA109" s="31"/>
      <c r="AB109" s="31"/>
      <c r="AC109" s="31"/>
      <c r="AD109" s="31"/>
      <c r="AE109" s="31"/>
      <c r="AR109" s="146" t="s">
        <v>127</v>
      </c>
      <c r="AT109" s="146" t="s">
        <v>122</v>
      </c>
      <c r="AU109" s="146" t="s">
        <v>72</v>
      </c>
      <c r="AY109" s="19" t="s">
        <v>119</v>
      </c>
      <c r="BE109" s="147">
        <f>IF(N109="základní",J109,0)</f>
        <v>0</v>
      </c>
      <c r="BF109" s="147">
        <f>IF(N109="snížená",J109,0)</f>
        <v>0</v>
      </c>
      <c r="BG109" s="147">
        <f>IF(N109="zákl. přenesená",J109,0)</f>
        <v>0</v>
      </c>
      <c r="BH109" s="147">
        <f>IF(N109="sníž. přenesená",J109,0)</f>
        <v>0</v>
      </c>
      <c r="BI109" s="147">
        <f>IF(N109="nulová",J109,0)</f>
        <v>0</v>
      </c>
      <c r="BJ109" s="19" t="s">
        <v>70</v>
      </c>
      <c r="BK109" s="147">
        <f>ROUND(I109*H109,2)</f>
        <v>0</v>
      </c>
      <c r="BL109" s="19" t="s">
        <v>127</v>
      </c>
      <c r="BM109" s="146" t="s">
        <v>163</v>
      </c>
    </row>
    <row r="110" spans="1:65" s="2" customFormat="1" ht="58.5">
      <c r="A110" s="31"/>
      <c r="B110" s="32"/>
      <c r="C110" s="31"/>
      <c r="D110" s="148" t="s">
        <v>129</v>
      </c>
      <c r="E110" s="31"/>
      <c r="F110" s="149" t="s">
        <v>159</v>
      </c>
      <c r="G110" s="31"/>
      <c r="H110" s="31"/>
      <c r="I110" s="31"/>
      <c r="J110" s="31"/>
      <c r="K110" s="31"/>
      <c r="L110" s="32"/>
      <c r="M110" s="150"/>
      <c r="N110" s="151"/>
      <c r="O110" s="52"/>
      <c r="P110" s="52"/>
      <c r="Q110" s="52"/>
      <c r="R110" s="52"/>
      <c r="S110" s="52"/>
      <c r="T110" s="53"/>
      <c r="U110" s="31"/>
      <c r="V110" s="31"/>
      <c r="W110" s="31"/>
      <c r="X110" s="31"/>
      <c r="Y110" s="31"/>
      <c r="Z110" s="31"/>
      <c r="AA110" s="31"/>
      <c r="AB110" s="31"/>
      <c r="AC110" s="31"/>
      <c r="AD110" s="31"/>
      <c r="AE110" s="31"/>
      <c r="AT110" s="19" t="s">
        <v>129</v>
      </c>
      <c r="AU110" s="19" t="s">
        <v>72</v>
      </c>
    </row>
    <row r="111" spans="1:65" s="13" customFormat="1">
      <c r="B111" s="152"/>
      <c r="D111" s="148" t="s">
        <v>131</v>
      </c>
      <c r="E111" s="153" t="s">
        <v>3</v>
      </c>
      <c r="F111" s="154" t="s">
        <v>530</v>
      </c>
      <c r="H111" s="155">
        <v>259.27999999999997</v>
      </c>
      <c r="L111" s="152"/>
      <c r="M111" s="156"/>
      <c r="N111" s="157"/>
      <c r="O111" s="157"/>
      <c r="P111" s="157"/>
      <c r="Q111" s="157"/>
      <c r="R111" s="157"/>
      <c r="S111" s="157"/>
      <c r="T111" s="158"/>
      <c r="AT111" s="153" t="s">
        <v>131</v>
      </c>
      <c r="AU111" s="153" t="s">
        <v>72</v>
      </c>
      <c r="AV111" s="13" t="s">
        <v>72</v>
      </c>
      <c r="AW111" s="13" t="s">
        <v>25</v>
      </c>
      <c r="AX111" s="13" t="s">
        <v>63</v>
      </c>
      <c r="AY111" s="153" t="s">
        <v>119</v>
      </c>
    </row>
    <row r="112" spans="1:65" s="14" customFormat="1">
      <c r="B112" s="159"/>
      <c r="D112" s="148" t="s">
        <v>131</v>
      </c>
      <c r="E112" s="160" t="s">
        <v>3</v>
      </c>
      <c r="F112" s="161" t="s">
        <v>133</v>
      </c>
      <c r="H112" s="162">
        <v>259.27999999999997</v>
      </c>
      <c r="L112" s="159"/>
      <c r="M112" s="163"/>
      <c r="N112" s="164"/>
      <c r="O112" s="164"/>
      <c r="P112" s="164"/>
      <c r="Q112" s="164"/>
      <c r="R112" s="164"/>
      <c r="S112" s="164"/>
      <c r="T112" s="165"/>
      <c r="AT112" s="160" t="s">
        <v>131</v>
      </c>
      <c r="AU112" s="160" t="s">
        <v>72</v>
      </c>
      <c r="AV112" s="14" t="s">
        <v>127</v>
      </c>
      <c r="AW112" s="14" t="s">
        <v>25</v>
      </c>
      <c r="AX112" s="14" t="s">
        <v>70</v>
      </c>
      <c r="AY112" s="160" t="s">
        <v>119</v>
      </c>
    </row>
    <row r="113" spans="1:65" s="2" customFormat="1" ht="24">
      <c r="A113" s="31"/>
      <c r="B113" s="136"/>
      <c r="C113" s="137" t="s">
        <v>165</v>
      </c>
      <c r="D113" s="137" t="s">
        <v>122</v>
      </c>
      <c r="E113" s="138" t="s">
        <v>387</v>
      </c>
      <c r="F113" s="139" t="s">
        <v>388</v>
      </c>
      <c r="G113" s="140" t="s">
        <v>152</v>
      </c>
      <c r="H113" s="141">
        <v>18.14</v>
      </c>
      <c r="I113" s="141"/>
      <c r="J113" s="141">
        <f>ROUND(I113*H113,2)</f>
        <v>0</v>
      </c>
      <c r="K113" s="139" t="s">
        <v>126</v>
      </c>
      <c r="L113" s="32"/>
      <c r="M113" s="142" t="s">
        <v>3</v>
      </c>
      <c r="N113" s="143" t="s">
        <v>34</v>
      </c>
      <c r="O113" s="144">
        <v>0</v>
      </c>
      <c r="P113" s="144">
        <f>O113*H113</f>
        <v>0</v>
      </c>
      <c r="Q113" s="144">
        <v>0</v>
      </c>
      <c r="R113" s="144">
        <f>Q113*H113</f>
        <v>0</v>
      </c>
      <c r="S113" s="144">
        <v>0</v>
      </c>
      <c r="T113" s="145">
        <f>S113*H113</f>
        <v>0</v>
      </c>
      <c r="U113" s="31"/>
      <c r="V113" s="31"/>
      <c r="W113" s="31"/>
      <c r="X113" s="31"/>
      <c r="Y113" s="31"/>
      <c r="Z113" s="31"/>
      <c r="AA113" s="31"/>
      <c r="AB113" s="31"/>
      <c r="AC113" s="31"/>
      <c r="AD113" s="31"/>
      <c r="AE113" s="31"/>
      <c r="AR113" s="146" t="s">
        <v>127</v>
      </c>
      <c r="AT113" s="146" t="s">
        <v>122</v>
      </c>
      <c r="AU113" s="146" t="s">
        <v>72</v>
      </c>
      <c r="AY113" s="19" t="s">
        <v>119</v>
      </c>
      <c r="BE113" s="147">
        <f>IF(N113="základní",J113,0)</f>
        <v>0</v>
      </c>
      <c r="BF113" s="147">
        <f>IF(N113="snížená",J113,0)</f>
        <v>0</v>
      </c>
      <c r="BG113" s="147">
        <f>IF(N113="zákl. přenesená",J113,0)</f>
        <v>0</v>
      </c>
      <c r="BH113" s="147">
        <f>IF(N113="sníž. přenesená",J113,0)</f>
        <v>0</v>
      </c>
      <c r="BI113" s="147">
        <f>IF(N113="nulová",J113,0)</f>
        <v>0</v>
      </c>
      <c r="BJ113" s="19" t="s">
        <v>70</v>
      </c>
      <c r="BK113" s="147">
        <f>ROUND(I113*H113,2)</f>
        <v>0</v>
      </c>
      <c r="BL113" s="19" t="s">
        <v>127</v>
      </c>
      <c r="BM113" s="146" t="s">
        <v>389</v>
      </c>
    </row>
    <row r="114" spans="1:65" s="2" customFormat="1" ht="58.5">
      <c r="A114" s="31"/>
      <c r="B114" s="32"/>
      <c r="C114" s="31"/>
      <c r="D114" s="148" t="s">
        <v>129</v>
      </c>
      <c r="E114" s="31"/>
      <c r="F114" s="149" t="s">
        <v>169</v>
      </c>
      <c r="G114" s="31"/>
      <c r="H114" s="31"/>
      <c r="I114" s="31"/>
      <c r="J114" s="31"/>
      <c r="K114" s="31"/>
      <c r="L114" s="32"/>
      <c r="M114" s="150"/>
      <c r="N114" s="151"/>
      <c r="O114" s="52"/>
      <c r="P114" s="52"/>
      <c r="Q114" s="52"/>
      <c r="R114" s="52"/>
      <c r="S114" s="52"/>
      <c r="T114" s="53"/>
      <c r="U114" s="31"/>
      <c r="V114" s="31"/>
      <c r="W114" s="31"/>
      <c r="X114" s="31"/>
      <c r="Y114" s="31"/>
      <c r="Z114" s="31"/>
      <c r="AA114" s="31"/>
      <c r="AB114" s="31"/>
      <c r="AC114" s="31"/>
      <c r="AD114" s="31"/>
      <c r="AE114" s="31"/>
      <c r="AT114" s="19" t="s">
        <v>129</v>
      </c>
      <c r="AU114" s="19" t="s">
        <v>72</v>
      </c>
    </row>
    <row r="115" spans="1:65" s="13" customFormat="1">
      <c r="B115" s="152"/>
      <c r="D115" s="148" t="s">
        <v>131</v>
      </c>
      <c r="E115" s="153" t="s">
        <v>3</v>
      </c>
      <c r="F115" s="154" t="s">
        <v>531</v>
      </c>
      <c r="H115" s="155">
        <v>6.32</v>
      </c>
      <c r="L115" s="152"/>
      <c r="M115" s="156"/>
      <c r="N115" s="157"/>
      <c r="O115" s="157"/>
      <c r="P115" s="157"/>
      <c r="Q115" s="157"/>
      <c r="R115" s="157"/>
      <c r="S115" s="157"/>
      <c r="T115" s="158"/>
      <c r="AT115" s="153" t="s">
        <v>131</v>
      </c>
      <c r="AU115" s="153" t="s">
        <v>72</v>
      </c>
      <c r="AV115" s="13" t="s">
        <v>72</v>
      </c>
      <c r="AW115" s="13" t="s">
        <v>25</v>
      </c>
      <c r="AX115" s="13" t="s">
        <v>63</v>
      </c>
      <c r="AY115" s="153" t="s">
        <v>119</v>
      </c>
    </row>
    <row r="116" spans="1:65" s="13" customFormat="1">
      <c r="B116" s="152"/>
      <c r="D116" s="148" t="s">
        <v>131</v>
      </c>
      <c r="E116" s="153" t="s">
        <v>3</v>
      </c>
      <c r="F116" s="154" t="s">
        <v>532</v>
      </c>
      <c r="H116" s="155">
        <v>10.83</v>
      </c>
      <c r="L116" s="152"/>
      <c r="M116" s="156"/>
      <c r="N116" s="157"/>
      <c r="O116" s="157"/>
      <c r="P116" s="157"/>
      <c r="Q116" s="157"/>
      <c r="R116" s="157"/>
      <c r="S116" s="157"/>
      <c r="T116" s="158"/>
      <c r="AT116" s="153" t="s">
        <v>131</v>
      </c>
      <c r="AU116" s="153" t="s">
        <v>72</v>
      </c>
      <c r="AV116" s="13" t="s">
        <v>72</v>
      </c>
      <c r="AW116" s="13" t="s">
        <v>25</v>
      </c>
      <c r="AX116" s="13" t="s">
        <v>63</v>
      </c>
      <c r="AY116" s="153" t="s">
        <v>119</v>
      </c>
    </row>
    <row r="117" spans="1:65" s="13" customFormat="1">
      <c r="B117" s="152"/>
      <c r="D117" s="148" t="s">
        <v>131</v>
      </c>
      <c r="E117" s="153" t="s">
        <v>3</v>
      </c>
      <c r="F117" s="154" t="s">
        <v>533</v>
      </c>
      <c r="H117" s="155">
        <v>0.9</v>
      </c>
      <c r="L117" s="152"/>
      <c r="M117" s="156"/>
      <c r="N117" s="157"/>
      <c r="O117" s="157"/>
      <c r="P117" s="157"/>
      <c r="Q117" s="157"/>
      <c r="R117" s="157"/>
      <c r="S117" s="157"/>
      <c r="T117" s="158"/>
      <c r="AT117" s="153" t="s">
        <v>131</v>
      </c>
      <c r="AU117" s="153" t="s">
        <v>72</v>
      </c>
      <c r="AV117" s="13" t="s">
        <v>72</v>
      </c>
      <c r="AW117" s="13" t="s">
        <v>25</v>
      </c>
      <c r="AX117" s="13" t="s">
        <v>63</v>
      </c>
      <c r="AY117" s="153" t="s">
        <v>119</v>
      </c>
    </row>
    <row r="118" spans="1:65" s="13" customFormat="1">
      <c r="B118" s="152"/>
      <c r="D118" s="148" t="s">
        <v>131</v>
      </c>
      <c r="E118" s="153" t="s">
        <v>3</v>
      </c>
      <c r="F118" s="154" t="s">
        <v>534</v>
      </c>
      <c r="H118" s="155">
        <v>0.09</v>
      </c>
      <c r="L118" s="152"/>
      <c r="M118" s="156"/>
      <c r="N118" s="157"/>
      <c r="O118" s="157"/>
      <c r="P118" s="157"/>
      <c r="Q118" s="157"/>
      <c r="R118" s="157"/>
      <c r="S118" s="157"/>
      <c r="T118" s="158"/>
      <c r="AT118" s="153" t="s">
        <v>131</v>
      </c>
      <c r="AU118" s="153" t="s">
        <v>72</v>
      </c>
      <c r="AV118" s="13" t="s">
        <v>72</v>
      </c>
      <c r="AW118" s="13" t="s">
        <v>25</v>
      </c>
      <c r="AX118" s="13" t="s">
        <v>63</v>
      </c>
      <c r="AY118" s="153" t="s">
        <v>119</v>
      </c>
    </row>
    <row r="119" spans="1:65" s="14" customFormat="1">
      <c r="B119" s="159"/>
      <c r="D119" s="148" t="s">
        <v>131</v>
      </c>
      <c r="E119" s="160" t="s">
        <v>3</v>
      </c>
      <c r="F119" s="161" t="s">
        <v>133</v>
      </c>
      <c r="H119" s="162">
        <v>18.139999999999997</v>
      </c>
      <c r="L119" s="159"/>
      <c r="M119" s="163"/>
      <c r="N119" s="164"/>
      <c r="O119" s="164"/>
      <c r="P119" s="164"/>
      <c r="Q119" s="164"/>
      <c r="R119" s="164"/>
      <c r="S119" s="164"/>
      <c r="T119" s="165"/>
      <c r="AT119" s="160" t="s">
        <v>131</v>
      </c>
      <c r="AU119" s="160" t="s">
        <v>72</v>
      </c>
      <c r="AV119" s="14" t="s">
        <v>127</v>
      </c>
      <c r="AW119" s="14" t="s">
        <v>25</v>
      </c>
      <c r="AX119" s="14" t="s">
        <v>70</v>
      </c>
      <c r="AY119" s="160" t="s">
        <v>119</v>
      </c>
    </row>
    <row r="120" spans="1:65" s="2" customFormat="1" ht="24">
      <c r="A120" s="31"/>
      <c r="B120" s="136"/>
      <c r="C120" s="137" t="s">
        <v>171</v>
      </c>
      <c r="D120" s="137" t="s">
        <v>122</v>
      </c>
      <c r="E120" s="138" t="s">
        <v>177</v>
      </c>
      <c r="F120" s="139" t="s">
        <v>178</v>
      </c>
      <c r="G120" s="140" t="s">
        <v>152</v>
      </c>
      <c r="H120" s="141">
        <v>0.38</v>
      </c>
      <c r="I120" s="141"/>
      <c r="J120" s="141">
        <f>ROUND(I120*H120,2)</f>
        <v>0</v>
      </c>
      <c r="K120" s="139" t="s">
        <v>126</v>
      </c>
      <c r="L120" s="32"/>
      <c r="M120" s="142" t="s">
        <v>3</v>
      </c>
      <c r="N120" s="143" t="s">
        <v>34</v>
      </c>
      <c r="O120" s="144">
        <v>0</v>
      </c>
      <c r="P120" s="144">
        <f>O120*H120</f>
        <v>0</v>
      </c>
      <c r="Q120" s="144">
        <v>0</v>
      </c>
      <c r="R120" s="144">
        <f>Q120*H120</f>
        <v>0</v>
      </c>
      <c r="S120" s="144">
        <v>0</v>
      </c>
      <c r="T120" s="145">
        <f>S120*H120</f>
        <v>0</v>
      </c>
      <c r="U120" s="31"/>
      <c r="V120" s="31"/>
      <c r="W120" s="31"/>
      <c r="X120" s="31"/>
      <c r="Y120" s="31"/>
      <c r="Z120" s="31"/>
      <c r="AA120" s="31"/>
      <c r="AB120" s="31"/>
      <c r="AC120" s="31"/>
      <c r="AD120" s="31"/>
      <c r="AE120" s="31"/>
      <c r="AR120" s="146" t="s">
        <v>127</v>
      </c>
      <c r="AT120" s="146" t="s">
        <v>122</v>
      </c>
      <c r="AU120" s="146" t="s">
        <v>72</v>
      </c>
      <c r="AY120" s="19" t="s">
        <v>119</v>
      </c>
      <c r="BE120" s="147">
        <f>IF(N120="základní",J120,0)</f>
        <v>0</v>
      </c>
      <c r="BF120" s="147">
        <f>IF(N120="snížená",J120,0)</f>
        <v>0</v>
      </c>
      <c r="BG120" s="147">
        <f>IF(N120="zákl. přenesená",J120,0)</f>
        <v>0</v>
      </c>
      <c r="BH120" s="147">
        <f>IF(N120="sníž. přenesená",J120,0)</f>
        <v>0</v>
      </c>
      <c r="BI120" s="147">
        <f>IF(N120="nulová",J120,0)</f>
        <v>0</v>
      </c>
      <c r="BJ120" s="19" t="s">
        <v>70</v>
      </c>
      <c r="BK120" s="147">
        <f>ROUND(I120*H120,2)</f>
        <v>0</v>
      </c>
      <c r="BL120" s="19" t="s">
        <v>127</v>
      </c>
      <c r="BM120" s="146" t="s">
        <v>179</v>
      </c>
    </row>
    <row r="121" spans="1:65" s="2" customFormat="1" ht="39">
      <c r="A121" s="31"/>
      <c r="B121" s="32"/>
      <c r="C121" s="31"/>
      <c r="D121" s="148" t="s">
        <v>129</v>
      </c>
      <c r="E121" s="31"/>
      <c r="F121" s="149" t="s">
        <v>180</v>
      </c>
      <c r="G121" s="31"/>
      <c r="H121" s="31"/>
      <c r="I121" s="31"/>
      <c r="J121" s="31"/>
      <c r="K121" s="31"/>
      <c r="L121" s="32"/>
      <c r="M121" s="150"/>
      <c r="N121" s="151"/>
      <c r="O121" s="52"/>
      <c r="P121" s="52"/>
      <c r="Q121" s="52"/>
      <c r="R121" s="52"/>
      <c r="S121" s="52"/>
      <c r="T121" s="53"/>
      <c r="U121" s="31"/>
      <c r="V121" s="31"/>
      <c r="W121" s="31"/>
      <c r="X121" s="31"/>
      <c r="Y121" s="31"/>
      <c r="Z121" s="31"/>
      <c r="AA121" s="31"/>
      <c r="AB121" s="31"/>
      <c r="AC121" s="31"/>
      <c r="AD121" s="31"/>
      <c r="AE121" s="31"/>
      <c r="AT121" s="19" t="s">
        <v>129</v>
      </c>
      <c r="AU121" s="19" t="s">
        <v>72</v>
      </c>
    </row>
    <row r="122" spans="1:65" s="13" customFormat="1">
      <c r="B122" s="152"/>
      <c r="D122" s="148" t="s">
        <v>131</v>
      </c>
      <c r="E122" s="153" t="s">
        <v>3</v>
      </c>
      <c r="F122" s="154" t="s">
        <v>535</v>
      </c>
      <c r="H122" s="155">
        <v>18.52</v>
      </c>
      <c r="L122" s="152"/>
      <c r="M122" s="156"/>
      <c r="N122" s="157"/>
      <c r="O122" s="157"/>
      <c r="P122" s="157"/>
      <c r="Q122" s="157"/>
      <c r="R122" s="157"/>
      <c r="S122" s="157"/>
      <c r="T122" s="158"/>
      <c r="AT122" s="153" t="s">
        <v>131</v>
      </c>
      <c r="AU122" s="153" t="s">
        <v>72</v>
      </c>
      <c r="AV122" s="13" t="s">
        <v>72</v>
      </c>
      <c r="AW122" s="13" t="s">
        <v>25</v>
      </c>
      <c r="AX122" s="13" t="s">
        <v>63</v>
      </c>
      <c r="AY122" s="153" t="s">
        <v>119</v>
      </c>
    </row>
    <row r="123" spans="1:65" s="13" customFormat="1">
      <c r="B123" s="152"/>
      <c r="D123" s="148" t="s">
        <v>131</v>
      </c>
      <c r="E123" s="153" t="s">
        <v>3</v>
      </c>
      <c r="F123" s="154" t="s">
        <v>536</v>
      </c>
      <c r="H123" s="155">
        <v>-18.14</v>
      </c>
      <c r="L123" s="152"/>
      <c r="M123" s="156"/>
      <c r="N123" s="157"/>
      <c r="O123" s="157"/>
      <c r="P123" s="157"/>
      <c r="Q123" s="157"/>
      <c r="R123" s="157"/>
      <c r="S123" s="157"/>
      <c r="T123" s="158"/>
      <c r="AT123" s="153" t="s">
        <v>131</v>
      </c>
      <c r="AU123" s="153" t="s">
        <v>72</v>
      </c>
      <c r="AV123" s="13" t="s">
        <v>72</v>
      </c>
      <c r="AW123" s="13" t="s">
        <v>25</v>
      </c>
      <c r="AX123" s="13" t="s">
        <v>63</v>
      </c>
      <c r="AY123" s="153" t="s">
        <v>119</v>
      </c>
    </row>
    <row r="124" spans="1:65" s="14" customFormat="1">
      <c r="B124" s="159"/>
      <c r="D124" s="148" t="s">
        <v>131</v>
      </c>
      <c r="E124" s="160" t="s">
        <v>3</v>
      </c>
      <c r="F124" s="161" t="s">
        <v>133</v>
      </c>
      <c r="H124" s="162">
        <v>0.37999999999999901</v>
      </c>
      <c r="L124" s="159"/>
      <c r="M124" s="163"/>
      <c r="N124" s="164"/>
      <c r="O124" s="164"/>
      <c r="P124" s="164"/>
      <c r="Q124" s="164"/>
      <c r="R124" s="164"/>
      <c r="S124" s="164"/>
      <c r="T124" s="165"/>
      <c r="AT124" s="160" t="s">
        <v>131</v>
      </c>
      <c r="AU124" s="160" t="s">
        <v>72</v>
      </c>
      <c r="AV124" s="14" t="s">
        <v>127</v>
      </c>
      <c r="AW124" s="14" t="s">
        <v>25</v>
      </c>
      <c r="AX124" s="14" t="s">
        <v>70</v>
      </c>
      <c r="AY124" s="160" t="s">
        <v>119</v>
      </c>
    </row>
    <row r="125" spans="1:65" s="12" customFormat="1" ht="22.9" customHeight="1">
      <c r="B125" s="124"/>
      <c r="D125" s="125" t="s">
        <v>62</v>
      </c>
      <c r="E125" s="134" t="s">
        <v>183</v>
      </c>
      <c r="F125" s="134" t="s">
        <v>184</v>
      </c>
      <c r="J125" s="135">
        <f>BK125</f>
        <v>0</v>
      </c>
      <c r="L125" s="124"/>
      <c r="M125" s="128"/>
      <c r="N125" s="129"/>
      <c r="O125" s="129"/>
      <c r="P125" s="130">
        <f>SUM(P126:P127)</f>
        <v>2.776E-2</v>
      </c>
      <c r="Q125" s="129"/>
      <c r="R125" s="130">
        <f>SUM(R126:R127)</f>
        <v>0</v>
      </c>
      <c r="S125" s="129"/>
      <c r="T125" s="131">
        <f>SUM(T126:T127)</f>
        <v>0</v>
      </c>
      <c r="AR125" s="125" t="s">
        <v>70</v>
      </c>
      <c r="AT125" s="132" t="s">
        <v>62</v>
      </c>
      <c r="AU125" s="132" t="s">
        <v>70</v>
      </c>
      <c r="AY125" s="125" t="s">
        <v>119</v>
      </c>
      <c r="BK125" s="133">
        <f>SUM(BK126:BK127)</f>
        <v>0</v>
      </c>
    </row>
    <row r="126" spans="1:65" s="2" customFormat="1" ht="33" customHeight="1">
      <c r="A126" s="31"/>
      <c r="B126" s="136"/>
      <c r="C126" s="137" t="s">
        <v>120</v>
      </c>
      <c r="D126" s="137" t="s">
        <v>122</v>
      </c>
      <c r="E126" s="138" t="s">
        <v>186</v>
      </c>
      <c r="F126" s="139" t="s">
        <v>187</v>
      </c>
      <c r="G126" s="140" t="s">
        <v>152</v>
      </c>
      <c r="H126" s="141">
        <v>0.01</v>
      </c>
      <c r="I126" s="141"/>
      <c r="J126" s="141">
        <f>ROUND(I126*H126,2)</f>
        <v>0</v>
      </c>
      <c r="K126" s="139" t="s">
        <v>126</v>
      </c>
      <c r="L126" s="32"/>
      <c r="M126" s="142" t="s">
        <v>3</v>
      </c>
      <c r="N126" s="143" t="s">
        <v>34</v>
      </c>
      <c r="O126" s="144">
        <v>2.7759999999999998</v>
      </c>
      <c r="P126" s="144">
        <f>O126*H126</f>
        <v>2.776E-2</v>
      </c>
      <c r="Q126" s="144">
        <v>0</v>
      </c>
      <c r="R126" s="144">
        <f>Q126*H126</f>
        <v>0</v>
      </c>
      <c r="S126" s="144">
        <v>0</v>
      </c>
      <c r="T126" s="145">
        <f>S126*H126</f>
        <v>0</v>
      </c>
      <c r="U126" s="31"/>
      <c r="V126" s="31"/>
      <c r="W126" s="31"/>
      <c r="X126" s="31"/>
      <c r="Y126" s="31"/>
      <c r="Z126" s="31"/>
      <c r="AA126" s="31"/>
      <c r="AB126" s="31"/>
      <c r="AC126" s="31"/>
      <c r="AD126" s="31"/>
      <c r="AE126" s="31"/>
      <c r="AR126" s="146" t="s">
        <v>127</v>
      </c>
      <c r="AT126" s="146" t="s">
        <v>122</v>
      </c>
      <c r="AU126" s="146" t="s">
        <v>72</v>
      </c>
      <c r="AY126" s="19" t="s">
        <v>119</v>
      </c>
      <c r="BE126" s="147">
        <f>IF(N126="základní",J126,0)</f>
        <v>0</v>
      </c>
      <c r="BF126" s="147">
        <f>IF(N126="snížená",J126,0)</f>
        <v>0</v>
      </c>
      <c r="BG126" s="147">
        <f>IF(N126="zákl. přenesená",J126,0)</f>
        <v>0</v>
      </c>
      <c r="BH126" s="147">
        <f>IF(N126="sníž. přenesená",J126,0)</f>
        <v>0</v>
      </c>
      <c r="BI126" s="147">
        <f>IF(N126="nulová",J126,0)</f>
        <v>0</v>
      </c>
      <c r="BJ126" s="19" t="s">
        <v>70</v>
      </c>
      <c r="BK126" s="147">
        <f>ROUND(I126*H126,2)</f>
        <v>0</v>
      </c>
      <c r="BL126" s="19" t="s">
        <v>127</v>
      </c>
      <c r="BM126" s="146" t="s">
        <v>188</v>
      </c>
    </row>
    <row r="127" spans="1:65" s="2" customFormat="1" ht="58.5">
      <c r="A127" s="31"/>
      <c r="B127" s="32"/>
      <c r="C127" s="31"/>
      <c r="D127" s="148" t="s">
        <v>129</v>
      </c>
      <c r="E127" s="31"/>
      <c r="F127" s="149" t="s">
        <v>189</v>
      </c>
      <c r="G127" s="31"/>
      <c r="H127" s="31"/>
      <c r="I127" s="31"/>
      <c r="J127" s="31"/>
      <c r="K127" s="31"/>
      <c r="L127" s="32"/>
      <c r="M127" s="150"/>
      <c r="N127" s="151"/>
      <c r="O127" s="52"/>
      <c r="P127" s="52"/>
      <c r="Q127" s="52"/>
      <c r="R127" s="52"/>
      <c r="S127" s="52"/>
      <c r="T127" s="53"/>
      <c r="U127" s="31"/>
      <c r="V127" s="31"/>
      <c r="W127" s="31"/>
      <c r="X127" s="31"/>
      <c r="Y127" s="31"/>
      <c r="Z127" s="31"/>
      <c r="AA127" s="31"/>
      <c r="AB127" s="31"/>
      <c r="AC127" s="31"/>
      <c r="AD127" s="31"/>
      <c r="AE127" s="31"/>
      <c r="AT127" s="19" t="s">
        <v>129</v>
      </c>
      <c r="AU127" s="19" t="s">
        <v>72</v>
      </c>
    </row>
    <row r="128" spans="1:65" s="12" customFormat="1" ht="25.9" customHeight="1">
      <c r="B128" s="124"/>
      <c r="D128" s="125" t="s">
        <v>62</v>
      </c>
      <c r="E128" s="126" t="s">
        <v>190</v>
      </c>
      <c r="F128" s="126" t="s">
        <v>191</v>
      </c>
      <c r="J128" s="127">
        <f>BK128</f>
        <v>0</v>
      </c>
      <c r="L128" s="124"/>
      <c r="M128" s="128"/>
      <c r="N128" s="129"/>
      <c r="O128" s="129"/>
      <c r="P128" s="130">
        <f>P129+P177+P195+P213+P261</f>
        <v>704.49540000000002</v>
      </c>
      <c r="Q128" s="129"/>
      <c r="R128" s="130">
        <f>R129+R177+R195+R213+R261</f>
        <v>6.1699705000000007</v>
      </c>
      <c r="S128" s="129"/>
      <c r="T128" s="131">
        <f>T129+T177+T195+T213+T261</f>
        <v>18.515028000000001</v>
      </c>
      <c r="AR128" s="125" t="s">
        <v>72</v>
      </c>
      <c r="AT128" s="132" t="s">
        <v>62</v>
      </c>
      <c r="AU128" s="132" t="s">
        <v>63</v>
      </c>
      <c r="AY128" s="125" t="s">
        <v>119</v>
      </c>
      <c r="BK128" s="133">
        <f>BK129+BK177+BK195+BK213+BK261</f>
        <v>0</v>
      </c>
    </row>
    <row r="129" spans="1:65" s="12" customFormat="1" ht="22.9" customHeight="1">
      <c r="B129" s="124"/>
      <c r="D129" s="125" t="s">
        <v>62</v>
      </c>
      <c r="E129" s="134" t="s">
        <v>396</v>
      </c>
      <c r="F129" s="134" t="s">
        <v>397</v>
      </c>
      <c r="J129" s="135">
        <f>BK129</f>
        <v>0</v>
      </c>
      <c r="L129" s="124"/>
      <c r="M129" s="128"/>
      <c r="N129" s="129"/>
      <c r="O129" s="129"/>
      <c r="P129" s="130">
        <f>SUM(P130:P176)</f>
        <v>386.66949</v>
      </c>
      <c r="Q129" s="129"/>
      <c r="R129" s="130">
        <f>SUM(R130:R176)</f>
        <v>2.3064259999999996</v>
      </c>
      <c r="S129" s="129"/>
      <c r="T129" s="131">
        <f>SUM(T130:T176)</f>
        <v>18.13824</v>
      </c>
      <c r="AR129" s="125" t="s">
        <v>72</v>
      </c>
      <c r="AT129" s="132" t="s">
        <v>62</v>
      </c>
      <c r="AU129" s="132" t="s">
        <v>70</v>
      </c>
      <c r="AY129" s="125" t="s">
        <v>119</v>
      </c>
      <c r="BK129" s="133">
        <f>SUM(BK130:BK176)</f>
        <v>0</v>
      </c>
    </row>
    <row r="130" spans="1:65" s="2" customFormat="1" ht="16.5" customHeight="1">
      <c r="A130" s="31"/>
      <c r="B130" s="136"/>
      <c r="C130" s="137" t="s">
        <v>185</v>
      </c>
      <c r="D130" s="137" t="s">
        <v>122</v>
      </c>
      <c r="E130" s="138" t="s">
        <v>398</v>
      </c>
      <c r="F130" s="139" t="s">
        <v>399</v>
      </c>
      <c r="G130" s="140" t="s">
        <v>125</v>
      </c>
      <c r="H130" s="141">
        <v>451.2</v>
      </c>
      <c r="I130" s="141"/>
      <c r="J130" s="141">
        <f>ROUND(I130*H130,2)</f>
        <v>0</v>
      </c>
      <c r="K130" s="139" t="s">
        <v>126</v>
      </c>
      <c r="L130" s="32"/>
      <c r="M130" s="142" t="s">
        <v>3</v>
      </c>
      <c r="N130" s="143" t="s">
        <v>34</v>
      </c>
      <c r="O130" s="144">
        <v>0.08</v>
      </c>
      <c r="P130" s="144">
        <f>O130*H130</f>
        <v>36.095999999999997</v>
      </c>
      <c r="Q130" s="144">
        <v>0</v>
      </c>
      <c r="R130" s="144">
        <f>Q130*H130</f>
        <v>0</v>
      </c>
      <c r="S130" s="144">
        <v>1.4E-2</v>
      </c>
      <c r="T130" s="145">
        <f>S130*H130</f>
        <v>6.3167999999999997</v>
      </c>
      <c r="U130" s="31"/>
      <c r="V130" s="31"/>
      <c r="W130" s="31"/>
      <c r="X130" s="31"/>
      <c r="Y130" s="31"/>
      <c r="Z130" s="31"/>
      <c r="AA130" s="31"/>
      <c r="AB130" s="31"/>
      <c r="AC130" s="31"/>
      <c r="AD130" s="31"/>
      <c r="AE130" s="31"/>
      <c r="AR130" s="146" t="s">
        <v>197</v>
      </c>
      <c r="AT130" s="146" t="s">
        <v>122</v>
      </c>
      <c r="AU130" s="146" t="s">
        <v>72</v>
      </c>
      <c r="AY130" s="19" t="s">
        <v>119</v>
      </c>
      <c r="BE130" s="147">
        <f>IF(N130="základní",J130,0)</f>
        <v>0</v>
      </c>
      <c r="BF130" s="147">
        <f>IF(N130="snížená",J130,0)</f>
        <v>0</v>
      </c>
      <c r="BG130" s="147">
        <f>IF(N130="zákl. přenesená",J130,0)</f>
        <v>0</v>
      </c>
      <c r="BH130" s="147">
        <f>IF(N130="sníž. přenesená",J130,0)</f>
        <v>0</v>
      </c>
      <c r="BI130" s="147">
        <f>IF(N130="nulová",J130,0)</f>
        <v>0</v>
      </c>
      <c r="BJ130" s="19" t="s">
        <v>70</v>
      </c>
      <c r="BK130" s="147">
        <f>ROUND(I130*H130,2)</f>
        <v>0</v>
      </c>
      <c r="BL130" s="19" t="s">
        <v>197</v>
      </c>
      <c r="BM130" s="146" t="s">
        <v>400</v>
      </c>
    </row>
    <row r="131" spans="1:65" s="13" customFormat="1">
      <c r="B131" s="152"/>
      <c r="D131" s="148" t="s">
        <v>131</v>
      </c>
      <c r="E131" s="153" t="s">
        <v>3</v>
      </c>
      <c r="F131" s="154" t="s">
        <v>537</v>
      </c>
      <c r="H131" s="155">
        <v>451.2</v>
      </c>
      <c r="L131" s="152"/>
      <c r="M131" s="156"/>
      <c r="N131" s="157"/>
      <c r="O131" s="157"/>
      <c r="P131" s="157"/>
      <c r="Q131" s="157"/>
      <c r="R131" s="157"/>
      <c r="S131" s="157"/>
      <c r="T131" s="158"/>
      <c r="AT131" s="153" t="s">
        <v>131</v>
      </c>
      <c r="AU131" s="153" t="s">
        <v>72</v>
      </c>
      <c r="AV131" s="13" t="s">
        <v>72</v>
      </c>
      <c r="AW131" s="13" t="s">
        <v>25</v>
      </c>
      <c r="AX131" s="13" t="s">
        <v>63</v>
      </c>
      <c r="AY131" s="153" t="s">
        <v>119</v>
      </c>
    </row>
    <row r="132" spans="1:65" s="15" customFormat="1">
      <c r="B132" s="166"/>
      <c r="D132" s="148" t="s">
        <v>131</v>
      </c>
      <c r="E132" s="167" t="s">
        <v>3</v>
      </c>
      <c r="F132" s="168" t="s">
        <v>538</v>
      </c>
      <c r="H132" s="167" t="s">
        <v>3</v>
      </c>
      <c r="L132" s="166"/>
      <c r="M132" s="169"/>
      <c r="N132" s="170"/>
      <c r="O132" s="170"/>
      <c r="P132" s="170"/>
      <c r="Q132" s="170"/>
      <c r="R132" s="170"/>
      <c r="S132" s="170"/>
      <c r="T132" s="171"/>
      <c r="AT132" s="167" t="s">
        <v>131</v>
      </c>
      <c r="AU132" s="167" t="s">
        <v>72</v>
      </c>
      <c r="AV132" s="15" t="s">
        <v>70</v>
      </c>
      <c r="AW132" s="15" t="s">
        <v>25</v>
      </c>
      <c r="AX132" s="15" t="s">
        <v>63</v>
      </c>
      <c r="AY132" s="167" t="s">
        <v>119</v>
      </c>
    </row>
    <row r="133" spans="1:65" s="14" customFormat="1">
      <c r="B133" s="159"/>
      <c r="D133" s="148" t="s">
        <v>131</v>
      </c>
      <c r="E133" s="160" t="s">
        <v>3</v>
      </c>
      <c r="F133" s="161" t="s">
        <v>133</v>
      </c>
      <c r="H133" s="162">
        <v>451.2</v>
      </c>
      <c r="L133" s="159"/>
      <c r="M133" s="163"/>
      <c r="N133" s="164"/>
      <c r="O133" s="164"/>
      <c r="P133" s="164"/>
      <c r="Q133" s="164"/>
      <c r="R133" s="164"/>
      <c r="S133" s="164"/>
      <c r="T133" s="165"/>
      <c r="AT133" s="160" t="s">
        <v>131</v>
      </c>
      <c r="AU133" s="160" t="s">
        <v>72</v>
      </c>
      <c r="AV133" s="14" t="s">
        <v>127</v>
      </c>
      <c r="AW133" s="14" t="s">
        <v>25</v>
      </c>
      <c r="AX133" s="14" t="s">
        <v>70</v>
      </c>
      <c r="AY133" s="160" t="s">
        <v>119</v>
      </c>
    </row>
    <row r="134" spans="1:65" s="2" customFormat="1" ht="21.75" customHeight="1">
      <c r="A134" s="31"/>
      <c r="B134" s="136"/>
      <c r="C134" s="137" t="s">
        <v>194</v>
      </c>
      <c r="D134" s="137" t="s">
        <v>122</v>
      </c>
      <c r="E134" s="138" t="s">
        <v>403</v>
      </c>
      <c r="F134" s="139" t="s">
        <v>404</v>
      </c>
      <c r="G134" s="140" t="s">
        <v>125</v>
      </c>
      <c r="H134" s="141">
        <v>1804.8</v>
      </c>
      <c r="I134" s="141"/>
      <c r="J134" s="141">
        <f>ROUND(I134*H134,2)</f>
        <v>0</v>
      </c>
      <c r="K134" s="139" t="s">
        <v>126</v>
      </c>
      <c r="L134" s="32"/>
      <c r="M134" s="142" t="s">
        <v>3</v>
      </c>
      <c r="N134" s="143" t="s">
        <v>34</v>
      </c>
      <c r="O134" s="144">
        <v>8.0000000000000002E-3</v>
      </c>
      <c r="P134" s="144">
        <f>O134*H134</f>
        <v>14.4384</v>
      </c>
      <c r="Q134" s="144">
        <v>0</v>
      </c>
      <c r="R134" s="144">
        <f>Q134*H134</f>
        <v>0</v>
      </c>
      <c r="S134" s="144">
        <v>6.0000000000000001E-3</v>
      </c>
      <c r="T134" s="145">
        <f>S134*H134</f>
        <v>10.828799999999999</v>
      </c>
      <c r="U134" s="31"/>
      <c r="V134" s="31"/>
      <c r="W134" s="31"/>
      <c r="X134" s="31"/>
      <c r="Y134" s="31"/>
      <c r="Z134" s="31"/>
      <c r="AA134" s="31"/>
      <c r="AB134" s="31"/>
      <c r="AC134" s="31"/>
      <c r="AD134" s="31"/>
      <c r="AE134" s="31"/>
      <c r="AR134" s="146" t="s">
        <v>197</v>
      </c>
      <c r="AT134" s="146" t="s">
        <v>122</v>
      </c>
      <c r="AU134" s="146" t="s">
        <v>72</v>
      </c>
      <c r="AY134" s="19" t="s">
        <v>119</v>
      </c>
      <c r="BE134" s="147">
        <f>IF(N134="základní",J134,0)</f>
        <v>0</v>
      </c>
      <c r="BF134" s="147">
        <f>IF(N134="snížená",J134,0)</f>
        <v>0</v>
      </c>
      <c r="BG134" s="147">
        <f>IF(N134="zákl. přenesená",J134,0)</f>
        <v>0</v>
      </c>
      <c r="BH134" s="147">
        <f>IF(N134="sníž. přenesená",J134,0)</f>
        <v>0</v>
      </c>
      <c r="BI134" s="147">
        <f>IF(N134="nulová",J134,0)</f>
        <v>0</v>
      </c>
      <c r="BJ134" s="19" t="s">
        <v>70</v>
      </c>
      <c r="BK134" s="147">
        <f>ROUND(I134*H134,2)</f>
        <v>0</v>
      </c>
      <c r="BL134" s="19" t="s">
        <v>197</v>
      </c>
      <c r="BM134" s="146" t="s">
        <v>405</v>
      </c>
    </row>
    <row r="135" spans="1:65" s="13" customFormat="1">
      <c r="B135" s="152"/>
      <c r="D135" s="148" t="s">
        <v>131</v>
      </c>
      <c r="E135" s="153" t="s">
        <v>3</v>
      </c>
      <c r="F135" s="154" t="s">
        <v>539</v>
      </c>
      <c r="H135" s="155">
        <v>1804.8</v>
      </c>
      <c r="L135" s="152"/>
      <c r="M135" s="156"/>
      <c r="N135" s="157"/>
      <c r="O135" s="157"/>
      <c r="P135" s="157"/>
      <c r="Q135" s="157"/>
      <c r="R135" s="157"/>
      <c r="S135" s="157"/>
      <c r="T135" s="158"/>
      <c r="AT135" s="153" t="s">
        <v>131</v>
      </c>
      <c r="AU135" s="153" t="s">
        <v>72</v>
      </c>
      <c r="AV135" s="13" t="s">
        <v>72</v>
      </c>
      <c r="AW135" s="13" t="s">
        <v>25</v>
      </c>
      <c r="AX135" s="13" t="s">
        <v>63</v>
      </c>
      <c r="AY135" s="153" t="s">
        <v>119</v>
      </c>
    </row>
    <row r="136" spans="1:65" s="15" customFormat="1">
      <c r="B136" s="166"/>
      <c r="D136" s="148" t="s">
        <v>131</v>
      </c>
      <c r="E136" s="167" t="s">
        <v>3</v>
      </c>
      <c r="F136" s="168" t="s">
        <v>540</v>
      </c>
      <c r="H136" s="167" t="s">
        <v>3</v>
      </c>
      <c r="L136" s="166"/>
      <c r="M136" s="169"/>
      <c r="N136" s="170"/>
      <c r="O136" s="170"/>
      <c r="P136" s="170"/>
      <c r="Q136" s="170"/>
      <c r="R136" s="170"/>
      <c r="S136" s="170"/>
      <c r="T136" s="171"/>
      <c r="AT136" s="167" t="s">
        <v>131</v>
      </c>
      <c r="AU136" s="167" t="s">
        <v>72</v>
      </c>
      <c r="AV136" s="15" t="s">
        <v>70</v>
      </c>
      <c r="AW136" s="15" t="s">
        <v>25</v>
      </c>
      <c r="AX136" s="15" t="s">
        <v>63</v>
      </c>
      <c r="AY136" s="167" t="s">
        <v>119</v>
      </c>
    </row>
    <row r="137" spans="1:65" s="14" customFormat="1">
      <c r="B137" s="159"/>
      <c r="D137" s="148" t="s">
        <v>131</v>
      </c>
      <c r="E137" s="160" t="s">
        <v>3</v>
      </c>
      <c r="F137" s="161" t="s">
        <v>133</v>
      </c>
      <c r="H137" s="162">
        <v>1804.8</v>
      </c>
      <c r="L137" s="159"/>
      <c r="M137" s="163"/>
      <c r="N137" s="164"/>
      <c r="O137" s="164"/>
      <c r="P137" s="164"/>
      <c r="Q137" s="164"/>
      <c r="R137" s="164"/>
      <c r="S137" s="164"/>
      <c r="T137" s="165"/>
      <c r="AT137" s="160" t="s">
        <v>131</v>
      </c>
      <c r="AU137" s="160" t="s">
        <v>72</v>
      </c>
      <c r="AV137" s="14" t="s">
        <v>127</v>
      </c>
      <c r="AW137" s="14" t="s">
        <v>25</v>
      </c>
      <c r="AX137" s="14" t="s">
        <v>70</v>
      </c>
      <c r="AY137" s="160" t="s">
        <v>119</v>
      </c>
    </row>
    <row r="138" spans="1:65" s="2" customFormat="1" ht="16.5" customHeight="1">
      <c r="A138" s="31"/>
      <c r="B138" s="136"/>
      <c r="C138" s="137" t="s">
        <v>200</v>
      </c>
      <c r="D138" s="137" t="s">
        <v>122</v>
      </c>
      <c r="E138" s="138" t="s">
        <v>408</v>
      </c>
      <c r="F138" s="139" t="s">
        <v>409</v>
      </c>
      <c r="G138" s="140" t="s">
        <v>125</v>
      </c>
      <c r="H138" s="141">
        <v>451.2</v>
      </c>
      <c r="I138" s="141"/>
      <c r="J138" s="141">
        <f>ROUND(I138*H138,2)</f>
        <v>0</v>
      </c>
      <c r="K138" s="139" t="s">
        <v>126</v>
      </c>
      <c r="L138" s="32"/>
      <c r="M138" s="142" t="s">
        <v>3</v>
      </c>
      <c r="N138" s="143" t="s">
        <v>34</v>
      </c>
      <c r="O138" s="144">
        <v>7.2999999999999995E-2</v>
      </c>
      <c r="P138" s="144">
        <f>O138*H138</f>
        <v>32.937599999999996</v>
      </c>
      <c r="Q138" s="144">
        <v>0</v>
      </c>
      <c r="R138" s="144">
        <f>Q138*H138</f>
        <v>0</v>
      </c>
      <c r="S138" s="144">
        <v>2E-3</v>
      </c>
      <c r="T138" s="145">
        <f>S138*H138</f>
        <v>0.90239999999999998</v>
      </c>
      <c r="U138" s="31"/>
      <c r="V138" s="31"/>
      <c r="W138" s="31"/>
      <c r="X138" s="31"/>
      <c r="Y138" s="31"/>
      <c r="Z138" s="31"/>
      <c r="AA138" s="31"/>
      <c r="AB138" s="31"/>
      <c r="AC138" s="31"/>
      <c r="AD138" s="31"/>
      <c r="AE138" s="31"/>
      <c r="AR138" s="146" t="s">
        <v>197</v>
      </c>
      <c r="AT138" s="146" t="s">
        <v>122</v>
      </c>
      <c r="AU138" s="146" t="s">
        <v>72</v>
      </c>
      <c r="AY138" s="19" t="s">
        <v>119</v>
      </c>
      <c r="BE138" s="147">
        <f>IF(N138="základní",J138,0)</f>
        <v>0</v>
      </c>
      <c r="BF138" s="147">
        <f>IF(N138="snížená",J138,0)</f>
        <v>0</v>
      </c>
      <c r="BG138" s="147">
        <f>IF(N138="zákl. přenesená",J138,0)</f>
        <v>0</v>
      </c>
      <c r="BH138" s="147">
        <f>IF(N138="sníž. přenesená",J138,0)</f>
        <v>0</v>
      </c>
      <c r="BI138" s="147">
        <f>IF(N138="nulová",J138,0)</f>
        <v>0</v>
      </c>
      <c r="BJ138" s="19" t="s">
        <v>70</v>
      </c>
      <c r="BK138" s="147">
        <f>ROUND(I138*H138,2)</f>
        <v>0</v>
      </c>
      <c r="BL138" s="19" t="s">
        <v>197</v>
      </c>
      <c r="BM138" s="146" t="s">
        <v>410</v>
      </c>
    </row>
    <row r="139" spans="1:65" s="13" customFormat="1">
      <c r="B139" s="152"/>
      <c r="D139" s="148" t="s">
        <v>131</v>
      </c>
      <c r="E139" s="153" t="s">
        <v>3</v>
      </c>
      <c r="F139" s="154" t="s">
        <v>541</v>
      </c>
      <c r="H139" s="155">
        <v>451.2</v>
      </c>
      <c r="L139" s="152"/>
      <c r="M139" s="156"/>
      <c r="N139" s="157"/>
      <c r="O139" s="157"/>
      <c r="P139" s="157"/>
      <c r="Q139" s="157"/>
      <c r="R139" s="157"/>
      <c r="S139" s="157"/>
      <c r="T139" s="158"/>
      <c r="AT139" s="153" t="s">
        <v>131</v>
      </c>
      <c r="AU139" s="153" t="s">
        <v>72</v>
      </c>
      <c r="AV139" s="13" t="s">
        <v>72</v>
      </c>
      <c r="AW139" s="13" t="s">
        <v>25</v>
      </c>
      <c r="AX139" s="13" t="s">
        <v>63</v>
      </c>
      <c r="AY139" s="153" t="s">
        <v>119</v>
      </c>
    </row>
    <row r="140" spans="1:65" s="15" customFormat="1">
      <c r="B140" s="166"/>
      <c r="D140" s="148" t="s">
        <v>131</v>
      </c>
      <c r="E140" s="167" t="s">
        <v>3</v>
      </c>
      <c r="F140" s="168" t="s">
        <v>542</v>
      </c>
      <c r="H140" s="167" t="s">
        <v>3</v>
      </c>
      <c r="L140" s="166"/>
      <c r="M140" s="169"/>
      <c r="N140" s="170"/>
      <c r="O140" s="170"/>
      <c r="P140" s="170"/>
      <c r="Q140" s="170"/>
      <c r="R140" s="170"/>
      <c r="S140" s="170"/>
      <c r="T140" s="171"/>
      <c r="AT140" s="167" t="s">
        <v>131</v>
      </c>
      <c r="AU140" s="167" t="s">
        <v>72</v>
      </c>
      <c r="AV140" s="15" t="s">
        <v>70</v>
      </c>
      <c r="AW140" s="15" t="s">
        <v>25</v>
      </c>
      <c r="AX140" s="15" t="s">
        <v>63</v>
      </c>
      <c r="AY140" s="167" t="s">
        <v>119</v>
      </c>
    </row>
    <row r="141" spans="1:65" s="14" customFormat="1">
      <c r="B141" s="159"/>
      <c r="D141" s="148" t="s">
        <v>131</v>
      </c>
      <c r="E141" s="160" t="s">
        <v>3</v>
      </c>
      <c r="F141" s="161" t="s">
        <v>133</v>
      </c>
      <c r="H141" s="162">
        <v>451.2</v>
      </c>
      <c r="L141" s="159"/>
      <c r="M141" s="163"/>
      <c r="N141" s="164"/>
      <c r="O141" s="164"/>
      <c r="P141" s="164"/>
      <c r="Q141" s="164"/>
      <c r="R141" s="164"/>
      <c r="S141" s="164"/>
      <c r="T141" s="165"/>
      <c r="AT141" s="160" t="s">
        <v>131</v>
      </c>
      <c r="AU141" s="160" t="s">
        <v>72</v>
      </c>
      <c r="AV141" s="14" t="s">
        <v>127</v>
      </c>
      <c r="AW141" s="14" t="s">
        <v>25</v>
      </c>
      <c r="AX141" s="14" t="s">
        <v>70</v>
      </c>
      <c r="AY141" s="160" t="s">
        <v>119</v>
      </c>
    </row>
    <row r="142" spans="1:65" s="2" customFormat="1" ht="16.5" customHeight="1">
      <c r="A142" s="31"/>
      <c r="B142" s="136"/>
      <c r="C142" s="137" t="s">
        <v>207</v>
      </c>
      <c r="D142" s="137" t="s">
        <v>122</v>
      </c>
      <c r="E142" s="138" t="s">
        <v>413</v>
      </c>
      <c r="F142" s="139" t="s">
        <v>414</v>
      </c>
      <c r="G142" s="140" t="s">
        <v>125</v>
      </c>
      <c r="H142" s="141">
        <v>45.12</v>
      </c>
      <c r="I142" s="141"/>
      <c r="J142" s="141">
        <f>ROUND(I142*H142,2)</f>
        <v>0</v>
      </c>
      <c r="K142" s="139" t="s">
        <v>126</v>
      </c>
      <c r="L142" s="32"/>
      <c r="M142" s="142" t="s">
        <v>3</v>
      </c>
      <c r="N142" s="143" t="s">
        <v>34</v>
      </c>
      <c r="O142" s="144">
        <v>0.125</v>
      </c>
      <c r="P142" s="144">
        <f>O142*H142</f>
        <v>5.64</v>
      </c>
      <c r="Q142" s="144">
        <v>0</v>
      </c>
      <c r="R142" s="144">
        <f>Q142*H142</f>
        <v>0</v>
      </c>
      <c r="S142" s="144">
        <v>2E-3</v>
      </c>
      <c r="T142" s="145">
        <f>S142*H142</f>
        <v>9.0240000000000001E-2</v>
      </c>
      <c r="U142" s="31"/>
      <c r="V142" s="31"/>
      <c r="W142" s="31"/>
      <c r="X142" s="31"/>
      <c r="Y142" s="31"/>
      <c r="Z142" s="31"/>
      <c r="AA142" s="31"/>
      <c r="AB142" s="31"/>
      <c r="AC142" s="31"/>
      <c r="AD142" s="31"/>
      <c r="AE142" s="31"/>
      <c r="AR142" s="146" t="s">
        <v>197</v>
      </c>
      <c r="AT142" s="146" t="s">
        <v>122</v>
      </c>
      <c r="AU142" s="146" t="s">
        <v>72</v>
      </c>
      <c r="AY142" s="19" t="s">
        <v>119</v>
      </c>
      <c r="BE142" s="147">
        <f>IF(N142="základní",J142,0)</f>
        <v>0</v>
      </c>
      <c r="BF142" s="147">
        <f>IF(N142="snížená",J142,0)</f>
        <v>0</v>
      </c>
      <c r="BG142" s="147">
        <f>IF(N142="zákl. přenesená",J142,0)</f>
        <v>0</v>
      </c>
      <c r="BH142" s="147">
        <f>IF(N142="sníž. přenesená",J142,0)</f>
        <v>0</v>
      </c>
      <c r="BI142" s="147">
        <f>IF(N142="nulová",J142,0)</f>
        <v>0</v>
      </c>
      <c r="BJ142" s="19" t="s">
        <v>70</v>
      </c>
      <c r="BK142" s="147">
        <f>ROUND(I142*H142,2)</f>
        <v>0</v>
      </c>
      <c r="BL142" s="19" t="s">
        <v>197</v>
      </c>
      <c r="BM142" s="146" t="s">
        <v>415</v>
      </c>
    </row>
    <row r="143" spans="1:65" s="13" customFormat="1">
      <c r="B143" s="152"/>
      <c r="D143" s="148" t="s">
        <v>131</v>
      </c>
      <c r="E143" s="153" t="s">
        <v>3</v>
      </c>
      <c r="F143" s="154" t="s">
        <v>543</v>
      </c>
      <c r="H143" s="155">
        <v>45.12</v>
      </c>
      <c r="L143" s="152"/>
      <c r="M143" s="156"/>
      <c r="N143" s="157"/>
      <c r="O143" s="157"/>
      <c r="P143" s="157"/>
      <c r="Q143" s="157"/>
      <c r="R143" s="157"/>
      <c r="S143" s="157"/>
      <c r="T143" s="158"/>
      <c r="AT143" s="153" t="s">
        <v>131</v>
      </c>
      <c r="AU143" s="153" t="s">
        <v>72</v>
      </c>
      <c r="AV143" s="13" t="s">
        <v>72</v>
      </c>
      <c r="AW143" s="13" t="s">
        <v>25</v>
      </c>
      <c r="AX143" s="13" t="s">
        <v>63</v>
      </c>
      <c r="AY143" s="153" t="s">
        <v>119</v>
      </c>
    </row>
    <row r="144" spans="1:65" s="15" customFormat="1">
      <c r="B144" s="166"/>
      <c r="D144" s="148" t="s">
        <v>131</v>
      </c>
      <c r="E144" s="167" t="s">
        <v>3</v>
      </c>
      <c r="F144" s="168" t="s">
        <v>544</v>
      </c>
      <c r="H144" s="167" t="s">
        <v>3</v>
      </c>
      <c r="L144" s="166"/>
      <c r="M144" s="169"/>
      <c r="N144" s="170"/>
      <c r="O144" s="170"/>
      <c r="P144" s="170"/>
      <c r="Q144" s="170"/>
      <c r="R144" s="170"/>
      <c r="S144" s="170"/>
      <c r="T144" s="171"/>
      <c r="AT144" s="167" t="s">
        <v>131</v>
      </c>
      <c r="AU144" s="167" t="s">
        <v>72</v>
      </c>
      <c r="AV144" s="15" t="s">
        <v>70</v>
      </c>
      <c r="AW144" s="15" t="s">
        <v>25</v>
      </c>
      <c r="AX144" s="15" t="s">
        <v>63</v>
      </c>
      <c r="AY144" s="167" t="s">
        <v>119</v>
      </c>
    </row>
    <row r="145" spans="1:65" s="14" customFormat="1">
      <c r="B145" s="159"/>
      <c r="D145" s="148" t="s">
        <v>131</v>
      </c>
      <c r="E145" s="160" t="s">
        <v>3</v>
      </c>
      <c r="F145" s="161" t="s">
        <v>133</v>
      </c>
      <c r="H145" s="162">
        <v>45.12</v>
      </c>
      <c r="L145" s="159"/>
      <c r="M145" s="163"/>
      <c r="N145" s="164"/>
      <c r="O145" s="164"/>
      <c r="P145" s="164"/>
      <c r="Q145" s="164"/>
      <c r="R145" s="164"/>
      <c r="S145" s="164"/>
      <c r="T145" s="165"/>
      <c r="AT145" s="160" t="s">
        <v>131</v>
      </c>
      <c r="AU145" s="160" t="s">
        <v>72</v>
      </c>
      <c r="AV145" s="14" t="s">
        <v>127</v>
      </c>
      <c r="AW145" s="14" t="s">
        <v>25</v>
      </c>
      <c r="AX145" s="14" t="s">
        <v>70</v>
      </c>
      <c r="AY145" s="160" t="s">
        <v>119</v>
      </c>
    </row>
    <row r="146" spans="1:65" s="2" customFormat="1" ht="24">
      <c r="A146" s="31"/>
      <c r="B146" s="136"/>
      <c r="C146" s="137" t="s">
        <v>212</v>
      </c>
      <c r="D146" s="137" t="s">
        <v>122</v>
      </c>
      <c r="E146" s="138" t="s">
        <v>418</v>
      </c>
      <c r="F146" s="139" t="s">
        <v>419</v>
      </c>
      <c r="G146" s="140" t="s">
        <v>125</v>
      </c>
      <c r="H146" s="141">
        <v>451.2</v>
      </c>
      <c r="I146" s="141"/>
      <c r="J146" s="141">
        <f>ROUND(I146*H146,2)</f>
        <v>0</v>
      </c>
      <c r="K146" s="139" t="s">
        <v>126</v>
      </c>
      <c r="L146" s="32"/>
      <c r="M146" s="142" t="s">
        <v>3</v>
      </c>
      <c r="N146" s="143" t="s">
        <v>34</v>
      </c>
      <c r="O146" s="144">
        <v>2.9000000000000001E-2</v>
      </c>
      <c r="P146" s="144">
        <f>O146*H146</f>
        <v>13.0848</v>
      </c>
      <c r="Q146" s="144">
        <v>0</v>
      </c>
      <c r="R146" s="144">
        <f>Q146*H146</f>
        <v>0</v>
      </c>
      <c r="S146" s="144">
        <v>0</v>
      </c>
      <c r="T146" s="145">
        <f>S146*H146</f>
        <v>0</v>
      </c>
      <c r="U146" s="31"/>
      <c r="V146" s="31"/>
      <c r="W146" s="31"/>
      <c r="X146" s="31"/>
      <c r="Y146" s="31"/>
      <c r="Z146" s="31"/>
      <c r="AA146" s="31"/>
      <c r="AB146" s="31"/>
      <c r="AC146" s="31"/>
      <c r="AD146" s="31"/>
      <c r="AE146" s="31"/>
      <c r="AR146" s="146" t="s">
        <v>197</v>
      </c>
      <c r="AT146" s="146" t="s">
        <v>122</v>
      </c>
      <c r="AU146" s="146" t="s">
        <v>72</v>
      </c>
      <c r="AY146" s="19" t="s">
        <v>119</v>
      </c>
      <c r="BE146" s="147">
        <f>IF(N146="základní",J146,0)</f>
        <v>0</v>
      </c>
      <c r="BF146" s="147">
        <f>IF(N146="snížená",J146,0)</f>
        <v>0</v>
      </c>
      <c r="BG146" s="147">
        <f>IF(N146="zákl. přenesená",J146,0)</f>
        <v>0</v>
      </c>
      <c r="BH146" s="147">
        <f>IF(N146="sníž. přenesená",J146,0)</f>
        <v>0</v>
      </c>
      <c r="BI146" s="147">
        <f>IF(N146="nulová",J146,0)</f>
        <v>0</v>
      </c>
      <c r="BJ146" s="19" t="s">
        <v>70</v>
      </c>
      <c r="BK146" s="147">
        <f>ROUND(I146*H146,2)</f>
        <v>0</v>
      </c>
      <c r="BL146" s="19" t="s">
        <v>197</v>
      </c>
      <c r="BM146" s="146" t="s">
        <v>420</v>
      </c>
    </row>
    <row r="147" spans="1:65" s="2" customFormat="1" ht="39">
      <c r="A147" s="31"/>
      <c r="B147" s="32"/>
      <c r="C147" s="31"/>
      <c r="D147" s="148" t="s">
        <v>129</v>
      </c>
      <c r="E147" s="31"/>
      <c r="F147" s="149" t="s">
        <v>421</v>
      </c>
      <c r="G147" s="31"/>
      <c r="H147" s="31"/>
      <c r="I147" s="31"/>
      <c r="J147" s="31"/>
      <c r="K147" s="31"/>
      <c r="L147" s="32"/>
      <c r="M147" s="150"/>
      <c r="N147" s="151"/>
      <c r="O147" s="52"/>
      <c r="P147" s="52"/>
      <c r="Q147" s="52"/>
      <c r="R147" s="52"/>
      <c r="S147" s="52"/>
      <c r="T147" s="53"/>
      <c r="U147" s="31"/>
      <c r="V147" s="31"/>
      <c r="W147" s="31"/>
      <c r="X147" s="31"/>
      <c r="Y147" s="31"/>
      <c r="Z147" s="31"/>
      <c r="AA147" s="31"/>
      <c r="AB147" s="31"/>
      <c r="AC147" s="31"/>
      <c r="AD147" s="31"/>
      <c r="AE147" s="31"/>
      <c r="AT147" s="19" t="s">
        <v>129</v>
      </c>
      <c r="AU147" s="19" t="s">
        <v>72</v>
      </c>
    </row>
    <row r="148" spans="1:65" s="13" customFormat="1">
      <c r="B148" s="152"/>
      <c r="D148" s="148" t="s">
        <v>131</v>
      </c>
      <c r="E148" s="153" t="s">
        <v>3</v>
      </c>
      <c r="F148" s="154" t="s">
        <v>545</v>
      </c>
      <c r="H148" s="155">
        <v>451.2</v>
      </c>
      <c r="L148" s="152"/>
      <c r="M148" s="156"/>
      <c r="N148" s="157"/>
      <c r="O148" s="157"/>
      <c r="P148" s="157"/>
      <c r="Q148" s="157"/>
      <c r="R148" s="157"/>
      <c r="S148" s="157"/>
      <c r="T148" s="158"/>
      <c r="AT148" s="153" t="s">
        <v>131</v>
      </c>
      <c r="AU148" s="153" t="s">
        <v>72</v>
      </c>
      <c r="AV148" s="13" t="s">
        <v>72</v>
      </c>
      <c r="AW148" s="13" t="s">
        <v>25</v>
      </c>
      <c r="AX148" s="13" t="s">
        <v>63</v>
      </c>
      <c r="AY148" s="153" t="s">
        <v>119</v>
      </c>
    </row>
    <row r="149" spans="1:65" s="14" customFormat="1">
      <c r="B149" s="159"/>
      <c r="D149" s="148" t="s">
        <v>131</v>
      </c>
      <c r="E149" s="160" t="s">
        <v>3</v>
      </c>
      <c r="F149" s="161" t="s">
        <v>133</v>
      </c>
      <c r="H149" s="162">
        <v>451.2</v>
      </c>
      <c r="L149" s="159"/>
      <c r="M149" s="163"/>
      <c r="N149" s="164"/>
      <c r="O149" s="164"/>
      <c r="P149" s="164"/>
      <c r="Q149" s="164"/>
      <c r="R149" s="164"/>
      <c r="S149" s="164"/>
      <c r="T149" s="165"/>
      <c r="AT149" s="160" t="s">
        <v>131</v>
      </c>
      <c r="AU149" s="160" t="s">
        <v>72</v>
      </c>
      <c r="AV149" s="14" t="s">
        <v>127</v>
      </c>
      <c r="AW149" s="14" t="s">
        <v>25</v>
      </c>
      <c r="AX149" s="14" t="s">
        <v>70</v>
      </c>
      <c r="AY149" s="160" t="s">
        <v>119</v>
      </c>
    </row>
    <row r="150" spans="1:65" s="2" customFormat="1" ht="16.5" customHeight="1">
      <c r="A150" s="31"/>
      <c r="B150" s="136"/>
      <c r="C150" s="172" t="s">
        <v>9</v>
      </c>
      <c r="D150" s="172" t="s">
        <v>201</v>
      </c>
      <c r="E150" s="173" t="s">
        <v>422</v>
      </c>
      <c r="F150" s="174" t="s">
        <v>423</v>
      </c>
      <c r="G150" s="175" t="s">
        <v>152</v>
      </c>
      <c r="H150" s="176">
        <v>0.14000000000000001</v>
      </c>
      <c r="I150" s="176"/>
      <c r="J150" s="176">
        <f>ROUND(I150*H150,2)</f>
        <v>0</v>
      </c>
      <c r="K150" s="174" t="s">
        <v>126</v>
      </c>
      <c r="L150" s="177"/>
      <c r="M150" s="178" t="s">
        <v>3</v>
      </c>
      <c r="N150" s="179" t="s">
        <v>34</v>
      </c>
      <c r="O150" s="144">
        <v>0</v>
      </c>
      <c r="P150" s="144">
        <f>O150*H150</f>
        <v>0</v>
      </c>
      <c r="Q150" s="144">
        <v>1</v>
      </c>
      <c r="R150" s="144">
        <f>Q150*H150</f>
        <v>0.14000000000000001</v>
      </c>
      <c r="S150" s="144">
        <v>0</v>
      </c>
      <c r="T150" s="145">
        <f>S150*H150</f>
        <v>0</v>
      </c>
      <c r="U150" s="31"/>
      <c r="V150" s="31"/>
      <c r="W150" s="31"/>
      <c r="X150" s="31"/>
      <c r="Y150" s="31"/>
      <c r="Z150" s="31"/>
      <c r="AA150" s="31"/>
      <c r="AB150" s="31"/>
      <c r="AC150" s="31"/>
      <c r="AD150" s="31"/>
      <c r="AE150" s="31"/>
      <c r="AR150" s="146" t="s">
        <v>204</v>
      </c>
      <c r="AT150" s="146" t="s">
        <v>201</v>
      </c>
      <c r="AU150" s="146" t="s">
        <v>72</v>
      </c>
      <c r="AY150" s="19" t="s">
        <v>119</v>
      </c>
      <c r="BE150" s="147">
        <f>IF(N150="základní",J150,0)</f>
        <v>0</v>
      </c>
      <c r="BF150" s="147">
        <f>IF(N150="snížená",J150,0)</f>
        <v>0</v>
      </c>
      <c r="BG150" s="147">
        <f>IF(N150="zákl. přenesená",J150,0)</f>
        <v>0</v>
      </c>
      <c r="BH150" s="147">
        <f>IF(N150="sníž. přenesená",J150,0)</f>
        <v>0</v>
      </c>
      <c r="BI150" s="147">
        <f>IF(N150="nulová",J150,0)</f>
        <v>0</v>
      </c>
      <c r="BJ150" s="19" t="s">
        <v>70</v>
      </c>
      <c r="BK150" s="147">
        <f>ROUND(I150*H150,2)</f>
        <v>0</v>
      </c>
      <c r="BL150" s="19" t="s">
        <v>197</v>
      </c>
      <c r="BM150" s="146" t="s">
        <v>424</v>
      </c>
    </row>
    <row r="151" spans="1:65" s="13" customFormat="1">
      <c r="B151" s="152"/>
      <c r="D151" s="148" t="s">
        <v>131</v>
      </c>
      <c r="F151" s="154" t="s">
        <v>546</v>
      </c>
      <c r="H151" s="155">
        <v>0.14000000000000001</v>
      </c>
      <c r="L151" s="152"/>
      <c r="M151" s="156"/>
      <c r="N151" s="157"/>
      <c r="O151" s="157"/>
      <c r="P151" s="157"/>
      <c r="Q151" s="157"/>
      <c r="R151" s="157"/>
      <c r="S151" s="157"/>
      <c r="T151" s="158"/>
      <c r="AT151" s="153" t="s">
        <v>131</v>
      </c>
      <c r="AU151" s="153" t="s">
        <v>72</v>
      </c>
      <c r="AV151" s="13" t="s">
        <v>72</v>
      </c>
      <c r="AW151" s="13" t="s">
        <v>4</v>
      </c>
      <c r="AX151" s="13" t="s">
        <v>70</v>
      </c>
      <c r="AY151" s="153" t="s">
        <v>119</v>
      </c>
    </row>
    <row r="152" spans="1:65" s="2" customFormat="1" ht="16.5" customHeight="1">
      <c r="A152" s="31"/>
      <c r="B152" s="136"/>
      <c r="C152" s="137" t="s">
        <v>197</v>
      </c>
      <c r="D152" s="137" t="s">
        <v>122</v>
      </c>
      <c r="E152" s="138" t="s">
        <v>426</v>
      </c>
      <c r="F152" s="139" t="s">
        <v>427</v>
      </c>
      <c r="G152" s="140" t="s">
        <v>125</v>
      </c>
      <c r="H152" s="141">
        <v>451.2</v>
      </c>
      <c r="I152" s="141"/>
      <c r="J152" s="141">
        <f>ROUND(I152*H152,2)</f>
        <v>0</v>
      </c>
      <c r="K152" s="139" t="s">
        <v>126</v>
      </c>
      <c r="L152" s="32"/>
      <c r="M152" s="142" t="s">
        <v>3</v>
      </c>
      <c r="N152" s="143" t="s">
        <v>34</v>
      </c>
      <c r="O152" s="144">
        <v>0.17899999999999999</v>
      </c>
      <c r="P152" s="144">
        <f>O152*H152</f>
        <v>80.764799999999994</v>
      </c>
      <c r="Q152" s="144">
        <v>8.8000000000000003E-4</v>
      </c>
      <c r="R152" s="144">
        <f>Q152*H152</f>
        <v>0.39705600000000002</v>
      </c>
      <c r="S152" s="144">
        <v>0</v>
      </c>
      <c r="T152" s="145">
        <f>S152*H152</f>
        <v>0</v>
      </c>
      <c r="U152" s="31"/>
      <c r="V152" s="31"/>
      <c r="W152" s="31"/>
      <c r="X152" s="31"/>
      <c r="Y152" s="31"/>
      <c r="Z152" s="31"/>
      <c r="AA152" s="31"/>
      <c r="AB152" s="31"/>
      <c r="AC152" s="31"/>
      <c r="AD152" s="31"/>
      <c r="AE152" s="31"/>
      <c r="AR152" s="146" t="s">
        <v>197</v>
      </c>
      <c r="AT152" s="146" t="s">
        <v>122</v>
      </c>
      <c r="AU152" s="146" t="s">
        <v>72</v>
      </c>
      <c r="AY152" s="19" t="s">
        <v>119</v>
      </c>
      <c r="BE152" s="147">
        <f>IF(N152="základní",J152,0)</f>
        <v>0</v>
      </c>
      <c r="BF152" s="147">
        <f>IF(N152="snížená",J152,0)</f>
        <v>0</v>
      </c>
      <c r="BG152" s="147">
        <f>IF(N152="zákl. přenesená",J152,0)</f>
        <v>0</v>
      </c>
      <c r="BH152" s="147">
        <f>IF(N152="sníž. přenesená",J152,0)</f>
        <v>0</v>
      </c>
      <c r="BI152" s="147">
        <f>IF(N152="nulová",J152,0)</f>
        <v>0</v>
      </c>
      <c r="BJ152" s="19" t="s">
        <v>70</v>
      </c>
      <c r="BK152" s="147">
        <f>ROUND(I152*H152,2)</f>
        <v>0</v>
      </c>
      <c r="BL152" s="19" t="s">
        <v>197</v>
      </c>
      <c r="BM152" s="146" t="s">
        <v>428</v>
      </c>
    </row>
    <row r="153" spans="1:65" s="2" customFormat="1" ht="39">
      <c r="A153" s="31"/>
      <c r="B153" s="32"/>
      <c r="C153" s="31"/>
      <c r="D153" s="148" t="s">
        <v>129</v>
      </c>
      <c r="E153" s="31"/>
      <c r="F153" s="149" t="s">
        <v>429</v>
      </c>
      <c r="G153" s="31"/>
      <c r="H153" s="31"/>
      <c r="I153" s="31"/>
      <c r="J153" s="31"/>
      <c r="K153" s="31"/>
      <c r="L153" s="32"/>
      <c r="M153" s="150"/>
      <c r="N153" s="151"/>
      <c r="O153" s="52"/>
      <c r="P153" s="52"/>
      <c r="Q153" s="52"/>
      <c r="R153" s="52"/>
      <c r="S153" s="52"/>
      <c r="T153" s="53"/>
      <c r="U153" s="31"/>
      <c r="V153" s="31"/>
      <c r="W153" s="31"/>
      <c r="X153" s="31"/>
      <c r="Y153" s="31"/>
      <c r="Z153" s="31"/>
      <c r="AA153" s="31"/>
      <c r="AB153" s="31"/>
      <c r="AC153" s="31"/>
      <c r="AD153" s="31"/>
      <c r="AE153" s="31"/>
      <c r="AT153" s="19" t="s">
        <v>129</v>
      </c>
      <c r="AU153" s="19" t="s">
        <v>72</v>
      </c>
    </row>
    <row r="154" spans="1:65" s="15" customFormat="1">
      <c r="B154" s="166"/>
      <c r="D154" s="148" t="s">
        <v>131</v>
      </c>
      <c r="E154" s="167" t="s">
        <v>3</v>
      </c>
      <c r="F154" s="168" t="s">
        <v>547</v>
      </c>
      <c r="H154" s="167" t="s">
        <v>3</v>
      </c>
      <c r="L154" s="166"/>
      <c r="M154" s="169"/>
      <c r="N154" s="170"/>
      <c r="O154" s="170"/>
      <c r="P154" s="170"/>
      <c r="Q154" s="170"/>
      <c r="R154" s="170"/>
      <c r="S154" s="170"/>
      <c r="T154" s="171"/>
      <c r="AT154" s="167" t="s">
        <v>131</v>
      </c>
      <c r="AU154" s="167" t="s">
        <v>72</v>
      </c>
      <c r="AV154" s="15" t="s">
        <v>70</v>
      </c>
      <c r="AW154" s="15" t="s">
        <v>25</v>
      </c>
      <c r="AX154" s="15" t="s">
        <v>63</v>
      </c>
      <c r="AY154" s="167" t="s">
        <v>119</v>
      </c>
    </row>
    <row r="155" spans="1:65" s="13" customFormat="1">
      <c r="B155" s="152"/>
      <c r="D155" s="148" t="s">
        <v>131</v>
      </c>
      <c r="E155" s="153" t="s">
        <v>3</v>
      </c>
      <c r="F155" s="154" t="s">
        <v>537</v>
      </c>
      <c r="H155" s="155">
        <v>451.2</v>
      </c>
      <c r="L155" s="152"/>
      <c r="M155" s="156"/>
      <c r="N155" s="157"/>
      <c r="O155" s="157"/>
      <c r="P155" s="157"/>
      <c r="Q155" s="157"/>
      <c r="R155" s="157"/>
      <c r="S155" s="157"/>
      <c r="T155" s="158"/>
      <c r="AT155" s="153" t="s">
        <v>131</v>
      </c>
      <c r="AU155" s="153" t="s">
        <v>72</v>
      </c>
      <c r="AV155" s="13" t="s">
        <v>72</v>
      </c>
      <c r="AW155" s="13" t="s">
        <v>25</v>
      </c>
      <c r="AX155" s="13" t="s">
        <v>63</v>
      </c>
      <c r="AY155" s="153" t="s">
        <v>119</v>
      </c>
    </row>
    <row r="156" spans="1:65" s="14" customFormat="1">
      <c r="B156" s="159"/>
      <c r="D156" s="148" t="s">
        <v>131</v>
      </c>
      <c r="E156" s="160" t="s">
        <v>3</v>
      </c>
      <c r="F156" s="161" t="s">
        <v>133</v>
      </c>
      <c r="H156" s="162">
        <v>451.2</v>
      </c>
      <c r="L156" s="159"/>
      <c r="M156" s="163"/>
      <c r="N156" s="164"/>
      <c r="O156" s="164"/>
      <c r="P156" s="164"/>
      <c r="Q156" s="164"/>
      <c r="R156" s="164"/>
      <c r="S156" s="164"/>
      <c r="T156" s="165"/>
      <c r="AT156" s="160" t="s">
        <v>131</v>
      </c>
      <c r="AU156" s="160" t="s">
        <v>72</v>
      </c>
      <c r="AV156" s="14" t="s">
        <v>127</v>
      </c>
      <c r="AW156" s="14" t="s">
        <v>25</v>
      </c>
      <c r="AX156" s="14" t="s">
        <v>70</v>
      </c>
      <c r="AY156" s="160" t="s">
        <v>119</v>
      </c>
    </row>
    <row r="157" spans="1:65" s="2" customFormat="1" ht="33" customHeight="1">
      <c r="A157" s="31"/>
      <c r="B157" s="136"/>
      <c r="C157" s="172" t="s">
        <v>224</v>
      </c>
      <c r="D157" s="172" t="s">
        <v>201</v>
      </c>
      <c r="E157" s="173" t="s">
        <v>434</v>
      </c>
      <c r="F157" s="174" t="s">
        <v>435</v>
      </c>
      <c r="G157" s="175" t="s">
        <v>125</v>
      </c>
      <c r="H157" s="176">
        <v>525.87</v>
      </c>
      <c r="I157" s="176"/>
      <c r="J157" s="176">
        <f>ROUND(I157*H157,2)</f>
        <v>0</v>
      </c>
      <c r="K157" s="174" t="s">
        <v>126</v>
      </c>
      <c r="L157" s="177"/>
      <c r="M157" s="178" t="s">
        <v>3</v>
      </c>
      <c r="N157" s="179" t="s">
        <v>34</v>
      </c>
      <c r="O157" s="144">
        <v>0</v>
      </c>
      <c r="P157" s="144">
        <f>O157*H157</f>
        <v>0</v>
      </c>
      <c r="Q157" s="144">
        <v>1.1000000000000001E-3</v>
      </c>
      <c r="R157" s="144">
        <f>Q157*H157</f>
        <v>0.578457</v>
      </c>
      <c r="S157" s="144">
        <v>0</v>
      </c>
      <c r="T157" s="145">
        <f>S157*H157</f>
        <v>0</v>
      </c>
      <c r="U157" s="31"/>
      <c r="V157" s="31"/>
      <c r="W157" s="31"/>
      <c r="X157" s="31"/>
      <c r="Y157" s="31"/>
      <c r="Z157" s="31"/>
      <c r="AA157" s="31"/>
      <c r="AB157" s="31"/>
      <c r="AC157" s="31"/>
      <c r="AD157" s="31"/>
      <c r="AE157" s="31"/>
      <c r="AR157" s="146" t="s">
        <v>204</v>
      </c>
      <c r="AT157" s="146" t="s">
        <v>201</v>
      </c>
      <c r="AU157" s="146" t="s">
        <v>72</v>
      </c>
      <c r="AY157" s="19" t="s">
        <v>119</v>
      </c>
      <c r="BE157" s="147">
        <f>IF(N157="základní",J157,0)</f>
        <v>0</v>
      </c>
      <c r="BF157" s="147">
        <f>IF(N157="snížená",J157,0)</f>
        <v>0</v>
      </c>
      <c r="BG157" s="147">
        <f>IF(N157="zákl. přenesená",J157,0)</f>
        <v>0</v>
      </c>
      <c r="BH157" s="147">
        <f>IF(N157="sníž. přenesená",J157,0)</f>
        <v>0</v>
      </c>
      <c r="BI157" s="147">
        <f>IF(N157="nulová",J157,0)</f>
        <v>0</v>
      </c>
      <c r="BJ157" s="19" t="s">
        <v>70</v>
      </c>
      <c r="BK157" s="147">
        <f>ROUND(I157*H157,2)</f>
        <v>0</v>
      </c>
      <c r="BL157" s="19" t="s">
        <v>197</v>
      </c>
      <c r="BM157" s="146" t="s">
        <v>436</v>
      </c>
    </row>
    <row r="158" spans="1:65" s="13" customFormat="1">
      <c r="B158" s="152"/>
      <c r="D158" s="148" t="s">
        <v>131</v>
      </c>
      <c r="F158" s="154" t="s">
        <v>548</v>
      </c>
      <c r="H158" s="155">
        <v>525.87</v>
      </c>
      <c r="L158" s="152"/>
      <c r="M158" s="156"/>
      <c r="N158" s="157"/>
      <c r="O158" s="157"/>
      <c r="P158" s="157"/>
      <c r="Q158" s="157"/>
      <c r="R158" s="157"/>
      <c r="S158" s="157"/>
      <c r="T158" s="158"/>
      <c r="AT158" s="153" t="s">
        <v>131</v>
      </c>
      <c r="AU158" s="153" t="s">
        <v>72</v>
      </c>
      <c r="AV158" s="13" t="s">
        <v>72</v>
      </c>
      <c r="AW158" s="13" t="s">
        <v>4</v>
      </c>
      <c r="AX158" s="13" t="s">
        <v>70</v>
      </c>
      <c r="AY158" s="153" t="s">
        <v>119</v>
      </c>
    </row>
    <row r="159" spans="1:65" s="2" customFormat="1" ht="36">
      <c r="A159" s="31"/>
      <c r="B159" s="136"/>
      <c r="C159" s="137" t="s">
        <v>230</v>
      </c>
      <c r="D159" s="137" t="s">
        <v>122</v>
      </c>
      <c r="E159" s="138" t="s">
        <v>438</v>
      </c>
      <c r="F159" s="139" t="s">
        <v>439</v>
      </c>
      <c r="G159" s="140" t="s">
        <v>125</v>
      </c>
      <c r="H159" s="141">
        <v>451.2</v>
      </c>
      <c r="I159" s="141"/>
      <c r="J159" s="141">
        <f>ROUND(I159*H159,2)</f>
        <v>0</v>
      </c>
      <c r="K159" s="139" t="s">
        <v>126</v>
      </c>
      <c r="L159" s="32"/>
      <c r="M159" s="142" t="s">
        <v>3</v>
      </c>
      <c r="N159" s="143" t="s">
        <v>34</v>
      </c>
      <c r="O159" s="144">
        <v>0.32500000000000001</v>
      </c>
      <c r="P159" s="144">
        <f>O159*H159</f>
        <v>146.64000000000001</v>
      </c>
      <c r="Q159" s="144">
        <v>8.0000000000000007E-5</v>
      </c>
      <c r="R159" s="144">
        <f>Q159*H159</f>
        <v>3.6096000000000003E-2</v>
      </c>
      <c r="S159" s="144">
        <v>0</v>
      </c>
      <c r="T159" s="145">
        <f>S159*H159</f>
        <v>0</v>
      </c>
      <c r="U159" s="31"/>
      <c r="V159" s="31"/>
      <c r="W159" s="31"/>
      <c r="X159" s="31"/>
      <c r="Y159" s="31"/>
      <c r="Z159" s="31"/>
      <c r="AA159" s="31"/>
      <c r="AB159" s="31"/>
      <c r="AC159" s="31"/>
      <c r="AD159" s="31"/>
      <c r="AE159" s="31"/>
      <c r="AR159" s="146" t="s">
        <v>197</v>
      </c>
      <c r="AT159" s="146" t="s">
        <v>122</v>
      </c>
      <c r="AU159" s="146" t="s">
        <v>72</v>
      </c>
      <c r="AY159" s="19" t="s">
        <v>119</v>
      </c>
      <c r="BE159" s="147">
        <f>IF(N159="základní",J159,0)</f>
        <v>0</v>
      </c>
      <c r="BF159" s="147">
        <f>IF(N159="snížená",J159,0)</f>
        <v>0</v>
      </c>
      <c r="BG159" s="147">
        <f>IF(N159="zákl. přenesená",J159,0)</f>
        <v>0</v>
      </c>
      <c r="BH159" s="147">
        <f>IF(N159="sníž. přenesená",J159,0)</f>
        <v>0</v>
      </c>
      <c r="BI159" s="147">
        <f>IF(N159="nulová",J159,0)</f>
        <v>0</v>
      </c>
      <c r="BJ159" s="19" t="s">
        <v>70</v>
      </c>
      <c r="BK159" s="147">
        <f>ROUND(I159*H159,2)</f>
        <v>0</v>
      </c>
      <c r="BL159" s="19" t="s">
        <v>197</v>
      </c>
      <c r="BM159" s="146" t="s">
        <v>440</v>
      </c>
    </row>
    <row r="160" spans="1:65" s="2" customFormat="1" ht="68.25">
      <c r="A160" s="31"/>
      <c r="B160" s="32"/>
      <c r="C160" s="31"/>
      <c r="D160" s="148" t="s">
        <v>129</v>
      </c>
      <c r="E160" s="31"/>
      <c r="F160" s="149" t="s">
        <v>441</v>
      </c>
      <c r="G160" s="31"/>
      <c r="H160" s="31"/>
      <c r="I160" s="31"/>
      <c r="J160" s="31"/>
      <c r="K160" s="31"/>
      <c r="L160" s="32"/>
      <c r="M160" s="150"/>
      <c r="N160" s="151"/>
      <c r="O160" s="52"/>
      <c r="P160" s="52"/>
      <c r="Q160" s="52"/>
      <c r="R160" s="52"/>
      <c r="S160" s="52"/>
      <c r="T160" s="53"/>
      <c r="U160" s="31"/>
      <c r="V160" s="31"/>
      <c r="W160" s="31"/>
      <c r="X160" s="31"/>
      <c r="Y160" s="31"/>
      <c r="Z160" s="31"/>
      <c r="AA160" s="31"/>
      <c r="AB160" s="31"/>
      <c r="AC160" s="31"/>
      <c r="AD160" s="31"/>
      <c r="AE160" s="31"/>
      <c r="AT160" s="19" t="s">
        <v>129</v>
      </c>
      <c r="AU160" s="19" t="s">
        <v>72</v>
      </c>
    </row>
    <row r="161" spans="1:65" s="13" customFormat="1">
      <c r="B161" s="152"/>
      <c r="D161" s="148" t="s">
        <v>131</v>
      </c>
      <c r="E161" s="153" t="s">
        <v>3</v>
      </c>
      <c r="F161" s="154" t="s">
        <v>537</v>
      </c>
      <c r="H161" s="155">
        <v>451.2</v>
      </c>
      <c r="L161" s="152"/>
      <c r="M161" s="156"/>
      <c r="N161" s="157"/>
      <c r="O161" s="157"/>
      <c r="P161" s="157"/>
      <c r="Q161" s="157"/>
      <c r="R161" s="157"/>
      <c r="S161" s="157"/>
      <c r="T161" s="158"/>
      <c r="AT161" s="153" t="s">
        <v>131</v>
      </c>
      <c r="AU161" s="153" t="s">
        <v>72</v>
      </c>
      <c r="AV161" s="13" t="s">
        <v>72</v>
      </c>
      <c r="AW161" s="13" t="s">
        <v>25</v>
      </c>
      <c r="AX161" s="13" t="s">
        <v>63</v>
      </c>
      <c r="AY161" s="153" t="s">
        <v>119</v>
      </c>
    </row>
    <row r="162" spans="1:65" s="15" customFormat="1">
      <c r="B162" s="166"/>
      <c r="D162" s="148" t="s">
        <v>131</v>
      </c>
      <c r="E162" s="167" t="s">
        <v>3</v>
      </c>
      <c r="F162" s="168" t="s">
        <v>549</v>
      </c>
      <c r="H162" s="167" t="s">
        <v>3</v>
      </c>
      <c r="L162" s="166"/>
      <c r="M162" s="169"/>
      <c r="N162" s="170"/>
      <c r="O162" s="170"/>
      <c r="P162" s="170"/>
      <c r="Q162" s="170"/>
      <c r="R162" s="170"/>
      <c r="S162" s="170"/>
      <c r="T162" s="171"/>
      <c r="AT162" s="167" t="s">
        <v>131</v>
      </c>
      <c r="AU162" s="167" t="s">
        <v>72</v>
      </c>
      <c r="AV162" s="15" t="s">
        <v>70</v>
      </c>
      <c r="AW162" s="15" t="s">
        <v>25</v>
      </c>
      <c r="AX162" s="15" t="s">
        <v>63</v>
      </c>
      <c r="AY162" s="167" t="s">
        <v>119</v>
      </c>
    </row>
    <row r="163" spans="1:65" s="14" customFormat="1">
      <c r="B163" s="159"/>
      <c r="D163" s="148" t="s">
        <v>131</v>
      </c>
      <c r="E163" s="160" t="s">
        <v>3</v>
      </c>
      <c r="F163" s="161" t="s">
        <v>133</v>
      </c>
      <c r="H163" s="162">
        <v>451.2</v>
      </c>
      <c r="L163" s="159"/>
      <c r="M163" s="163"/>
      <c r="N163" s="164"/>
      <c r="O163" s="164"/>
      <c r="P163" s="164"/>
      <c r="Q163" s="164"/>
      <c r="R163" s="164"/>
      <c r="S163" s="164"/>
      <c r="T163" s="165"/>
      <c r="AT163" s="160" t="s">
        <v>131</v>
      </c>
      <c r="AU163" s="160" t="s">
        <v>72</v>
      </c>
      <c r="AV163" s="14" t="s">
        <v>127</v>
      </c>
      <c r="AW163" s="14" t="s">
        <v>25</v>
      </c>
      <c r="AX163" s="14" t="s">
        <v>70</v>
      </c>
      <c r="AY163" s="160" t="s">
        <v>119</v>
      </c>
    </row>
    <row r="164" spans="1:65" s="2" customFormat="1" ht="16.5" customHeight="1">
      <c r="A164" s="31"/>
      <c r="B164" s="136"/>
      <c r="C164" s="172" t="s">
        <v>236</v>
      </c>
      <c r="D164" s="172" t="s">
        <v>201</v>
      </c>
      <c r="E164" s="173" t="s">
        <v>442</v>
      </c>
      <c r="F164" s="174" t="s">
        <v>443</v>
      </c>
      <c r="G164" s="175" t="s">
        <v>125</v>
      </c>
      <c r="H164" s="176">
        <v>525.87</v>
      </c>
      <c r="I164" s="176"/>
      <c r="J164" s="176">
        <f>ROUND(I164*H164,2)</f>
        <v>0</v>
      </c>
      <c r="K164" s="174" t="s">
        <v>126</v>
      </c>
      <c r="L164" s="177"/>
      <c r="M164" s="178" t="s">
        <v>3</v>
      </c>
      <c r="N164" s="179" t="s">
        <v>34</v>
      </c>
      <c r="O164" s="144">
        <v>0</v>
      </c>
      <c r="P164" s="144">
        <f>O164*H164</f>
        <v>0</v>
      </c>
      <c r="Q164" s="144">
        <v>1.9E-3</v>
      </c>
      <c r="R164" s="144">
        <f>Q164*H164</f>
        <v>0.99915299999999996</v>
      </c>
      <c r="S164" s="144">
        <v>0</v>
      </c>
      <c r="T164" s="145">
        <f>S164*H164</f>
        <v>0</v>
      </c>
      <c r="U164" s="31"/>
      <c r="V164" s="31"/>
      <c r="W164" s="31"/>
      <c r="X164" s="31"/>
      <c r="Y164" s="31"/>
      <c r="Z164" s="31"/>
      <c r="AA164" s="31"/>
      <c r="AB164" s="31"/>
      <c r="AC164" s="31"/>
      <c r="AD164" s="31"/>
      <c r="AE164" s="31"/>
      <c r="AR164" s="146" t="s">
        <v>204</v>
      </c>
      <c r="AT164" s="146" t="s">
        <v>201</v>
      </c>
      <c r="AU164" s="146" t="s">
        <v>72</v>
      </c>
      <c r="AY164" s="19" t="s">
        <v>119</v>
      </c>
      <c r="BE164" s="147">
        <f>IF(N164="základní",J164,0)</f>
        <v>0</v>
      </c>
      <c r="BF164" s="147">
        <f>IF(N164="snížená",J164,0)</f>
        <v>0</v>
      </c>
      <c r="BG164" s="147">
        <f>IF(N164="zákl. přenesená",J164,0)</f>
        <v>0</v>
      </c>
      <c r="BH164" s="147">
        <f>IF(N164="sníž. přenesená",J164,0)</f>
        <v>0</v>
      </c>
      <c r="BI164" s="147">
        <f>IF(N164="nulová",J164,0)</f>
        <v>0</v>
      </c>
      <c r="BJ164" s="19" t="s">
        <v>70</v>
      </c>
      <c r="BK164" s="147">
        <f>ROUND(I164*H164,2)</f>
        <v>0</v>
      </c>
      <c r="BL164" s="19" t="s">
        <v>197</v>
      </c>
      <c r="BM164" s="146" t="s">
        <v>444</v>
      </c>
    </row>
    <row r="165" spans="1:65" s="13" customFormat="1">
      <c r="B165" s="152"/>
      <c r="D165" s="148" t="s">
        <v>131</v>
      </c>
      <c r="F165" s="154" t="s">
        <v>548</v>
      </c>
      <c r="H165" s="155">
        <v>525.87</v>
      </c>
      <c r="L165" s="152"/>
      <c r="M165" s="156"/>
      <c r="N165" s="157"/>
      <c r="O165" s="157"/>
      <c r="P165" s="157"/>
      <c r="Q165" s="157"/>
      <c r="R165" s="157"/>
      <c r="S165" s="157"/>
      <c r="T165" s="158"/>
      <c r="AT165" s="153" t="s">
        <v>131</v>
      </c>
      <c r="AU165" s="153" t="s">
        <v>72</v>
      </c>
      <c r="AV165" s="13" t="s">
        <v>72</v>
      </c>
      <c r="AW165" s="13" t="s">
        <v>4</v>
      </c>
      <c r="AX165" s="13" t="s">
        <v>70</v>
      </c>
      <c r="AY165" s="153" t="s">
        <v>119</v>
      </c>
    </row>
    <row r="166" spans="1:65" s="2" customFormat="1" ht="21.75" customHeight="1">
      <c r="A166" s="31"/>
      <c r="B166" s="136"/>
      <c r="C166" s="137" t="s">
        <v>241</v>
      </c>
      <c r="D166" s="137" t="s">
        <v>122</v>
      </c>
      <c r="E166" s="138" t="s">
        <v>445</v>
      </c>
      <c r="F166" s="139" t="s">
        <v>446</v>
      </c>
      <c r="G166" s="140" t="s">
        <v>125</v>
      </c>
      <c r="H166" s="141">
        <v>451.2</v>
      </c>
      <c r="I166" s="141"/>
      <c r="J166" s="141">
        <f>ROUND(I166*H166,2)</f>
        <v>0</v>
      </c>
      <c r="K166" s="139" t="s">
        <v>126</v>
      </c>
      <c r="L166" s="32"/>
      <c r="M166" s="142" t="s">
        <v>3</v>
      </c>
      <c r="N166" s="143" t="s">
        <v>34</v>
      </c>
      <c r="O166" s="144">
        <v>0.11</v>
      </c>
      <c r="P166" s="144">
        <f>O166*H166</f>
        <v>49.631999999999998</v>
      </c>
      <c r="Q166" s="144">
        <v>0</v>
      </c>
      <c r="R166" s="144">
        <f>Q166*H166</f>
        <v>0</v>
      </c>
      <c r="S166" s="144">
        <v>0</v>
      </c>
      <c r="T166" s="145">
        <f>S166*H166</f>
        <v>0</v>
      </c>
      <c r="U166" s="31"/>
      <c r="V166" s="31"/>
      <c r="W166" s="31"/>
      <c r="X166" s="31"/>
      <c r="Y166" s="31"/>
      <c r="Z166" s="31"/>
      <c r="AA166" s="31"/>
      <c r="AB166" s="31"/>
      <c r="AC166" s="31"/>
      <c r="AD166" s="31"/>
      <c r="AE166" s="31"/>
      <c r="AR166" s="146" t="s">
        <v>197</v>
      </c>
      <c r="AT166" s="146" t="s">
        <v>122</v>
      </c>
      <c r="AU166" s="146" t="s">
        <v>72</v>
      </c>
      <c r="AY166" s="19" t="s">
        <v>119</v>
      </c>
      <c r="BE166" s="147">
        <f>IF(N166="základní",J166,0)</f>
        <v>0</v>
      </c>
      <c r="BF166" s="147">
        <f>IF(N166="snížená",J166,0)</f>
        <v>0</v>
      </c>
      <c r="BG166" s="147">
        <f>IF(N166="zákl. přenesená",J166,0)</f>
        <v>0</v>
      </c>
      <c r="BH166" s="147">
        <f>IF(N166="sníž. přenesená",J166,0)</f>
        <v>0</v>
      </c>
      <c r="BI166" s="147">
        <f>IF(N166="nulová",J166,0)</f>
        <v>0</v>
      </c>
      <c r="BJ166" s="19" t="s">
        <v>70</v>
      </c>
      <c r="BK166" s="147">
        <f>ROUND(I166*H166,2)</f>
        <v>0</v>
      </c>
      <c r="BL166" s="19" t="s">
        <v>197</v>
      </c>
      <c r="BM166" s="146" t="s">
        <v>447</v>
      </c>
    </row>
    <row r="167" spans="1:65" s="2" customFormat="1" ht="39">
      <c r="A167" s="31"/>
      <c r="B167" s="32"/>
      <c r="C167" s="31"/>
      <c r="D167" s="148" t="s">
        <v>129</v>
      </c>
      <c r="E167" s="31"/>
      <c r="F167" s="149" t="s">
        <v>448</v>
      </c>
      <c r="G167" s="31"/>
      <c r="H167" s="31"/>
      <c r="I167" s="31"/>
      <c r="J167" s="31"/>
      <c r="K167" s="31"/>
      <c r="L167" s="32"/>
      <c r="M167" s="150"/>
      <c r="N167" s="151"/>
      <c r="O167" s="52"/>
      <c r="P167" s="52"/>
      <c r="Q167" s="52"/>
      <c r="R167" s="52"/>
      <c r="S167" s="52"/>
      <c r="T167" s="53"/>
      <c r="U167" s="31"/>
      <c r="V167" s="31"/>
      <c r="W167" s="31"/>
      <c r="X167" s="31"/>
      <c r="Y167" s="31"/>
      <c r="Z167" s="31"/>
      <c r="AA167" s="31"/>
      <c r="AB167" s="31"/>
      <c r="AC167" s="31"/>
      <c r="AD167" s="31"/>
      <c r="AE167" s="31"/>
      <c r="AT167" s="19" t="s">
        <v>129</v>
      </c>
      <c r="AU167" s="19" t="s">
        <v>72</v>
      </c>
    </row>
    <row r="168" spans="1:65" s="13" customFormat="1">
      <c r="B168" s="152"/>
      <c r="D168" s="148" t="s">
        <v>131</v>
      </c>
      <c r="E168" s="153" t="s">
        <v>3</v>
      </c>
      <c r="F168" s="154" t="s">
        <v>537</v>
      </c>
      <c r="H168" s="155">
        <v>451.2</v>
      </c>
      <c r="L168" s="152"/>
      <c r="M168" s="156"/>
      <c r="N168" s="157"/>
      <c r="O168" s="157"/>
      <c r="P168" s="157"/>
      <c r="Q168" s="157"/>
      <c r="R168" s="157"/>
      <c r="S168" s="157"/>
      <c r="T168" s="158"/>
      <c r="AT168" s="153" t="s">
        <v>131</v>
      </c>
      <c r="AU168" s="153" t="s">
        <v>72</v>
      </c>
      <c r="AV168" s="13" t="s">
        <v>72</v>
      </c>
      <c r="AW168" s="13" t="s">
        <v>25</v>
      </c>
      <c r="AX168" s="13" t="s">
        <v>63</v>
      </c>
      <c r="AY168" s="153" t="s">
        <v>119</v>
      </c>
    </row>
    <row r="169" spans="1:65" s="15" customFormat="1">
      <c r="B169" s="166"/>
      <c r="D169" s="148" t="s">
        <v>131</v>
      </c>
      <c r="E169" s="167" t="s">
        <v>3</v>
      </c>
      <c r="F169" s="168" t="s">
        <v>549</v>
      </c>
      <c r="H169" s="167" t="s">
        <v>3</v>
      </c>
      <c r="L169" s="166"/>
      <c r="M169" s="169"/>
      <c r="N169" s="170"/>
      <c r="O169" s="170"/>
      <c r="P169" s="170"/>
      <c r="Q169" s="170"/>
      <c r="R169" s="170"/>
      <c r="S169" s="170"/>
      <c r="T169" s="171"/>
      <c r="AT169" s="167" t="s">
        <v>131</v>
      </c>
      <c r="AU169" s="167" t="s">
        <v>72</v>
      </c>
      <c r="AV169" s="15" t="s">
        <v>70</v>
      </c>
      <c r="AW169" s="15" t="s">
        <v>25</v>
      </c>
      <c r="AX169" s="15" t="s">
        <v>63</v>
      </c>
      <c r="AY169" s="167" t="s">
        <v>119</v>
      </c>
    </row>
    <row r="170" spans="1:65" s="14" customFormat="1">
      <c r="B170" s="159"/>
      <c r="D170" s="148" t="s">
        <v>131</v>
      </c>
      <c r="E170" s="160" t="s">
        <v>3</v>
      </c>
      <c r="F170" s="161" t="s">
        <v>133</v>
      </c>
      <c r="H170" s="162">
        <v>451.2</v>
      </c>
      <c r="L170" s="159"/>
      <c r="M170" s="163"/>
      <c r="N170" s="164"/>
      <c r="O170" s="164"/>
      <c r="P170" s="164"/>
      <c r="Q170" s="164"/>
      <c r="R170" s="164"/>
      <c r="S170" s="164"/>
      <c r="T170" s="165"/>
      <c r="AT170" s="160" t="s">
        <v>131</v>
      </c>
      <c r="AU170" s="160" t="s">
        <v>72</v>
      </c>
      <c r="AV170" s="14" t="s">
        <v>127</v>
      </c>
      <c r="AW170" s="14" t="s">
        <v>25</v>
      </c>
      <c r="AX170" s="14" t="s">
        <v>70</v>
      </c>
      <c r="AY170" s="160" t="s">
        <v>119</v>
      </c>
    </row>
    <row r="171" spans="1:65" s="2" customFormat="1" ht="16.5" customHeight="1">
      <c r="A171" s="31"/>
      <c r="B171" s="136"/>
      <c r="C171" s="172" t="s">
        <v>8</v>
      </c>
      <c r="D171" s="172" t="s">
        <v>201</v>
      </c>
      <c r="E171" s="173" t="s">
        <v>449</v>
      </c>
      <c r="F171" s="174" t="s">
        <v>450</v>
      </c>
      <c r="G171" s="175" t="s">
        <v>125</v>
      </c>
      <c r="H171" s="176">
        <v>518.88</v>
      </c>
      <c r="I171" s="176"/>
      <c r="J171" s="176">
        <f>ROUND(I171*H171,2)</f>
        <v>0</v>
      </c>
      <c r="K171" s="174" t="s">
        <v>126</v>
      </c>
      <c r="L171" s="177"/>
      <c r="M171" s="178" t="s">
        <v>3</v>
      </c>
      <c r="N171" s="179" t="s">
        <v>34</v>
      </c>
      <c r="O171" s="144">
        <v>0</v>
      </c>
      <c r="P171" s="144">
        <f>O171*H171</f>
        <v>0</v>
      </c>
      <c r="Q171" s="144">
        <v>2.9999999999999997E-4</v>
      </c>
      <c r="R171" s="144">
        <f>Q171*H171</f>
        <v>0.155664</v>
      </c>
      <c r="S171" s="144">
        <v>0</v>
      </c>
      <c r="T171" s="145">
        <f>S171*H171</f>
        <v>0</v>
      </c>
      <c r="U171" s="31"/>
      <c r="V171" s="31"/>
      <c r="W171" s="31"/>
      <c r="X171" s="31"/>
      <c r="Y171" s="31"/>
      <c r="Z171" s="31"/>
      <c r="AA171" s="31"/>
      <c r="AB171" s="31"/>
      <c r="AC171" s="31"/>
      <c r="AD171" s="31"/>
      <c r="AE171" s="31"/>
      <c r="AR171" s="146" t="s">
        <v>204</v>
      </c>
      <c r="AT171" s="146" t="s">
        <v>201</v>
      </c>
      <c r="AU171" s="146" t="s">
        <v>72</v>
      </c>
      <c r="AY171" s="19" t="s">
        <v>119</v>
      </c>
      <c r="BE171" s="147">
        <f>IF(N171="základní",J171,0)</f>
        <v>0</v>
      </c>
      <c r="BF171" s="147">
        <f>IF(N171="snížená",J171,0)</f>
        <v>0</v>
      </c>
      <c r="BG171" s="147">
        <f>IF(N171="zákl. přenesená",J171,0)</f>
        <v>0</v>
      </c>
      <c r="BH171" s="147">
        <f>IF(N171="sníž. přenesená",J171,0)</f>
        <v>0</v>
      </c>
      <c r="BI171" s="147">
        <f>IF(N171="nulová",J171,0)</f>
        <v>0</v>
      </c>
      <c r="BJ171" s="19" t="s">
        <v>70</v>
      </c>
      <c r="BK171" s="147">
        <f>ROUND(I171*H171,2)</f>
        <v>0</v>
      </c>
      <c r="BL171" s="19" t="s">
        <v>197</v>
      </c>
      <c r="BM171" s="146" t="s">
        <v>451</v>
      </c>
    </row>
    <row r="172" spans="1:65" s="13" customFormat="1">
      <c r="B172" s="152"/>
      <c r="D172" s="148" t="s">
        <v>131</v>
      </c>
      <c r="F172" s="154" t="s">
        <v>550</v>
      </c>
      <c r="H172" s="155">
        <v>518.88</v>
      </c>
      <c r="L172" s="152"/>
      <c r="M172" s="156"/>
      <c r="N172" s="157"/>
      <c r="O172" s="157"/>
      <c r="P172" s="157"/>
      <c r="Q172" s="157"/>
      <c r="R172" s="157"/>
      <c r="S172" s="157"/>
      <c r="T172" s="158"/>
      <c r="AT172" s="153" t="s">
        <v>131</v>
      </c>
      <c r="AU172" s="153" t="s">
        <v>72</v>
      </c>
      <c r="AV172" s="13" t="s">
        <v>72</v>
      </c>
      <c r="AW172" s="13" t="s">
        <v>4</v>
      </c>
      <c r="AX172" s="13" t="s">
        <v>70</v>
      </c>
      <c r="AY172" s="153" t="s">
        <v>119</v>
      </c>
    </row>
    <row r="173" spans="1:65" s="2" customFormat="1" ht="24">
      <c r="A173" s="31"/>
      <c r="B173" s="136"/>
      <c r="C173" s="137" t="s">
        <v>251</v>
      </c>
      <c r="D173" s="137" t="s">
        <v>122</v>
      </c>
      <c r="E173" s="138" t="s">
        <v>453</v>
      </c>
      <c r="F173" s="139" t="s">
        <v>454</v>
      </c>
      <c r="G173" s="140" t="s">
        <v>152</v>
      </c>
      <c r="H173" s="141">
        <v>2.31</v>
      </c>
      <c r="I173" s="141"/>
      <c r="J173" s="141">
        <f>ROUND(I173*H173,2)</f>
        <v>0</v>
      </c>
      <c r="K173" s="139" t="s">
        <v>126</v>
      </c>
      <c r="L173" s="32"/>
      <c r="M173" s="142" t="s">
        <v>3</v>
      </c>
      <c r="N173" s="143" t="s">
        <v>34</v>
      </c>
      <c r="O173" s="144">
        <v>1.609</v>
      </c>
      <c r="P173" s="144">
        <f>O173*H173</f>
        <v>3.71679</v>
      </c>
      <c r="Q173" s="144">
        <v>0</v>
      </c>
      <c r="R173" s="144">
        <f>Q173*H173</f>
        <v>0</v>
      </c>
      <c r="S173" s="144">
        <v>0</v>
      </c>
      <c r="T173" s="145">
        <f>S173*H173</f>
        <v>0</v>
      </c>
      <c r="U173" s="31"/>
      <c r="V173" s="31"/>
      <c r="W173" s="31"/>
      <c r="X173" s="31"/>
      <c r="Y173" s="31"/>
      <c r="Z173" s="31"/>
      <c r="AA173" s="31"/>
      <c r="AB173" s="31"/>
      <c r="AC173" s="31"/>
      <c r="AD173" s="31"/>
      <c r="AE173" s="31"/>
      <c r="AR173" s="146" t="s">
        <v>197</v>
      </c>
      <c r="AT173" s="146" t="s">
        <v>122</v>
      </c>
      <c r="AU173" s="146" t="s">
        <v>72</v>
      </c>
      <c r="AY173" s="19" t="s">
        <v>119</v>
      </c>
      <c r="BE173" s="147">
        <f>IF(N173="základní",J173,0)</f>
        <v>0</v>
      </c>
      <c r="BF173" s="147">
        <f>IF(N173="snížená",J173,0)</f>
        <v>0</v>
      </c>
      <c r="BG173" s="147">
        <f>IF(N173="zákl. přenesená",J173,0)</f>
        <v>0</v>
      </c>
      <c r="BH173" s="147">
        <f>IF(N173="sníž. přenesená",J173,0)</f>
        <v>0</v>
      </c>
      <c r="BI173" s="147">
        <f>IF(N173="nulová",J173,0)</f>
        <v>0</v>
      </c>
      <c r="BJ173" s="19" t="s">
        <v>70</v>
      </c>
      <c r="BK173" s="147">
        <f>ROUND(I173*H173,2)</f>
        <v>0</v>
      </c>
      <c r="BL173" s="19" t="s">
        <v>197</v>
      </c>
      <c r="BM173" s="146" t="s">
        <v>455</v>
      </c>
    </row>
    <row r="174" spans="1:65" s="2" customFormat="1" ht="78">
      <c r="A174" s="31"/>
      <c r="B174" s="32"/>
      <c r="C174" s="31"/>
      <c r="D174" s="148" t="s">
        <v>129</v>
      </c>
      <c r="E174" s="31"/>
      <c r="F174" s="149" t="s">
        <v>272</v>
      </c>
      <c r="G174" s="31"/>
      <c r="H174" s="31"/>
      <c r="I174" s="31"/>
      <c r="J174" s="31"/>
      <c r="K174" s="31"/>
      <c r="L174" s="32"/>
      <c r="M174" s="150"/>
      <c r="N174" s="151"/>
      <c r="O174" s="52"/>
      <c r="P174" s="52"/>
      <c r="Q174" s="52"/>
      <c r="R174" s="52"/>
      <c r="S174" s="52"/>
      <c r="T174" s="53"/>
      <c r="U174" s="31"/>
      <c r="V174" s="31"/>
      <c r="W174" s="31"/>
      <c r="X174" s="31"/>
      <c r="Y174" s="31"/>
      <c r="Z174" s="31"/>
      <c r="AA174" s="31"/>
      <c r="AB174" s="31"/>
      <c r="AC174" s="31"/>
      <c r="AD174" s="31"/>
      <c r="AE174" s="31"/>
      <c r="AT174" s="19" t="s">
        <v>129</v>
      </c>
      <c r="AU174" s="19" t="s">
        <v>72</v>
      </c>
    </row>
    <row r="175" spans="1:65" s="2" customFormat="1" ht="24">
      <c r="A175" s="31"/>
      <c r="B175" s="136"/>
      <c r="C175" s="137" t="s">
        <v>256</v>
      </c>
      <c r="D175" s="137" t="s">
        <v>122</v>
      </c>
      <c r="E175" s="138" t="s">
        <v>456</v>
      </c>
      <c r="F175" s="139" t="s">
        <v>457</v>
      </c>
      <c r="G175" s="140" t="s">
        <v>152</v>
      </c>
      <c r="H175" s="141">
        <v>2.31</v>
      </c>
      <c r="I175" s="141"/>
      <c r="J175" s="141">
        <f>ROUND(I175*H175,2)</f>
        <v>0</v>
      </c>
      <c r="K175" s="139" t="s">
        <v>126</v>
      </c>
      <c r="L175" s="32"/>
      <c r="M175" s="142" t="s">
        <v>3</v>
      </c>
      <c r="N175" s="143" t="s">
        <v>34</v>
      </c>
      <c r="O175" s="144">
        <v>1.61</v>
      </c>
      <c r="P175" s="144">
        <f>O175*H175</f>
        <v>3.7191000000000005</v>
      </c>
      <c r="Q175" s="144">
        <v>0</v>
      </c>
      <c r="R175" s="144">
        <f>Q175*H175</f>
        <v>0</v>
      </c>
      <c r="S175" s="144">
        <v>0</v>
      </c>
      <c r="T175" s="145">
        <f>S175*H175</f>
        <v>0</v>
      </c>
      <c r="U175" s="31"/>
      <c r="V175" s="31"/>
      <c r="W175" s="31"/>
      <c r="X175" s="31"/>
      <c r="Y175" s="31"/>
      <c r="Z175" s="31"/>
      <c r="AA175" s="31"/>
      <c r="AB175" s="31"/>
      <c r="AC175" s="31"/>
      <c r="AD175" s="31"/>
      <c r="AE175" s="31"/>
      <c r="AR175" s="146" t="s">
        <v>197</v>
      </c>
      <c r="AT175" s="146" t="s">
        <v>122</v>
      </c>
      <c r="AU175" s="146" t="s">
        <v>72</v>
      </c>
      <c r="AY175" s="19" t="s">
        <v>119</v>
      </c>
      <c r="BE175" s="147">
        <f>IF(N175="základní",J175,0)</f>
        <v>0</v>
      </c>
      <c r="BF175" s="147">
        <f>IF(N175="snížená",J175,0)</f>
        <v>0</v>
      </c>
      <c r="BG175" s="147">
        <f>IF(N175="zákl. přenesená",J175,0)</f>
        <v>0</v>
      </c>
      <c r="BH175" s="147">
        <f>IF(N175="sníž. přenesená",J175,0)</f>
        <v>0</v>
      </c>
      <c r="BI175" s="147">
        <f>IF(N175="nulová",J175,0)</f>
        <v>0</v>
      </c>
      <c r="BJ175" s="19" t="s">
        <v>70</v>
      </c>
      <c r="BK175" s="147">
        <f>ROUND(I175*H175,2)</f>
        <v>0</v>
      </c>
      <c r="BL175" s="19" t="s">
        <v>197</v>
      </c>
      <c r="BM175" s="146" t="s">
        <v>458</v>
      </c>
    </row>
    <row r="176" spans="1:65" s="2" customFormat="1" ht="78">
      <c r="A176" s="31"/>
      <c r="B176" s="32"/>
      <c r="C176" s="31"/>
      <c r="D176" s="148" t="s">
        <v>129</v>
      </c>
      <c r="E176" s="31"/>
      <c r="F176" s="149" t="s">
        <v>272</v>
      </c>
      <c r="G176" s="31"/>
      <c r="H176" s="31"/>
      <c r="I176" s="31"/>
      <c r="J176" s="31"/>
      <c r="K176" s="31"/>
      <c r="L176" s="32"/>
      <c r="M176" s="150"/>
      <c r="N176" s="151"/>
      <c r="O176" s="52"/>
      <c r="P176" s="52"/>
      <c r="Q176" s="52"/>
      <c r="R176" s="52"/>
      <c r="S176" s="52"/>
      <c r="T176" s="53"/>
      <c r="U176" s="31"/>
      <c r="V176" s="31"/>
      <c r="W176" s="31"/>
      <c r="X176" s="31"/>
      <c r="Y176" s="31"/>
      <c r="Z176" s="31"/>
      <c r="AA176" s="31"/>
      <c r="AB176" s="31"/>
      <c r="AC176" s="31"/>
      <c r="AD176" s="31"/>
      <c r="AE176" s="31"/>
      <c r="AT176" s="19" t="s">
        <v>129</v>
      </c>
      <c r="AU176" s="19" t="s">
        <v>72</v>
      </c>
    </row>
    <row r="177" spans="1:65" s="12" customFormat="1" ht="22.9" customHeight="1">
      <c r="B177" s="124"/>
      <c r="D177" s="125" t="s">
        <v>62</v>
      </c>
      <c r="E177" s="134" t="s">
        <v>192</v>
      </c>
      <c r="F177" s="134" t="s">
        <v>193</v>
      </c>
      <c r="J177" s="135">
        <f>BK177</f>
        <v>0</v>
      </c>
      <c r="L177" s="124"/>
      <c r="M177" s="128"/>
      <c r="N177" s="129"/>
      <c r="O177" s="129"/>
      <c r="P177" s="130">
        <f>SUM(P178:P194)</f>
        <v>142.32385999999997</v>
      </c>
      <c r="Q177" s="129"/>
      <c r="R177" s="130">
        <f>SUM(R178:R194)</f>
        <v>2.262753</v>
      </c>
      <c r="S177" s="129"/>
      <c r="T177" s="131">
        <f>SUM(T178:T194)</f>
        <v>0</v>
      </c>
      <c r="AR177" s="125" t="s">
        <v>72</v>
      </c>
      <c r="AT177" s="132" t="s">
        <v>62</v>
      </c>
      <c r="AU177" s="132" t="s">
        <v>70</v>
      </c>
      <c r="AY177" s="125" t="s">
        <v>119</v>
      </c>
      <c r="BK177" s="133">
        <f>SUM(BK178:BK194)</f>
        <v>0</v>
      </c>
    </row>
    <row r="178" spans="1:65" s="2" customFormat="1" ht="24">
      <c r="A178" s="31"/>
      <c r="B178" s="136"/>
      <c r="C178" s="137" t="s">
        <v>263</v>
      </c>
      <c r="D178" s="137" t="s">
        <v>122</v>
      </c>
      <c r="E178" s="138" t="s">
        <v>459</v>
      </c>
      <c r="F178" s="139" t="s">
        <v>460</v>
      </c>
      <c r="G178" s="140" t="s">
        <v>125</v>
      </c>
      <c r="H178" s="141">
        <v>451.2</v>
      </c>
      <c r="I178" s="141"/>
      <c r="J178" s="141">
        <f>ROUND(I178*H178,2)</f>
        <v>0</v>
      </c>
      <c r="K178" s="139" t="s">
        <v>126</v>
      </c>
      <c r="L178" s="32"/>
      <c r="M178" s="142" t="s">
        <v>3</v>
      </c>
      <c r="N178" s="143" t="s">
        <v>34</v>
      </c>
      <c r="O178" s="144">
        <v>0.14000000000000001</v>
      </c>
      <c r="P178" s="144">
        <f>O178*H178</f>
        <v>63.168000000000006</v>
      </c>
      <c r="Q178" s="144">
        <v>1.16E-3</v>
      </c>
      <c r="R178" s="144">
        <f>Q178*H178</f>
        <v>0.52339199999999997</v>
      </c>
      <c r="S178" s="144">
        <v>0</v>
      </c>
      <c r="T178" s="145">
        <f>S178*H178</f>
        <v>0</v>
      </c>
      <c r="U178" s="31"/>
      <c r="V178" s="31"/>
      <c r="W178" s="31"/>
      <c r="X178" s="31"/>
      <c r="Y178" s="31"/>
      <c r="Z178" s="31"/>
      <c r="AA178" s="31"/>
      <c r="AB178" s="31"/>
      <c r="AC178" s="31"/>
      <c r="AD178" s="31"/>
      <c r="AE178" s="31"/>
      <c r="AR178" s="146" t="s">
        <v>197</v>
      </c>
      <c r="AT178" s="146" t="s">
        <v>122</v>
      </c>
      <c r="AU178" s="146" t="s">
        <v>72</v>
      </c>
      <c r="AY178" s="19" t="s">
        <v>119</v>
      </c>
      <c r="BE178" s="147">
        <f>IF(N178="základní",J178,0)</f>
        <v>0</v>
      </c>
      <c r="BF178" s="147">
        <f>IF(N178="snížená",J178,0)</f>
        <v>0</v>
      </c>
      <c r="BG178" s="147">
        <f>IF(N178="zákl. přenesená",J178,0)</f>
        <v>0</v>
      </c>
      <c r="BH178" s="147">
        <f>IF(N178="sníž. přenesená",J178,0)</f>
        <v>0</v>
      </c>
      <c r="BI178" s="147">
        <f>IF(N178="nulová",J178,0)</f>
        <v>0</v>
      </c>
      <c r="BJ178" s="19" t="s">
        <v>70</v>
      </c>
      <c r="BK178" s="147">
        <f>ROUND(I178*H178,2)</f>
        <v>0</v>
      </c>
      <c r="BL178" s="19" t="s">
        <v>197</v>
      </c>
      <c r="BM178" s="146" t="s">
        <v>461</v>
      </c>
    </row>
    <row r="179" spans="1:65" s="2" customFormat="1" ht="107.25">
      <c r="A179" s="31"/>
      <c r="B179" s="32"/>
      <c r="C179" s="31"/>
      <c r="D179" s="148" t="s">
        <v>129</v>
      </c>
      <c r="E179" s="31"/>
      <c r="F179" s="149" t="s">
        <v>462</v>
      </c>
      <c r="G179" s="31"/>
      <c r="H179" s="31"/>
      <c r="I179" s="31"/>
      <c r="J179" s="31"/>
      <c r="K179" s="31"/>
      <c r="L179" s="32"/>
      <c r="M179" s="150"/>
      <c r="N179" s="151"/>
      <c r="O179" s="52"/>
      <c r="P179" s="52"/>
      <c r="Q179" s="52"/>
      <c r="R179" s="52"/>
      <c r="S179" s="52"/>
      <c r="T179" s="53"/>
      <c r="U179" s="31"/>
      <c r="V179" s="31"/>
      <c r="W179" s="31"/>
      <c r="X179" s="31"/>
      <c r="Y179" s="31"/>
      <c r="Z179" s="31"/>
      <c r="AA179" s="31"/>
      <c r="AB179" s="31"/>
      <c r="AC179" s="31"/>
      <c r="AD179" s="31"/>
      <c r="AE179" s="31"/>
      <c r="AT179" s="19" t="s">
        <v>129</v>
      </c>
      <c r="AU179" s="19" t="s">
        <v>72</v>
      </c>
    </row>
    <row r="180" spans="1:65" s="13" customFormat="1">
      <c r="B180" s="152"/>
      <c r="D180" s="148" t="s">
        <v>131</v>
      </c>
      <c r="E180" s="153" t="s">
        <v>3</v>
      </c>
      <c r="F180" s="154" t="s">
        <v>545</v>
      </c>
      <c r="H180" s="155">
        <v>451.2</v>
      </c>
      <c r="L180" s="152"/>
      <c r="M180" s="156"/>
      <c r="N180" s="157"/>
      <c r="O180" s="157"/>
      <c r="P180" s="157"/>
      <c r="Q180" s="157"/>
      <c r="R180" s="157"/>
      <c r="S180" s="157"/>
      <c r="T180" s="158"/>
      <c r="AT180" s="153" t="s">
        <v>131</v>
      </c>
      <c r="AU180" s="153" t="s">
        <v>72</v>
      </c>
      <c r="AV180" s="13" t="s">
        <v>72</v>
      </c>
      <c r="AW180" s="13" t="s">
        <v>25</v>
      </c>
      <c r="AX180" s="13" t="s">
        <v>63</v>
      </c>
      <c r="AY180" s="153" t="s">
        <v>119</v>
      </c>
    </row>
    <row r="181" spans="1:65" s="14" customFormat="1">
      <c r="B181" s="159"/>
      <c r="D181" s="148" t="s">
        <v>131</v>
      </c>
      <c r="E181" s="160" t="s">
        <v>3</v>
      </c>
      <c r="F181" s="161" t="s">
        <v>133</v>
      </c>
      <c r="H181" s="162">
        <v>451.2</v>
      </c>
      <c r="L181" s="159"/>
      <c r="M181" s="163"/>
      <c r="N181" s="164"/>
      <c r="O181" s="164"/>
      <c r="P181" s="164"/>
      <c r="Q181" s="164"/>
      <c r="R181" s="164"/>
      <c r="S181" s="164"/>
      <c r="T181" s="165"/>
      <c r="AT181" s="160" t="s">
        <v>131</v>
      </c>
      <c r="AU181" s="160" t="s">
        <v>72</v>
      </c>
      <c r="AV181" s="14" t="s">
        <v>127</v>
      </c>
      <c r="AW181" s="14" t="s">
        <v>25</v>
      </c>
      <c r="AX181" s="14" t="s">
        <v>70</v>
      </c>
      <c r="AY181" s="160" t="s">
        <v>119</v>
      </c>
    </row>
    <row r="182" spans="1:65" s="2" customFormat="1" ht="16.5" customHeight="1">
      <c r="A182" s="31"/>
      <c r="B182" s="136"/>
      <c r="C182" s="172" t="s">
        <v>268</v>
      </c>
      <c r="D182" s="172" t="s">
        <v>201</v>
      </c>
      <c r="E182" s="173" t="s">
        <v>463</v>
      </c>
      <c r="F182" s="174" t="s">
        <v>464</v>
      </c>
      <c r="G182" s="175" t="s">
        <v>125</v>
      </c>
      <c r="H182" s="176">
        <v>460.22</v>
      </c>
      <c r="I182" s="176"/>
      <c r="J182" s="176">
        <f>ROUND(I182*H182,2)</f>
        <v>0</v>
      </c>
      <c r="K182" s="174" t="s">
        <v>126</v>
      </c>
      <c r="L182" s="177"/>
      <c r="M182" s="178" t="s">
        <v>3</v>
      </c>
      <c r="N182" s="179" t="s">
        <v>34</v>
      </c>
      <c r="O182" s="144">
        <v>0</v>
      </c>
      <c r="P182" s="144">
        <f>O182*H182</f>
        <v>0</v>
      </c>
      <c r="Q182" s="144">
        <v>1.75E-3</v>
      </c>
      <c r="R182" s="144">
        <f>Q182*H182</f>
        <v>0.80538500000000002</v>
      </c>
      <c r="S182" s="144">
        <v>0</v>
      </c>
      <c r="T182" s="145">
        <f>S182*H182</f>
        <v>0</v>
      </c>
      <c r="U182" s="31"/>
      <c r="V182" s="31"/>
      <c r="W182" s="31"/>
      <c r="X182" s="31"/>
      <c r="Y182" s="31"/>
      <c r="Z182" s="31"/>
      <c r="AA182" s="31"/>
      <c r="AB182" s="31"/>
      <c r="AC182" s="31"/>
      <c r="AD182" s="31"/>
      <c r="AE182" s="31"/>
      <c r="AR182" s="146" t="s">
        <v>204</v>
      </c>
      <c r="AT182" s="146" t="s">
        <v>201</v>
      </c>
      <c r="AU182" s="146" t="s">
        <v>72</v>
      </c>
      <c r="AY182" s="19" t="s">
        <v>119</v>
      </c>
      <c r="BE182" s="147">
        <f>IF(N182="základní",J182,0)</f>
        <v>0</v>
      </c>
      <c r="BF182" s="147">
        <f>IF(N182="snížená",J182,0)</f>
        <v>0</v>
      </c>
      <c r="BG182" s="147">
        <f>IF(N182="zákl. přenesená",J182,0)</f>
        <v>0</v>
      </c>
      <c r="BH182" s="147">
        <f>IF(N182="sníž. přenesená",J182,0)</f>
        <v>0</v>
      </c>
      <c r="BI182" s="147">
        <f>IF(N182="nulová",J182,0)</f>
        <v>0</v>
      </c>
      <c r="BJ182" s="19" t="s">
        <v>70</v>
      </c>
      <c r="BK182" s="147">
        <f>ROUND(I182*H182,2)</f>
        <v>0</v>
      </c>
      <c r="BL182" s="19" t="s">
        <v>197</v>
      </c>
      <c r="BM182" s="146" t="s">
        <v>465</v>
      </c>
    </row>
    <row r="183" spans="1:65" s="13" customFormat="1">
      <c r="B183" s="152"/>
      <c r="D183" s="148" t="s">
        <v>131</v>
      </c>
      <c r="F183" s="154" t="s">
        <v>551</v>
      </c>
      <c r="H183" s="155">
        <v>460.22</v>
      </c>
      <c r="L183" s="152"/>
      <c r="M183" s="156"/>
      <c r="N183" s="157"/>
      <c r="O183" s="157"/>
      <c r="P183" s="157"/>
      <c r="Q183" s="157"/>
      <c r="R183" s="157"/>
      <c r="S183" s="157"/>
      <c r="T183" s="158"/>
      <c r="AT183" s="153" t="s">
        <v>131</v>
      </c>
      <c r="AU183" s="153" t="s">
        <v>72</v>
      </c>
      <c r="AV183" s="13" t="s">
        <v>72</v>
      </c>
      <c r="AW183" s="13" t="s">
        <v>4</v>
      </c>
      <c r="AX183" s="13" t="s">
        <v>70</v>
      </c>
      <c r="AY183" s="153" t="s">
        <v>119</v>
      </c>
    </row>
    <row r="184" spans="1:65" s="2" customFormat="1" ht="24">
      <c r="A184" s="31"/>
      <c r="B184" s="136"/>
      <c r="C184" s="137" t="s">
        <v>273</v>
      </c>
      <c r="D184" s="137" t="s">
        <v>122</v>
      </c>
      <c r="E184" s="138" t="s">
        <v>467</v>
      </c>
      <c r="F184" s="139" t="s">
        <v>468</v>
      </c>
      <c r="G184" s="140" t="s">
        <v>125</v>
      </c>
      <c r="H184" s="141">
        <v>451.2</v>
      </c>
      <c r="I184" s="141"/>
      <c r="J184" s="141">
        <f>ROUND(I184*H184,2)</f>
        <v>0</v>
      </c>
      <c r="K184" s="139" t="s">
        <v>126</v>
      </c>
      <c r="L184" s="32"/>
      <c r="M184" s="142" t="s">
        <v>3</v>
      </c>
      <c r="N184" s="143" t="s">
        <v>34</v>
      </c>
      <c r="O184" s="144">
        <v>0.159</v>
      </c>
      <c r="P184" s="144">
        <f>O184*H184</f>
        <v>71.740799999999993</v>
      </c>
      <c r="Q184" s="144">
        <v>3.0000000000000001E-5</v>
      </c>
      <c r="R184" s="144">
        <f>Q184*H184</f>
        <v>1.3535999999999999E-2</v>
      </c>
      <c r="S184" s="144">
        <v>0</v>
      </c>
      <c r="T184" s="145">
        <f>S184*H184</f>
        <v>0</v>
      </c>
      <c r="U184" s="31"/>
      <c r="V184" s="31"/>
      <c r="W184" s="31"/>
      <c r="X184" s="31"/>
      <c r="Y184" s="31"/>
      <c r="Z184" s="31"/>
      <c r="AA184" s="31"/>
      <c r="AB184" s="31"/>
      <c r="AC184" s="31"/>
      <c r="AD184" s="31"/>
      <c r="AE184" s="31"/>
      <c r="AR184" s="146" t="s">
        <v>197</v>
      </c>
      <c r="AT184" s="146" t="s">
        <v>122</v>
      </c>
      <c r="AU184" s="146" t="s">
        <v>72</v>
      </c>
      <c r="AY184" s="19" t="s">
        <v>119</v>
      </c>
      <c r="BE184" s="147">
        <f>IF(N184="základní",J184,0)</f>
        <v>0</v>
      </c>
      <c r="BF184" s="147">
        <f>IF(N184="snížená",J184,0)</f>
        <v>0</v>
      </c>
      <c r="BG184" s="147">
        <f>IF(N184="zákl. přenesená",J184,0)</f>
        <v>0</v>
      </c>
      <c r="BH184" s="147">
        <f>IF(N184="sníž. přenesená",J184,0)</f>
        <v>0</v>
      </c>
      <c r="BI184" s="147">
        <f>IF(N184="nulová",J184,0)</f>
        <v>0</v>
      </c>
      <c r="BJ184" s="19" t="s">
        <v>70</v>
      </c>
      <c r="BK184" s="147">
        <f>ROUND(I184*H184,2)</f>
        <v>0</v>
      </c>
      <c r="BL184" s="19" t="s">
        <v>197</v>
      </c>
      <c r="BM184" s="146" t="s">
        <v>469</v>
      </c>
    </row>
    <row r="185" spans="1:65" s="2" customFormat="1" ht="107.25">
      <c r="A185" s="31"/>
      <c r="B185" s="32"/>
      <c r="C185" s="31"/>
      <c r="D185" s="148" t="s">
        <v>129</v>
      </c>
      <c r="E185" s="31"/>
      <c r="F185" s="149" t="s">
        <v>462</v>
      </c>
      <c r="G185" s="31"/>
      <c r="H185" s="31"/>
      <c r="I185" s="31"/>
      <c r="J185" s="31"/>
      <c r="K185" s="31"/>
      <c r="L185" s="32"/>
      <c r="M185" s="150"/>
      <c r="N185" s="151"/>
      <c r="O185" s="52"/>
      <c r="P185" s="52"/>
      <c r="Q185" s="52"/>
      <c r="R185" s="52"/>
      <c r="S185" s="52"/>
      <c r="T185" s="53"/>
      <c r="U185" s="31"/>
      <c r="V185" s="31"/>
      <c r="W185" s="31"/>
      <c r="X185" s="31"/>
      <c r="Y185" s="31"/>
      <c r="Z185" s="31"/>
      <c r="AA185" s="31"/>
      <c r="AB185" s="31"/>
      <c r="AC185" s="31"/>
      <c r="AD185" s="31"/>
      <c r="AE185" s="31"/>
      <c r="AT185" s="19" t="s">
        <v>129</v>
      </c>
      <c r="AU185" s="19" t="s">
        <v>72</v>
      </c>
    </row>
    <row r="186" spans="1:65" s="13" customFormat="1">
      <c r="B186" s="152"/>
      <c r="D186" s="148" t="s">
        <v>131</v>
      </c>
      <c r="E186" s="153" t="s">
        <v>3</v>
      </c>
      <c r="F186" s="154" t="s">
        <v>537</v>
      </c>
      <c r="H186" s="155">
        <v>451.2</v>
      </c>
      <c r="L186" s="152"/>
      <c r="M186" s="156"/>
      <c r="N186" s="157"/>
      <c r="O186" s="157"/>
      <c r="P186" s="157"/>
      <c r="Q186" s="157"/>
      <c r="R186" s="157"/>
      <c r="S186" s="157"/>
      <c r="T186" s="158"/>
      <c r="AT186" s="153" t="s">
        <v>131</v>
      </c>
      <c r="AU186" s="153" t="s">
        <v>72</v>
      </c>
      <c r="AV186" s="13" t="s">
        <v>72</v>
      </c>
      <c r="AW186" s="13" t="s">
        <v>25</v>
      </c>
      <c r="AX186" s="13" t="s">
        <v>63</v>
      </c>
      <c r="AY186" s="153" t="s">
        <v>119</v>
      </c>
    </row>
    <row r="187" spans="1:65" s="15" customFormat="1">
      <c r="B187" s="166"/>
      <c r="D187" s="148" t="s">
        <v>131</v>
      </c>
      <c r="E187" s="167" t="s">
        <v>3</v>
      </c>
      <c r="F187" s="168" t="s">
        <v>552</v>
      </c>
      <c r="H187" s="167" t="s">
        <v>3</v>
      </c>
      <c r="L187" s="166"/>
      <c r="M187" s="169"/>
      <c r="N187" s="170"/>
      <c r="O187" s="170"/>
      <c r="P187" s="170"/>
      <c r="Q187" s="170"/>
      <c r="R187" s="170"/>
      <c r="S187" s="170"/>
      <c r="T187" s="171"/>
      <c r="AT187" s="167" t="s">
        <v>131</v>
      </c>
      <c r="AU187" s="167" t="s">
        <v>72</v>
      </c>
      <c r="AV187" s="15" t="s">
        <v>70</v>
      </c>
      <c r="AW187" s="15" t="s">
        <v>25</v>
      </c>
      <c r="AX187" s="15" t="s">
        <v>63</v>
      </c>
      <c r="AY187" s="167" t="s">
        <v>119</v>
      </c>
    </row>
    <row r="188" spans="1:65" s="14" customFormat="1">
      <c r="B188" s="159"/>
      <c r="D188" s="148" t="s">
        <v>131</v>
      </c>
      <c r="E188" s="160" t="s">
        <v>3</v>
      </c>
      <c r="F188" s="161" t="s">
        <v>133</v>
      </c>
      <c r="H188" s="162">
        <v>451.2</v>
      </c>
      <c r="L188" s="159"/>
      <c r="M188" s="163"/>
      <c r="N188" s="164"/>
      <c r="O188" s="164"/>
      <c r="P188" s="164"/>
      <c r="Q188" s="164"/>
      <c r="R188" s="164"/>
      <c r="S188" s="164"/>
      <c r="T188" s="165"/>
      <c r="AT188" s="160" t="s">
        <v>131</v>
      </c>
      <c r="AU188" s="160" t="s">
        <v>72</v>
      </c>
      <c r="AV188" s="14" t="s">
        <v>127</v>
      </c>
      <c r="AW188" s="14" t="s">
        <v>25</v>
      </c>
      <c r="AX188" s="14" t="s">
        <v>70</v>
      </c>
      <c r="AY188" s="160" t="s">
        <v>119</v>
      </c>
    </row>
    <row r="189" spans="1:65" s="2" customFormat="1" ht="16.5" customHeight="1">
      <c r="A189" s="31"/>
      <c r="B189" s="136"/>
      <c r="C189" s="172" t="s">
        <v>279</v>
      </c>
      <c r="D189" s="172" t="s">
        <v>201</v>
      </c>
      <c r="E189" s="173" t="s">
        <v>470</v>
      </c>
      <c r="F189" s="174" t="s">
        <v>471</v>
      </c>
      <c r="G189" s="175" t="s">
        <v>125</v>
      </c>
      <c r="H189" s="176">
        <v>460.22</v>
      </c>
      <c r="I189" s="176"/>
      <c r="J189" s="176">
        <f>ROUND(I189*H189,2)</f>
        <v>0</v>
      </c>
      <c r="K189" s="174" t="s">
        <v>126</v>
      </c>
      <c r="L189" s="177"/>
      <c r="M189" s="178" t="s">
        <v>3</v>
      </c>
      <c r="N189" s="179" t="s">
        <v>34</v>
      </c>
      <c r="O189" s="144">
        <v>0</v>
      </c>
      <c r="P189" s="144">
        <f>O189*H189</f>
        <v>0</v>
      </c>
      <c r="Q189" s="144">
        <v>2E-3</v>
      </c>
      <c r="R189" s="144">
        <f>Q189*H189</f>
        <v>0.92044000000000004</v>
      </c>
      <c r="S189" s="144">
        <v>0</v>
      </c>
      <c r="T189" s="145">
        <f>S189*H189</f>
        <v>0</v>
      </c>
      <c r="U189" s="31"/>
      <c r="V189" s="31"/>
      <c r="W189" s="31"/>
      <c r="X189" s="31"/>
      <c r="Y189" s="31"/>
      <c r="Z189" s="31"/>
      <c r="AA189" s="31"/>
      <c r="AB189" s="31"/>
      <c r="AC189" s="31"/>
      <c r="AD189" s="31"/>
      <c r="AE189" s="31"/>
      <c r="AR189" s="146" t="s">
        <v>204</v>
      </c>
      <c r="AT189" s="146" t="s">
        <v>201</v>
      </c>
      <c r="AU189" s="146" t="s">
        <v>72</v>
      </c>
      <c r="AY189" s="19" t="s">
        <v>119</v>
      </c>
      <c r="BE189" s="147">
        <f>IF(N189="základní",J189,0)</f>
        <v>0</v>
      </c>
      <c r="BF189" s="147">
        <f>IF(N189="snížená",J189,0)</f>
        <v>0</v>
      </c>
      <c r="BG189" s="147">
        <f>IF(N189="zákl. přenesená",J189,0)</f>
        <v>0</v>
      </c>
      <c r="BH189" s="147">
        <f>IF(N189="sníž. přenesená",J189,0)</f>
        <v>0</v>
      </c>
      <c r="BI189" s="147">
        <f>IF(N189="nulová",J189,0)</f>
        <v>0</v>
      </c>
      <c r="BJ189" s="19" t="s">
        <v>70</v>
      </c>
      <c r="BK189" s="147">
        <f>ROUND(I189*H189,2)</f>
        <v>0</v>
      </c>
      <c r="BL189" s="19" t="s">
        <v>197</v>
      </c>
      <c r="BM189" s="146" t="s">
        <v>472</v>
      </c>
    </row>
    <row r="190" spans="1:65" s="13" customFormat="1">
      <c r="B190" s="152"/>
      <c r="D190" s="148" t="s">
        <v>131</v>
      </c>
      <c r="F190" s="154" t="s">
        <v>551</v>
      </c>
      <c r="H190" s="155">
        <v>460.22</v>
      </c>
      <c r="L190" s="152"/>
      <c r="M190" s="156"/>
      <c r="N190" s="157"/>
      <c r="O190" s="157"/>
      <c r="P190" s="157"/>
      <c r="Q190" s="157"/>
      <c r="R190" s="157"/>
      <c r="S190" s="157"/>
      <c r="T190" s="158"/>
      <c r="AT190" s="153" t="s">
        <v>131</v>
      </c>
      <c r="AU190" s="153" t="s">
        <v>72</v>
      </c>
      <c r="AV190" s="13" t="s">
        <v>72</v>
      </c>
      <c r="AW190" s="13" t="s">
        <v>4</v>
      </c>
      <c r="AX190" s="13" t="s">
        <v>70</v>
      </c>
      <c r="AY190" s="153" t="s">
        <v>119</v>
      </c>
    </row>
    <row r="191" spans="1:65" s="2" customFormat="1" ht="24">
      <c r="A191" s="31"/>
      <c r="B191" s="136"/>
      <c r="C191" s="137" t="s">
        <v>284</v>
      </c>
      <c r="D191" s="137" t="s">
        <v>122</v>
      </c>
      <c r="E191" s="138" t="s">
        <v>220</v>
      </c>
      <c r="F191" s="139" t="s">
        <v>221</v>
      </c>
      <c r="G191" s="140" t="s">
        <v>152</v>
      </c>
      <c r="H191" s="141">
        <v>2.2599999999999998</v>
      </c>
      <c r="I191" s="141"/>
      <c r="J191" s="141">
        <f>ROUND(I191*H191,2)</f>
        <v>0</v>
      </c>
      <c r="K191" s="139" t="s">
        <v>126</v>
      </c>
      <c r="L191" s="32"/>
      <c r="M191" s="142" t="s">
        <v>3</v>
      </c>
      <c r="N191" s="143" t="s">
        <v>34</v>
      </c>
      <c r="O191" s="144">
        <v>1.831</v>
      </c>
      <c r="P191" s="144">
        <f>O191*H191</f>
        <v>4.1380599999999994</v>
      </c>
      <c r="Q191" s="144">
        <v>0</v>
      </c>
      <c r="R191" s="144">
        <f>Q191*H191</f>
        <v>0</v>
      </c>
      <c r="S191" s="144">
        <v>0</v>
      </c>
      <c r="T191" s="145">
        <f>S191*H191</f>
        <v>0</v>
      </c>
      <c r="U191" s="31"/>
      <c r="V191" s="31"/>
      <c r="W191" s="31"/>
      <c r="X191" s="31"/>
      <c r="Y191" s="31"/>
      <c r="Z191" s="31"/>
      <c r="AA191" s="31"/>
      <c r="AB191" s="31"/>
      <c r="AC191" s="31"/>
      <c r="AD191" s="31"/>
      <c r="AE191" s="31"/>
      <c r="AR191" s="146" t="s">
        <v>197</v>
      </c>
      <c r="AT191" s="146" t="s">
        <v>122</v>
      </c>
      <c r="AU191" s="146" t="s">
        <v>72</v>
      </c>
      <c r="AY191" s="19" t="s">
        <v>119</v>
      </c>
      <c r="BE191" s="147">
        <f>IF(N191="základní",J191,0)</f>
        <v>0</v>
      </c>
      <c r="BF191" s="147">
        <f>IF(N191="snížená",J191,0)</f>
        <v>0</v>
      </c>
      <c r="BG191" s="147">
        <f>IF(N191="zákl. přenesená",J191,0)</f>
        <v>0</v>
      </c>
      <c r="BH191" s="147">
        <f>IF(N191="sníž. přenesená",J191,0)</f>
        <v>0</v>
      </c>
      <c r="BI191" s="147">
        <f>IF(N191="nulová",J191,0)</f>
        <v>0</v>
      </c>
      <c r="BJ191" s="19" t="s">
        <v>70</v>
      </c>
      <c r="BK191" s="147">
        <f>ROUND(I191*H191,2)</f>
        <v>0</v>
      </c>
      <c r="BL191" s="19" t="s">
        <v>197</v>
      </c>
      <c r="BM191" s="146" t="s">
        <v>222</v>
      </c>
    </row>
    <row r="192" spans="1:65" s="2" customFormat="1" ht="78">
      <c r="A192" s="31"/>
      <c r="B192" s="32"/>
      <c r="C192" s="31"/>
      <c r="D192" s="148" t="s">
        <v>129</v>
      </c>
      <c r="E192" s="31"/>
      <c r="F192" s="149" t="s">
        <v>223</v>
      </c>
      <c r="G192" s="31"/>
      <c r="H192" s="31"/>
      <c r="I192" s="31"/>
      <c r="J192" s="31"/>
      <c r="K192" s="31"/>
      <c r="L192" s="32"/>
      <c r="M192" s="150"/>
      <c r="N192" s="151"/>
      <c r="O192" s="52"/>
      <c r="P192" s="52"/>
      <c r="Q192" s="52"/>
      <c r="R192" s="52"/>
      <c r="S192" s="52"/>
      <c r="T192" s="53"/>
      <c r="U192" s="31"/>
      <c r="V192" s="31"/>
      <c r="W192" s="31"/>
      <c r="X192" s="31"/>
      <c r="Y192" s="31"/>
      <c r="Z192" s="31"/>
      <c r="AA192" s="31"/>
      <c r="AB192" s="31"/>
      <c r="AC192" s="31"/>
      <c r="AD192" s="31"/>
      <c r="AE192" s="31"/>
      <c r="AT192" s="19" t="s">
        <v>129</v>
      </c>
      <c r="AU192" s="19" t="s">
        <v>72</v>
      </c>
    </row>
    <row r="193" spans="1:65" s="2" customFormat="1" ht="24">
      <c r="A193" s="31"/>
      <c r="B193" s="136"/>
      <c r="C193" s="137" t="s">
        <v>288</v>
      </c>
      <c r="D193" s="137" t="s">
        <v>122</v>
      </c>
      <c r="E193" s="138" t="s">
        <v>225</v>
      </c>
      <c r="F193" s="139" t="s">
        <v>226</v>
      </c>
      <c r="G193" s="140" t="s">
        <v>152</v>
      </c>
      <c r="H193" s="141">
        <v>2.2599999999999998</v>
      </c>
      <c r="I193" s="141"/>
      <c r="J193" s="141">
        <f>ROUND(I193*H193,2)</f>
        <v>0</v>
      </c>
      <c r="K193" s="139" t="s">
        <v>126</v>
      </c>
      <c r="L193" s="32"/>
      <c r="M193" s="142" t="s">
        <v>3</v>
      </c>
      <c r="N193" s="143" t="s">
        <v>34</v>
      </c>
      <c r="O193" s="144">
        <v>1.45</v>
      </c>
      <c r="P193" s="144">
        <f>O193*H193</f>
        <v>3.2769999999999997</v>
      </c>
      <c r="Q193" s="144">
        <v>0</v>
      </c>
      <c r="R193" s="144">
        <f>Q193*H193</f>
        <v>0</v>
      </c>
      <c r="S193" s="144">
        <v>0</v>
      </c>
      <c r="T193" s="145">
        <f>S193*H193</f>
        <v>0</v>
      </c>
      <c r="U193" s="31"/>
      <c r="V193" s="31"/>
      <c r="W193" s="31"/>
      <c r="X193" s="31"/>
      <c r="Y193" s="31"/>
      <c r="Z193" s="31"/>
      <c r="AA193" s="31"/>
      <c r="AB193" s="31"/>
      <c r="AC193" s="31"/>
      <c r="AD193" s="31"/>
      <c r="AE193" s="31"/>
      <c r="AR193" s="146" t="s">
        <v>197</v>
      </c>
      <c r="AT193" s="146" t="s">
        <v>122</v>
      </c>
      <c r="AU193" s="146" t="s">
        <v>72</v>
      </c>
      <c r="AY193" s="19" t="s">
        <v>119</v>
      </c>
      <c r="BE193" s="147">
        <f>IF(N193="základní",J193,0)</f>
        <v>0</v>
      </c>
      <c r="BF193" s="147">
        <f>IF(N193="snížená",J193,0)</f>
        <v>0</v>
      </c>
      <c r="BG193" s="147">
        <f>IF(N193="zákl. přenesená",J193,0)</f>
        <v>0</v>
      </c>
      <c r="BH193" s="147">
        <f>IF(N193="sníž. přenesená",J193,0)</f>
        <v>0</v>
      </c>
      <c r="BI193" s="147">
        <f>IF(N193="nulová",J193,0)</f>
        <v>0</v>
      </c>
      <c r="BJ193" s="19" t="s">
        <v>70</v>
      </c>
      <c r="BK193" s="147">
        <f>ROUND(I193*H193,2)</f>
        <v>0</v>
      </c>
      <c r="BL193" s="19" t="s">
        <v>197</v>
      </c>
      <c r="BM193" s="146" t="s">
        <v>227</v>
      </c>
    </row>
    <row r="194" spans="1:65" s="2" customFormat="1" ht="78">
      <c r="A194" s="31"/>
      <c r="B194" s="32"/>
      <c r="C194" s="31"/>
      <c r="D194" s="148" t="s">
        <v>129</v>
      </c>
      <c r="E194" s="31"/>
      <c r="F194" s="149" t="s">
        <v>223</v>
      </c>
      <c r="G194" s="31"/>
      <c r="H194" s="31"/>
      <c r="I194" s="31"/>
      <c r="J194" s="31"/>
      <c r="K194" s="31"/>
      <c r="L194" s="32"/>
      <c r="M194" s="150"/>
      <c r="N194" s="151"/>
      <c r="O194" s="52"/>
      <c r="P194" s="52"/>
      <c r="Q194" s="52"/>
      <c r="R194" s="52"/>
      <c r="S194" s="52"/>
      <c r="T194" s="53"/>
      <c r="U194" s="31"/>
      <c r="V194" s="31"/>
      <c r="W194" s="31"/>
      <c r="X194" s="31"/>
      <c r="Y194" s="31"/>
      <c r="Z194" s="31"/>
      <c r="AA194" s="31"/>
      <c r="AB194" s="31"/>
      <c r="AC194" s="31"/>
      <c r="AD194" s="31"/>
      <c r="AE194" s="31"/>
      <c r="AT194" s="19" t="s">
        <v>129</v>
      </c>
      <c r="AU194" s="19" t="s">
        <v>72</v>
      </c>
    </row>
    <row r="195" spans="1:65" s="12" customFormat="1" ht="22.9" customHeight="1">
      <c r="B195" s="124"/>
      <c r="D195" s="125" t="s">
        <v>62</v>
      </c>
      <c r="E195" s="134" t="s">
        <v>228</v>
      </c>
      <c r="F195" s="134" t="s">
        <v>229</v>
      </c>
      <c r="J195" s="135">
        <f>BK195</f>
        <v>0</v>
      </c>
      <c r="L195" s="124"/>
      <c r="M195" s="128"/>
      <c r="N195" s="129"/>
      <c r="O195" s="129"/>
      <c r="P195" s="130">
        <f>SUM(P196:P212)</f>
        <v>17.22803</v>
      </c>
      <c r="Q195" s="129"/>
      <c r="R195" s="130">
        <f>SUM(R196:R212)</f>
        <v>0.72955150000000013</v>
      </c>
      <c r="S195" s="129"/>
      <c r="T195" s="131">
        <f>SUM(T196:T212)</f>
        <v>0</v>
      </c>
      <c r="AR195" s="125" t="s">
        <v>72</v>
      </c>
      <c r="AT195" s="132" t="s">
        <v>62</v>
      </c>
      <c r="AU195" s="132" t="s">
        <v>70</v>
      </c>
      <c r="AY195" s="125" t="s">
        <v>119</v>
      </c>
      <c r="BK195" s="133">
        <f>SUM(BK196:BK212)</f>
        <v>0</v>
      </c>
    </row>
    <row r="196" spans="1:65" s="2" customFormat="1" ht="24">
      <c r="A196" s="31"/>
      <c r="B196" s="136"/>
      <c r="C196" s="137" t="s">
        <v>293</v>
      </c>
      <c r="D196" s="137" t="s">
        <v>122</v>
      </c>
      <c r="E196" s="138" t="s">
        <v>231</v>
      </c>
      <c r="F196" s="139" t="s">
        <v>232</v>
      </c>
      <c r="G196" s="140" t="s">
        <v>145</v>
      </c>
      <c r="H196" s="141">
        <v>1.27</v>
      </c>
      <c r="I196" s="141"/>
      <c r="J196" s="141">
        <f>ROUND(I196*H196,2)</f>
        <v>0</v>
      </c>
      <c r="K196" s="139" t="s">
        <v>126</v>
      </c>
      <c r="L196" s="32"/>
      <c r="M196" s="142" t="s">
        <v>3</v>
      </c>
      <c r="N196" s="143" t="s">
        <v>34</v>
      </c>
      <c r="O196" s="144">
        <v>1.56</v>
      </c>
      <c r="P196" s="144">
        <f>O196*H196</f>
        <v>1.9812000000000001</v>
      </c>
      <c r="Q196" s="144">
        <v>1.08E-3</v>
      </c>
      <c r="R196" s="144">
        <f>Q196*H196</f>
        <v>1.3715999999999999E-3</v>
      </c>
      <c r="S196" s="144">
        <v>0</v>
      </c>
      <c r="T196" s="145">
        <f>S196*H196</f>
        <v>0</v>
      </c>
      <c r="U196" s="31"/>
      <c r="V196" s="31"/>
      <c r="W196" s="31"/>
      <c r="X196" s="31"/>
      <c r="Y196" s="31"/>
      <c r="Z196" s="31"/>
      <c r="AA196" s="31"/>
      <c r="AB196" s="31"/>
      <c r="AC196" s="31"/>
      <c r="AD196" s="31"/>
      <c r="AE196" s="31"/>
      <c r="AR196" s="146" t="s">
        <v>197</v>
      </c>
      <c r="AT196" s="146" t="s">
        <v>122</v>
      </c>
      <c r="AU196" s="146" t="s">
        <v>72</v>
      </c>
      <c r="AY196" s="19" t="s">
        <v>119</v>
      </c>
      <c r="BE196" s="147">
        <f>IF(N196="základní",J196,0)</f>
        <v>0</v>
      </c>
      <c r="BF196" s="147">
        <f>IF(N196="snížená",J196,0)</f>
        <v>0</v>
      </c>
      <c r="BG196" s="147">
        <f>IF(N196="zákl. přenesená",J196,0)</f>
        <v>0</v>
      </c>
      <c r="BH196" s="147">
        <f>IF(N196="sníž. přenesená",J196,0)</f>
        <v>0</v>
      </c>
      <c r="BI196" s="147">
        <f>IF(N196="nulová",J196,0)</f>
        <v>0</v>
      </c>
      <c r="BJ196" s="19" t="s">
        <v>70</v>
      </c>
      <c r="BK196" s="147">
        <f>ROUND(I196*H196,2)</f>
        <v>0</v>
      </c>
      <c r="BL196" s="19" t="s">
        <v>197</v>
      </c>
      <c r="BM196" s="146" t="s">
        <v>233</v>
      </c>
    </row>
    <row r="197" spans="1:65" s="2" customFormat="1" ht="156">
      <c r="A197" s="31"/>
      <c r="B197" s="32"/>
      <c r="C197" s="31"/>
      <c r="D197" s="148" t="s">
        <v>129</v>
      </c>
      <c r="E197" s="31"/>
      <c r="F197" s="149" t="s">
        <v>234</v>
      </c>
      <c r="G197" s="31"/>
      <c r="H197" s="31"/>
      <c r="I197" s="31"/>
      <c r="J197" s="31"/>
      <c r="K197" s="31"/>
      <c r="L197" s="32"/>
      <c r="M197" s="150"/>
      <c r="N197" s="151"/>
      <c r="O197" s="52"/>
      <c r="P197" s="52"/>
      <c r="Q197" s="52"/>
      <c r="R197" s="52"/>
      <c r="S197" s="52"/>
      <c r="T197" s="53"/>
      <c r="U197" s="31"/>
      <c r="V197" s="31"/>
      <c r="W197" s="31"/>
      <c r="X197" s="31"/>
      <c r="Y197" s="31"/>
      <c r="Z197" s="31"/>
      <c r="AA197" s="31"/>
      <c r="AB197" s="31"/>
      <c r="AC197" s="31"/>
      <c r="AD197" s="31"/>
      <c r="AE197" s="31"/>
      <c r="AT197" s="19" t="s">
        <v>129</v>
      </c>
      <c r="AU197" s="19" t="s">
        <v>72</v>
      </c>
    </row>
    <row r="198" spans="1:65" s="13" customFormat="1">
      <c r="B198" s="152"/>
      <c r="D198" s="148" t="s">
        <v>131</v>
      </c>
      <c r="E198" s="153" t="s">
        <v>3</v>
      </c>
      <c r="F198" s="154" t="s">
        <v>553</v>
      </c>
      <c r="H198" s="155">
        <v>1.27</v>
      </c>
      <c r="L198" s="152"/>
      <c r="M198" s="156"/>
      <c r="N198" s="157"/>
      <c r="O198" s="157"/>
      <c r="P198" s="157"/>
      <c r="Q198" s="157"/>
      <c r="R198" s="157"/>
      <c r="S198" s="157"/>
      <c r="T198" s="158"/>
      <c r="AT198" s="153" t="s">
        <v>131</v>
      </c>
      <c r="AU198" s="153" t="s">
        <v>72</v>
      </c>
      <c r="AV198" s="13" t="s">
        <v>72</v>
      </c>
      <c r="AW198" s="13" t="s">
        <v>25</v>
      </c>
      <c r="AX198" s="13" t="s">
        <v>63</v>
      </c>
      <c r="AY198" s="153" t="s">
        <v>119</v>
      </c>
    </row>
    <row r="199" spans="1:65" s="14" customFormat="1">
      <c r="B199" s="159"/>
      <c r="D199" s="148" t="s">
        <v>131</v>
      </c>
      <c r="E199" s="160" t="s">
        <v>3</v>
      </c>
      <c r="F199" s="161" t="s">
        <v>133</v>
      </c>
      <c r="H199" s="162">
        <v>1.27</v>
      </c>
      <c r="L199" s="159"/>
      <c r="M199" s="163"/>
      <c r="N199" s="164"/>
      <c r="O199" s="164"/>
      <c r="P199" s="164"/>
      <c r="Q199" s="164"/>
      <c r="R199" s="164"/>
      <c r="S199" s="164"/>
      <c r="T199" s="165"/>
      <c r="AT199" s="160" t="s">
        <v>131</v>
      </c>
      <c r="AU199" s="160" t="s">
        <v>72</v>
      </c>
      <c r="AV199" s="14" t="s">
        <v>127</v>
      </c>
      <c r="AW199" s="14" t="s">
        <v>25</v>
      </c>
      <c r="AX199" s="14" t="s">
        <v>70</v>
      </c>
      <c r="AY199" s="160" t="s">
        <v>119</v>
      </c>
    </row>
    <row r="200" spans="1:65" s="2" customFormat="1" ht="24">
      <c r="A200" s="31"/>
      <c r="B200" s="136"/>
      <c r="C200" s="137" t="s">
        <v>298</v>
      </c>
      <c r="D200" s="137" t="s">
        <v>122</v>
      </c>
      <c r="E200" s="138" t="s">
        <v>474</v>
      </c>
      <c r="F200" s="139" t="s">
        <v>475</v>
      </c>
      <c r="G200" s="140" t="s">
        <v>248</v>
      </c>
      <c r="H200" s="141">
        <v>51.29</v>
      </c>
      <c r="I200" s="141"/>
      <c r="J200" s="141">
        <f>ROUND(I200*H200,2)</f>
        <v>0</v>
      </c>
      <c r="K200" s="139" t="s">
        <v>126</v>
      </c>
      <c r="L200" s="32"/>
      <c r="M200" s="142" t="s">
        <v>3</v>
      </c>
      <c r="N200" s="143" t="s">
        <v>34</v>
      </c>
      <c r="O200" s="144">
        <v>0.25</v>
      </c>
      <c r="P200" s="144">
        <f>O200*H200</f>
        <v>12.8225</v>
      </c>
      <c r="Q200" s="144">
        <v>0</v>
      </c>
      <c r="R200" s="144">
        <f>Q200*H200</f>
        <v>0</v>
      </c>
      <c r="S200" s="144">
        <v>0</v>
      </c>
      <c r="T200" s="145">
        <f>S200*H200</f>
        <v>0</v>
      </c>
      <c r="U200" s="31"/>
      <c r="V200" s="31"/>
      <c r="W200" s="31"/>
      <c r="X200" s="31"/>
      <c r="Y200" s="31"/>
      <c r="Z200" s="31"/>
      <c r="AA200" s="31"/>
      <c r="AB200" s="31"/>
      <c r="AC200" s="31"/>
      <c r="AD200" s="31"/>
      <c r="AE200" s="31"/>
      <c r="AR200" s="146" t="s">
        <v>197</v>
      </c>
      <c r="AT200" s="146" t="s">
        <v>122</v>
      </c>
      <c r="AU200" s="146" t="s">
        <v>72</v>
      </c>
      <c r="AY200" s="19" t="s">
        <v>119</v>
      </c>
      <c r="BE200" s="147">
        <f>IF(N200="základní",J200,0)</f>
        <v>0</v>
      </c>
      <c r="BF200" s="147">
        <f>IF(N200="snížená",J200,0)</f>
        <v>0</v>
      </c>
      <c r="BG200" s="147">
        <f>IF(N200="zákl. přenesená",J200,0)</f>
        <v>0</v>
      </c>
      <c r="BH200" s="147">
        <f>IF(N200="sníž. přenesená",J200,0)</f>
        <v>0</v>
      </c>
      <c r="BI200" s="147">
        <f>IF(N200="nulová",J200,0)</f>
        <v>0</v>
      </c>
      <c r="BJ200" s="19" t="s">
        <v>70</v>
      </c>
      <c r="BK200" s="147">
        <f>ROUND(I200*H200,2)</f>
        <v>0</v>
      </c>
      <c r="BL200" s="19" t="s">
        <v>197</v>
      </c>
      <c r="BM200" s="146" t="s">
        <v>554</v>
      </c>
    </row>
    <row r="201" spans="1:65" s="2" customFormat="1" ht="78">
      <c r="A201" s="31"/>
      <c r="B201" s="32"/>
      <c r="C201" s="31"/>
      <c r="D201" s="148" t="s">
        <v>129</v>
      </c>
      <c r="E201" s="31"/>
      <c r="F201" s="149" t="s">
        <v>477</v>
      </c>
      <c r="G201" s="31"/>
      <c r="H201" s="31"/>
      <c r="I201" s="31"/>
      <c r="J201" s="31"/>
      <c r="K201" s="31"/>
      <c r="L201" s="32"/>
      <c r="M201" s="150"/>
      <c r="N201" s="151"/>
      <c r="O201" s="52"/>
      <c r="P201" s="52"/>
      <c r="Q201" s="52"/>
      <c r="R201" s="52"/>
      <c r="S201" s="52"/>
      <c r="T201" s="53"/>
      <c r="U201" s="31"/>
      <c r="V201" s="31"/>
      <c r="W201" s="31"/>
      <c r="X201" s="31"/>
      <c r="Y201" s="31"/>
      <c r="Z201" s="31"/>
      <c r="AA201" s="31"/>
      <c r="AB201" s="31"/>
      <c r="AC201" s="31"/>
      <c r="AD201" s="31"/>
      <c r="AE201" s="31"/>
      <c r="AT201" s="19" t="s">
        <v>129</v>
      </c>
      <c r="AU201" s="19" t="s">
        <v>72</v>
      </c>
    </row>
    <row r="202" spans="1:65" s="2" customFormat="1" ht="16.5" customHeight="1">
      <c r="A202" s="31"/>
      <c r="B202" s="136"/>
      <c r="C202" s="172" t="s">
        <v>204</v>
      </c>
      <c r="D202" s="172" t="s">
        <v>201</v>
      </c>
      <c r="E202" s="173" t="s">
        <v>480</v>
      </c>
      <c r="F202" s="174" t="s">
        <v>481</v>
      </c>
      <c r="G202" s="175" t="s">
        <v>145</v>
      </c>
      <c r="H202" s="176">
        <v>1.27</v>
      </c>
      <c r="I202" s="176"/>
      <c r="J202" s="176">
        <f>ROUND(I202*H202,2)</f>
        <v>0</v>
      </c>
      <c r="K202" s="174" t="s">
        <v>126</v>
      </c>
      <c r="L202" s="177"/>
      <c r="M202" s="178" t="s">
        <v>3</v>
      </c>
      <c r="N202" s="179" t="s">
        <v>34</v>
      </c>
      <c r="O202" s="144">
        <v>0</v>
      </c>
      <c r="P202" s="144">
        <f>O202*H202</f>
        <v>0</v>
      </c>
      <c r="Q202" s="144">
        <v>0.55000000000000004</v>
      </c>
      <c r="R202" s="144">
        <f>Q202*H202</f>
        <v>0.69850000000000012</v>
      </c>
      <c r="S202" s="144">
        <v>0</v>
      </c>
      <c r="T202" s="145">
        <f>S202*H202</f>
        <v>0</v>
      </c>
      <c r="U202" s="31"/>
      <c r="V202" s="31"/>
      <c r="W202" s="31"/>
      <c r="X202" s="31"/>
      <c r="Y202" s="31"/>
      <c r="Z202" s="31"/>
      <c r="AA202" s="31"/>
      <c r="AB202" s="31"/>
      <c r="AC202" s="31"/>
      <c r="AD202" s="31"/>
      <c r="AE202" s="31"/>
      <c r="AR202" s="146" t="s">
        <v>204</v>
      </c>
      <c r="AT202" s="146" t="s">
        <v>201</v>
      </c>
      <c r="AU202" s="146" t="s">
        <v>72</v>
      </c>
      <c r="AY202" s="19" t="s">
        <v>119</v>
      </c>
      <c r="BE202" s="147">
        <f>IF(N202="základní",J202,0)</f>
        <v>0</v>
      </c>
      <c r="BF202" s="147">
        <f>IF(N202="snížená",J202,0)</f>
        <v>0</v>
      </c>
      <c r="BG202" s="147">
        <f>IF(N202="zákl. přenesená",J202,0)</f>
        <v>0</v>
      </c>
      <c r="BH202" s="147">
        <f>IF(N202="sníž. přenesená",J202,0)</f>
        <v>0</v>
      </c>
      <c r="BI202" s="147">
        <f>IF(N202="nulová",J202,0)</f>
        <v>0</v>
      </c>
      <c r="BJ202" s="19" t="s">
        <v>70</v>
      </c>
      <c r="BK202" s="147">
        <f>ROUND(I202*H202,2)</f>
        <v>0</v>
      </c>
      <c r="BL202" s="19" t="s">
        <v>197</v>
      </c>
      <c r="BM202" s="146" t="s">
        <v>555</v>
      </c>
    </row>
    <row r="203" spans="1:65" s="13" customFormat="1">
      <c r="B203" s="152"/>
      <c r="D203" s="148" t="s">
        <v>131</v>
      </c>
      <c r="E203" s="153" t="s">
        <v>3</v>
      </c>
      <c r="F203" s="154" t="s">
        <v>556</v>
      </c>
      <c r="H203" s="155">
        <v>1.27</v>
      </c>
      <c r="L203" s="152"/>
      <c r="M203" s="156"/>
      <c r="N203" s="157"/>
      <c r="O203" s="157"/>
      <c r="P203" s="157"/>
      <c r="Q203" s="157"/>
      <c r="R203" s="157"/>
      <c r="S203" s="157"/>
      <c r="T203" s="158"/>
      <c r="AT203" s="153" t="s">
        <v>131</v>
      </c>
      <c r="AU203" s="153" t="s">
        <v>72</v>
      </c>
      <c r="AV203" s="13" t="s">
        <v>72</v>
      </c>
      <c r="AW203" s="13" t="s">
        <v>25</v>
      </c>
      <c r="AX203" s="13" t="s">
        <v>63</v>
      </c>
      <c r="AY203" s="153" t="s">
        <v>119</v>
      </c>
    </row>
    <row r="204" spans="1:65" s="14" customFormat="1">
      <c r="B204" s="159"/>
      <c r="D204" s="148" t="s">
        <v>131</v>
      </c>
      <c r="E204" s="160" t="s">
        <v>3</v>
      </c>
      <c r="F204" s="161" t="s">
        <v>133</v>
      </c>
      <c r="H204" s="162">
        <v>1.27</v>
      </c>
      <c r="L204" s="159"/>
      <c r="M204" s="163"/>
      <c r="N204" s="164"/>
      <c r="O204" s="164"/>
      <c r="P204" s="164"/>
      <c r="Q204" s="164"/>
      <c r="R204" s="164"/>
      <c r="S204" s="164"/>
      <c r="T204" s="165"/>
      <c r="AT204" s="160" t="s">
        <v>131</v>
      </c>
      <c r="AU204" s="160" t="s">
        <v>72</v>
      </c>
      <c r="AV204" s="14" t="s">
        <v>127</v>
      </c>
      <c r="AW204" s="14" t="s">
        <v>25</v>
      </c>
      <c r="AX204" s="14" t="s">
        <v>70</v>
      </c>
      <c r="AY204" s="160" t="s">
        <v>119</v>
      </c>
    </row>
    <row r="205" spans="1:65" s="2" customFormat="1" ht="21.75" customHeight="1">
      <c r="A205" s="31"/>
      <c r="B205" s="136"/>
      <c r="C205" s="137" t="s">
        <v>309</v>
      </c>
      <c r="D205" s="137" t="s">
        <v>122</v>
      </c>
      <c r="E205" s="138" t="s">
        <v>264</v>
      </c>
      <c r="F205" s="139" t="s">
        <v>265</v>
      </c>
      <c r="G205" s="140" t="s">
        <v>145</v>
      </c>
      <c r="H205" s="141">
        <v>1.27</v>
      </c>
      <c r="I205" s="141"/>
      <c r="J205" s="141">
        <f>ROUND(I205*H205,2)</f>
        <v>0</v>
      </c>
      <c r="K205" s="139" t="s">
        <v>126</v>
      </c>
      <c r="L205" s="32"/>
      <c r="M205" s="142" t="s">
        <v>3</v>
      </c>
      <c r="N205" s="143" t="s">
        <v>34</v>
      </c>
      <c r="O205" s="144">
        <v>0</v>
      </c>
      <c r="P205" s="144">
        <f>O205*H205</f>
        <v>0</v>
      </c>
      <c r="Q205" s="144">
        <v>2.3369999999999998E-2</v>
      </c>
      <c r="R205" s="144">
        <f>Q205*H205</f>
        <v>2.9679899999999999E-2</v>
      </c>
      <c r="S205" s="144">
        <v>0</v>
      </c>
      <c r="T205" s="145">
        <f>S205*H205</f>
        <v>0</v>
      </c>
      <c r="U205" s="31"/>
      <c r="V205" s="31"/>
      <c r="W205" s="31"/>
      <c r="X205" s="31"/>
      <c r="Y205" s="31"/>
      <c r="Z205" s="31"/>
      <c r="AA205" s="31"/>
      <c r="AB205" s="31"/>
      <c r="AC205" s="31"/>
      <c r="AD205" s="31"/>
      <c r="AE205" s="31"/>
      <c r="AR205" s="146" t="s">
        <v>197</v>
      </c>
      <c r="AT205" s="146" t="s">
        <v>122</v>
      </c>
      <c r="AU205" s="146" t="s">
        <v>72</v>
      </c>
      <c r="AY205" s="19" t="s">
        <v>119</v>
      </c>
      <c r="BE205" s="147">
        <f>IF(N205="základní",J205,0)</f>
        <v>0</v>
      </c>
      <c r="BF205" s="147">
        <f>IF(N205="snížená",J205,0)</f>
        <v>0</v>
      </c>
      <c r="BG205" s="147">
        <f>IF(N205="zákl. přenesená",J205,0)</f>
        <v>0</v>
      </c>
      <c r="BH205" s="147">
        <f>IF(N205="sníž. přenesená",J205,0)</f>
        <v>0</v>
      </c>
      <c r="BI205" s="147">
        <f>IF(N205="nulová",J205,0)</f>
        <v>0</v>
      </c>
      <c r="BJ205" s="19" t="s">
        <v>70</v>
      </c>
      <c r="BK205" s="147">
        <f>ROUND(I205*H205,2)</f>
        <v>0</v>
      </c>
      <c r="BL205" s="19" t="s">
        <v>197</v>
      </c>
      <c r="BM205" s="146" t="s">
        <v>266</v>
      </c>
    </row>
    <row r="206" spans="1:65" s="2" customFormat="1" ht="87.75">
      <c r="A206" s="31"/>
      <c r="B206" s="32"/>
      <c r="C206" s="31"/>
      <c r="D206" s="148" t="s">
        <v>129</v>
      </c>
      <c r="E206" s="31"/>
      <c r="F206" s="149" t="s">
        <v>267</v>
      </c>
      <c r="G206" s="31"/>
      <c r="H206" s="31"/>
      <c r="I206" s="31"/>
      <c r="J206" s="31"/>
      <c r="K206" s="31"/>
      <c r="L206" s="32"/>
      <c r="M206" s="150"/>
      <c r="N206" s="151"/>
      <c r="O206" s="52"/>
      <c r="P206" s="52"/>
      <c r="Q206" s="52"/>
      <c r="R206" s="52"/>
      <c r="S206" s="52"/>
      <c r="T206" s="53"/>
      <c r="U206" s="31"/>
      <c r="V206" s="31"/>
      <c r="W206" s="31"/>
      <c r="X206" s="31"/>
      <c r="Y206" s="31"/>
      <c r="Z206" s="31"/>
      <c r="AA206" s="31"/>
      <c r="AB206" s="31"/>
      <c r="AC206" s="31"/>
      <c r="AD206" s="31"/>
      <c r="AE206" s="31"/>
      <c r="AT206" s="19" t="s">
        <v>129</v>
      </c>
      <c r="AU206" s="19" t="s">
        <v>72</v>
      </c>
    </row>
    <row r="207" spans="1:65" s="13" customFormat="1">
      <c r="B207" s="152"/>
      <c r="D207" s="148" t="s">
        <v>131</v>
      </c>
      <c r="E207" s="153" t="s">
        <v>3</v>
      </c>
      <c r="F207" s="154" t="s">
        <v>553</v>
      </c>
      <c r="H207" s="155">
        <v>1.27</v>
      </c>
      <c r="L207" s="152"/>
      <c r="M207" s="156"/>
      <c r="N207" s="157"/>
      <c r="O207" s="157"/>
      <c r="P207" s="157"/>
      <c r="Q207" s="157"/>
      <c r="R207" s="157"/>
      <c r="S207" s="157"/>
      <c r="T207" s="158"/>
      <c r="AT207" s="153" t="s">
        <v>131</v>
      </c>
      <c r="AU207" s="153" t="s">
        <v>72</v>
      </c>
      <c r="AV207" s="13" t="s">
        <v>72</v>
      </c>
      <c r="AW207" s="13" t="s">
        <v>25</v>
      </c>
      <c r="AX207" s="13" t="s">
        <v>63</v>
      </c>
      <c r="AY207" s="153" t="s">
        <v>119</v>
      </c>
    </row>
    <row r="208" spans="1:65" s="14" customFormat="1">
      <c r="B208" s="159"/>
      <c r="D208" s="148" t="s">
        <v>131</v>
      </c>
      <c r="E208" s="160" t="s">
        <v>3</v>
      </c>
      <c r="F208" s="161" t="s">
        <v>133</v>
      </c>
      <c r="H208" s="162">
        <v>1.27</v>
      </c>
      <c r="L208" s="159"/>
      <c r="M208" s="163"/>
      <c r="N208" s="164"/>
      <c r="O208" s="164"/>
      <c r="P208" s="164"/>
      <c r="Q208" s="164"/>
      <c r="R208" s="164"/>
      <c r="S208" s="164"/>
      <c r="T208" s="165"/>
      <c r="AT208" s="160" t="s">
        <v>131</v>
      </c>
      <c r="AU208" s="160" t="s">
        <v>72</v>
      </c>
      <c r="AV208" s="14" t="s">
        <v>127</v>
      </c>
      <c r="AW208" s="14" t="s">
        <v>25</v>
      </c>
      <c r="AX208" s="14" t="s">
        <v>70</v>
      </c>
      <c r="AY208" s="160" t="s">
        <v>119</v>
      </c>
    </row>
    <row r="209" spans="1:65" s="2" customFormat="1" ht="24">
      <c r="A209" s="31"/>
      <c r="B209" s="136"/>
      <c r="C209" s="137" t="s">
        <v>315</v>
      </c>
      <c r="D209" s="137" t="s">
        <v>122</v>
      </c>
      <c r="E209" s="138" t="s">
        <v>269</v>
      </c>
      <c r="F209" s="139" t="s">
        <v>270</v>
      </c>
      <c r="G209" s="140" t="s">
        <v>152</v>
      </c>
      <c r="H209" s="141">
        <v>0.73</v>
      </c>
      <c r="I209" s="141"/>
      <c r="J209" s="141">
        <f>ROUND(I209*H209,2)</f>
        <v>0</v>
      </c>
      <c r="K209" s="139" t="s">
        <v>126</v>
      </c>
      <c r="L209" s="32"/>
      <c r="M209" s="142" t="s">
        <v>3</v>
      </c>
      <c r="N209" s="143" t="s">
        <v>34</v>
      </c>
      <c r="O209" s="144">
        <v>1.7509999999999999</v>
      </c>
      <c r="P209" s="144">
        <f>O209*H209</f>
        <v>1.27823</v>
      </c>
      <c r="Q209" s="144">
        <v>0</v>
      </c>
      <c r="R209" s="144">
        <f>Q209*H209</f>
        <v>0</v>
      </c>
      <c r="S209" s="144">
        <v>0</v>
      </c>
      <c r="T209" s="145">
        <f>S209*H209</f>
        <v>0</v>
      </c>
      <c r="U209" s="31"/>
      <c r="V209" s="31"/>
      <c r="W209" s="31"/>
      <c r="X209" s="31"/>
      <c r="Y209" s="31"/>
      <c r="Z209" s="31"/>
      <c r="AA209" s="31"/>
      <c r="AB209" s="31"/>
      <c r="AC209" s="31"/>
      <c r="AD209" s="31"/>
      <c r="AE209" s="31"/>
      <c r="AR209" s="146" t="s">
        <v>197</v>
      </c>
      <c r="AT209" s="146" t="s">
        <v>122</v>
      </c>
      <c r="AU209" s="146" t="s">
        <v>72</v>
      </c>
      <c r="AY209" s="19" t="s">
        <v>119</v>
      </c>
      <c r="BE209" s="147">
        <f>IF(N209="základní",J209,0)</f>
        <v>0</v>
      </c>
      <c r="BF209" s="147">
        <f>IF(N209="snížená",J209,0)</f>
        <v>0</v>
      </c>
      <c r="BG209" s="147">
        <f>IF(N209="zákl. přenesená",J209,0)</f>
        <v>0</v>
      </c>
      <c r="BH209" s="147">
        <f>IF(N209="sníž. přenesená",J209,0)</f>
        <v>0</v>
      </c>
      <c r="BI209" s="147">
        <f>IF(N209="nulová",J209,0)</f>
        <v>0</v>
      </c>
      <c r="BJ209" s="19" t="s">
        <v>70</v>
      </c>
      <c r="BK209" s="147">
        <f>ROUND(I209*H209,2)</f>
        <v>0</v>
      </c>
      <c r="BL209" s="19" t="s">
        <v>197</v>
      </c>
      <c r="BM209" s="146" t="s">
        <v>271</v>
      </c>
    </row>
    <row r="210" spans="1:65" s="2" customFormat="1" ht="78">
      <c r="A210" s="31"/>
      <c r="B210" s="32"/>
      <c r="C210" s="31"/>
      <c r="D210" s="148" t="s">
        <v>129</v>
      </c>
      <c r="E210" s="31"/>
      <c r="F210" s="149" t="s">
        <v>272</v>
      </c>
      <c r="G210" s="31"/>
      <c r="H210" s="31"/>
      <c r="I210" s="31"/>
      <c r="J210" s="31"/>
      <c r="K210" s="31"/>
      <c r="L210" s="32"/>
      <c r="M210" s="150"/>
      <c r="N210" s="151"/>
      <c r="O210" s="52"/>
      <c r="P210" s="52"/>
      <c r="Q210" s="52"/>
      <c r="R210" s="52"/>
      <c r="S210" s="52"/>
      <c r="T210" s="53"/>
      <c r="U210" s="31"/>
      <c r="V210" s="31"/>
      <c r="W210" s="31"/>
      <c r="X210" s="31"/>
      <c r="Y210" s="31"/>
      <c r="Z210" s="31"/>
      <c r="AA210" s="31"/>
      <c r="AB210" s="31"/>
      <c r="AC210" s="31"/>
      <c r="AD210" s="31"/>
      <c r="AE210" s="31"/>
      <c r="AT210" s="19" t="s">
        <v>129</v>
      </c>
      <c r="AU210" s="19" t="s">
        <v>72</v>
      </c>
    </row>
    <row r="211" spans="1:65" s="2" customFormat="1" ht="24">
      <c r="A211" s="31"/>
      <c r="B211" s="136"/>
      <c r="C211" s="137" t="s">
        <v>320</v>
      </c>
      <c r="D211" s="137" t="s">
        <v>122</v>
      </c>
      <c r="E211" s="138" t="s">
        <v>274</v>
      </c>
      <c r="F211" s="139" t="s">
        <v>275</v>
      </c>
      <c r="G211" s="140" t="s">
        <v>152</v>
      </c>
      <c r="H211" s="141">
        <v>0.73</v>
      </c>
      <c r="I211" s="141"/>
      <c r="J211" s="141">
        <f>ROUND(I211*H211,2)</f>
        <v>0</v>
      </c>
      <c r="K211" s="139" t="s">
        <v>126</v>
      </c>
      <c r="L211" s="32"/>
      <c r="M211" s="142" t="s">
        <v>3</v>
      </c>
      <c r="N211" s="143" t="s">
        <v>34</v>
      </c>
      <c r="O211" s="144">
        <v>1.57</v>
      </c>
      <c r="P211" s="144">
        <f>O211*H211</f>
        <v>1.1461000000000001</v>
      </c>
      <c r="Q211" s="144">
        <v>0</v>
      </c>
      <c r="R211" s="144">
        <f>Q211*H211</f>
        <v>0</v>
      </c>
      <c r="S211" s="144">
        <v>0</v>
      </c>
      <c r="T211" s="145">
        <f>S211*H211</f>
        <v>0</v>
      </c>
      <c r="U211" s="31"/>
      <c r="V211" s="31"/>
      <c r="W211" s="31"/>
      <c r="X211" s="31"/>
      <c r="Y211" s="31"/>
      <c r="Z211" s="31"/>
      <c r="AA211" s="31"/>
      <c r="AB211" s="31"/>
      <c r="AC211" s="31"/>
      <c r="AD211" s="31"/>
      <c r="AE211" s="31"/>
      <c r="AR211" s="146" t="s">
        <v>197</v>
      </c>
      <c r="AT211" s="146" t="s">
        <v>122</v>
      </c>
      <c r="AU211" s="146" t="s">
        <v>72</v>
      </c>
      <c r="AY211" s="19" t="s">
        <v>119</v>
      </c>
      <c r="BE211" s="147">
        <f>IF(N211="základní",J211,0)</f>
        <v>0</v>
      </c>
      <c r="BF211" s="147">
        <f>IF(N211="snížená",J211,0)</f>
        <v>0</v>
      </c>
      <c r="BG211" s="147">
        <f>IF(N211="zákl. přenesená",J211,0)</f>
        <v>0</v>
      </c>
      <c r="BH211" s="147">
        <f>IF(N211="sníž. přenesená",J211,0)</f>
        <v>0</v>
      </c>
      <c r="BI211" s="147">
        <f>IF(N211="nulová",J211,0)</f>
        <v>0</v>
      </c>
      <c r="BJ211" s="19" t="s">
        <v>70</v>
      </c>
      <c r="BK211" s="147">
        <f>ROUND(I211*H211,2)</f>
        <v>0</v>
      </c>
      <c r="BL211" s="19" t="s">
        <v>197</v>
      </c>
      <c r="BM211" s="146" t="s">
        <v>276</v>
      </c>
    </row>
    <row r="212" spans="1:65" s="2" customFormat="1" ht="78">
      <c r="A212" s="31"/>
      <c r="B212" s="32"/>
      <c r="C212" s="31"/>
      <c r="D212" s="148" t="s">
        <v>129</v>
      </c>
      <c r="E212" s="31"/>
      <c r="F212" s="149" t="s">
        <v>272</v>
      </c>
      <c r="G212" s="31"/>
      <c r="H212" s="31"/>
      <c r="I212" s="31"/>
      <c r="J212" s="31"/>
      <c r="K212" s="31"/>
      <c r="L212" s="32"/>
      <c r="M212" s="150"/>
      <c r="N212" s="151"/>
      <c r="O212" s="52"/>
      <c r="P212" s="52"/>
      <c r="Q212" s="52"/>
      <c r="R212" s="52"/>
      <c r="S212" s="52"/>
      <c r="T212" s="53"/>
      <c r="U212" s="31"/>
      <c r="V212" s="31"/>
      <c r="W212" s="31"/>
      <c r="X212" s="31"/>
      <c r="Y212" s="31"/>
      <c r="Z212" s="31"/>
      <c r="AA212" s="31"/>
      <c r="AB212" s="31"/>
      <c r="AC212" s="31"/>
      <c r="AD212" s="31"/>
      <c r="AE212" s="31"/>
      <c r="AT212" s="19" t="s">
        <v>129</v>
      </c>
      <c r="AU212" s="19" t="s">
        <v>72</v>
      </c>
    </row>
    <row r="213" spans="1:65" s="12" customFormat="1" ht="22.9" customHeight="1">
      <c r="B213" s="124"/>
      <c r="D213" s="125" t="s">
        <v>62</v>
      </c>
      <c r="E213" s="134" t="s">
        <v>277</v>
      </c>
      <c r="F213" s="134" t="s">
        <v>278</v>
      </c>
      <c r="J213" s="135">
        <f>BK213</f>
        <v>0</v>
      </c>
      <c r="L213" s="124"/>
      <c r="M213" s="128"/>
      <c r="N213" s="129"/>
      <c r="O213" s="129"/>
      <c r="P213" s="130">
        <f>SUM(P214:P260)</f>
        <v>127.075</v>
      </c>
      <c r="Q213" s="129"/>
      <c r="R213" s="130">
        <f>SUM(R214:R260)</f>
        <v>0.70323999999999998</v>
      </c>
      <c r="S213" s="129"/>
      <c r="T213" s="131">
        <f>SUM(T214:T260)</f>
        <v>0.37678800000000001</v>
      </c>
      <c r="AR213" s="125" t="s">
        <v>72</v>
      </c>
      <c r="AT213" s="132" t="s">
        <v>62</v>
      </c>
      <c r="AU213" s="132" t="s">
        <v>70</v>
      </c>
      <c r="AY213" s="125" t="s">
        <v>119</v>
      </c>
      <c r="BK213" s="133">
        <f>SUM(BK214:BK260)</f>
        <v>0</v>
      </c>
    </row>
    <row r="214" spans="1:65" s="2" customFormat="1" ht="16.5" customHeight="1">
      <c r="A214" s="31"/>
      <c r="B214" s="136"/>
      <c r="C214" s="137" t="s">
        <v>325</v>
      </c>
      <c r="D214" s="137" t="s">
        <v>122</v>
      </c>
      <c r="E214" s="138" t="s">
        <v>285</v>
      </c>
      <c r="F214" s="139" t="s">
        <v>286</v>
      </c>
      <c r="G214" s="140" t="s">
        <v>248</v>
      </c>
      <c r="H214" s="141">
        <v>52.4</v>
      </c>
      <c r="I214" s="141"/>
      <c r="J214" s="141">
        <f>ROUND(I214*H214,2)</f>
        <v>0</v>
      </c>
      <c r="K214" s="139" t="s">
        <v>126</v>
      </c>
      <c r="L214" s="32"/>
      <c r="M214" s="142" t="s">
        <v>3</v>
      </c>
      <c r="N214" s="143" t="s">
        <v>34</v>
      </c>
      <c r="O214" s="144">
        <v>0.14599999999999999</v>
      </c>
      <c r="P214" s="144">
        <f>O214*H214</f>
        <v>7.6503999999999994</v>
      </c>
      <c r="Q214" s="144">
        <v>0</v>
      </c>
      <c r="R214" s="144">
        <f>Q214*H214</f>
        <v>0</v>
      </c>
      <c r="S214" s="144">
        <v>1.7700000000000001E-3</v>
      </c>
      <c r="T214" s="145">
        <f>S214*H214</f>
        <v>9.2747999999999997E-2</v>
      </c>
      <c r="U214" s="31"/>
      <c r="V214" s="31"/>
      <c r="W214" s="31"/>
      <c r="X214" s="31"/>
      <c r="Y214" s="31"/>
      <c r="Z214" s="31"/>
      <c r="AA214" s="31"/>
      <c r="AB214" s="31"/>
      <c r="AC214" s="31"/>
      <c r="AD214" s="31"/>
      <c r="AE214" s="31"/>
      <c r="AR214" s="146" t="s">
        <v>197</v>
      </c>
      <c r="AT214" s="146" t="s">
        <v>122</v>
      </c>
      <c r="AU214" s="146" t="s">
        <v>72</v>
      </c>
      <c r="AY214" s="19" t="s">
        <v>119</v>
      </c>
      <c r="BE214" s="147">
        <f>IF(N214="základní",J214,0)</f>
        <v>0</v>
      </c>
      <c r="BF214" s="147">
        <f>IF(N214="snížená",J214,0)</f>
        <v>0</v>
      </c>
      <c r="BG214" s="147">
        <f>IF(N214="zákl. přenesená",J214,0)</f>
        <v>0</v>
      </c>
      <c r="BH214" s="147">
        <f>IF(N214="sníž. přenesená",J214,0)</f>
        <v>0</v>
      </c>
      <c r="BI214" s="147">
        <f>IF(N214="nulová",J214,0)</f>
        <v>0</v>
      </c>
      <c r="BJ214" s="19" t="s">
        <v>70</v>
      </c>
      <c r="BK214" s="147">
        <f>ROUND(I214*H214,2)</f>
        <v>0</v>
      </c>
      <c r="BL214" s="19" t="s">
        <v>197</v>
      </c>
      <c r="BM214" s="146" t="s">
        <v>287</v>
      </c>
    </row>
    <row r="215" spans="1:65" s="13" customFormat="1">
      <c r="B215" s="152"/>
      <c r="D215" s="148" t="s">
        <v>131</v>
      </c>
      <c r="E215" s="153" t="s">
        <v>3</v>
      </c>
      <c r="F215" s="154" t="s">
        <v>557</v>
      </c>
      <c r="H215" s="155">
        <v>52.4</v>
      </c>
      <c r="L215" s="152"/>
      <c r="M215" s="156"/>
      <c r="N215" s="157"/>
      <c r="O215" s="157"/>
      <c r="P215" s="157"/>
      <c r="Q215" s="157"/>
      <c r="R215" s="157"/>
      <c r="S215" s="157"/>
      <c r="T215" s="158"/>
      <c r="AT215" s="153" t="s">
        <v>131</v>
      </c>
      <c r="AU215" s="153" t="s">
        <v>72</v>
      </c>
      <c r="AV215" s="13" t="s">
        <v>72</v>
      </c>
      <c r="AW215" s="13" t="s">
        <v>25</v>
      </c>
      <c r="AX215" s="13" t="s">
        <v>63</v>
      </c>
      <c r="AY215" s="153" t="s">
        <v>119</v>
      </c>
    </row>
    <row r="216" spans="1:65" s="14" customFormat="1">
      <c r="B216" s="159"/>
      <c r="D216" s="148" t="s">
        <v>131</v>
      </c>
      <c r="E216" s="160" t="s">
        <v>3</v>
      </c>
      <c r="F216" s="161" t="s">
        <v>133</v>
      </c>
      <c r="H216" s="162">
        <v>52.4</v>
      </c>
      <c r="L216" s="159"/>
      <c r="M216" s="163"/>
      <c r="N216" s="164"/>
      <c r="O216" s="164"/>
      <c r="P216" s="164"/>
      <c r="Q216" s="164"/>
      <c r="R216" s="164"/>
      <c r="S216" s="164"/>
      <c r="T216" s="165"/>
      <c r="AT216" s="160" t="s">
        <v>131</v>
      </c>
      <c r="AU216" s="160" t="s">
        <v>72</v>
      </c>
      <c r="AV216" s="14" t="s">
        <v>127</v>
      </c>
      <c r="AW216" s="14" t="s">
        <v>25</v>
      </c>
      <c r="AX216" s="14" t="s">
        <v>70</v>
      </c>
      <c r="AY216" s="160" t="s">
        <v>119</v>
      </c>
    </row>
    <row r="217" spans="1:65" s="2" customFormat="1" ht="16.5" customHeight="1">
      <c r="A217" s="31"/>
      <c r="B217" s="136"/>
      <c r="C217" s="137" t="s">
        <v>330</v>
      </c>
      <c r="D217" s="137" t="s">
        <v>122</v>
      </c>
      <c r="E217" s="138" t="s">
        <v>485</v>
      </c>
      <c r="F217" s="139" t="s">
        <v>486</v>
      </c>
      <c r="G217" s="140" t="s">
        <v>248</v>
      </c>
      <c r="H217" s="141">
        <v>32</v>
      </c>
      <c r="I217" s="141"/>
      <c r="J217" s="141">
        <f>ROUND(I217*H217,2)</f>
        <v>0</v>
      </c>
      <c r="K217" s="139" t="s">
        <v>126</v>
      </c>
      <c r="L217" s="32"/>
      <c r="M217" s="142" t="s">
        <v>3</v>
      </c>
      <c r="N217" s="143" t="s">
        <v>34</v>
      </c>
      <c r="O217" s="144">
        <v>0.43</v>
      </c>
      <c r="P217" s="144">
        <f>O217*H217</f>
        <v>13.76</v>
      </c>
      <c r="Q217" s="144">
        <v>0</v>
      </c>
      <c r="R217" s="144">
        <f>Q217*H217</f>
        <v>0</v>
      </c>
      <c r="S217" s="144">
        <v>1.91E-3</v>
      </c>
      <c r="T217" s="145">
        <f>S217*H217</f>
        <v>6.1120000000000001E-2</v>
      </c>
      <c r="U217" s="31"/>
      <c r="V217" s="31"/>
      <c r="W217" s="31"/>
      <c r="X217" s="31"/>
      <c r="Y217" s="31"/>
      <c r="Z217" s="31"/>
      <c r="AA217" s="31"/>
      <c r="AB217" s="31"/>
      <c r="AC217" s="31"/>
      <c r="AD217" s="31"/>
      <c r="AE217" s="31"/>
      <c r="AR217" s="146" t="s">
        <v>197</v>
      </c>
      <c r="AT217" s="146" t="s">
        <v>122</v>
      </c>
      <c r="AU217" s="146" t="s">
        <v>72</v>
      </c>
      <c r="AY217" s="19" t="s">
        <v>119</v>
      </c>
      <c r="BE217" s="147">
        <f>IF(N217="základní",J217,0)</f>
        <v>0</v>
      </c>
      <c r="BF217" s="147">
        <f>IF(N217="snížená",J217,0)</f>
        <v>0</v>
      </c>
      <c r="BG217" s="147">
        <f>IF(N217="zákl. přenesená",J217,0)</f>
        <v>0</v>
      </c>
      <c r="BH217" s="147">
        <f>IF(N217="sníž. přenesená",J217,0)</f>
        <v>0</v>
      </c>
      <c r="BI217" s="147">
        <f>IF(N217="nulová",J217,0)</f>
        <v>0</v>
      </c>
      <c r="BJ217" s="19" t="s">
        <v>70</v>
      </c>
      <c r="BK217" s="147">
        <f>ROUND(I217*H217,2)</f>
        <v>0</v>
      </c>
      <c r="BL217" s="19" t="s">
        <v>197</v>
      </c>
      <c r="BM217" s="146" t="s">
        <v>558</v>
      </c>
    </row>
    <row r="218" spans="1:65" s="13" customFormat="1">
      <c r="B218" s="152"/>
      <c r="D218" s="148" t="s">
        <v>131</v>
      </c>
      <c r="E218" s="153" t="s">
        <v>3</v>
      </c>
      <c r="F218" s="154" t="s">
        <v>204</v>
      </c>
      <c r="H218" s="155">
        <v>32</v>
      </c>
      <c r="L218" s="152"/>
      <c r="M218" s="156"/>
      <c r="N218" s="157"/>
      <c r="O218" s="157"/>
      <c r="P218" s="157"/>
      <c r="Q218" s="157"/>
      <c r="R218" s="157"/>
      <c r="S218" s="157"/>
      <c r="T218" s="158"/>
      <c r="AT218" s="153" t="s">
        <v>131</v>
      </c>
      <c r="AU218" s="153" t="s">
        <v>72</v>
      </c>
      <c r="AV218" s="13" t="s">
        <v>72</v>
      </c>
      <c r="AW218" s="13" t="s">
        <v>25</v>
      </c>
      <c r="AX218" s="13" t="s">
        <v>63</v>
      </c>
      <c r="AY218" s="153" t="s">
        <v>119</v>
      </c>
    </row>
    <row r="219" spans="1:65" s="14" customFormat="1">
      <c r="B219" s="159"/>
      <c r="D219" s="148" t="s">
        <v>131</v>
      </c>
      <c r="E219" s="160" t="s">
        <v>3</v>
      </c>
      <c r="F219" s="161" t="s">
        <v>133</v>
      </c>
      <c r="H219" s="162">
        <v>32</v>
      </c>
      <c r="L219" s="159"/>
      <c r="M219" s="163"/>
      <c r="N219" s="164"/>
      <c r="O219" s="164"/>
      <c r="P219" s="164"/>
      <c r="Q219" s="164"/>
      <c r="R219" s="164"/>
      <c r="S219" s="164"/>
      <c r="T219" s="165"/>
      <c r="AT219" s="160" t="s">
        <v>131</v>
      </c>
      <c r="AU219" s="160" t="s">
        <v>72</v>
      </c>
      <c r="AV219" s="14" t="s">
        <v>127</v>
      </c>
      <c r="AW219" s="14" t="s">
        <v>25</v>
      </c>
      <c r="AX219" s="14" t="s">
        <v>70</v>
      </c>
      <c r="AY219" s="160" t="s">
        <v>119</v>
      </c>
    </row>
    <row r="220" spans="1:65" s="2" customFormat="1" ht="16.5" customHeight="1">
      <c r="A220" s="31"/>
      <c r="B220" s="136"/>
      <c r="C220" s="137" t="s">
        <v>335</v>
      </c>
      <c r="D220" s="137" t="s">
        <v>122</v>
      </c>
      <c r="E220" s="138" t="s">
        <v>289</v>
      </c>
      <c r="F220" s="139" t="s">
        <v>290</v>
      </c>
      <c r="G220" s="140" t="s">
        <v>248</v>
      </c>
      <c r="H220" s="141">
        <v>52.4</v>
      </c>
      <c r="I220" s="141"/>
      <c r="J220" s="141">
        <f>ROUND(I220*H220,2)</f>
        <v>0</v>
      </c>
      <c r="K220" s="139" t="s">
        <v>126</v>
      </c>
      <c r="L220" s="32"/>
      <c r="M220" s="142" t="s">
        <v>3</v>
      </c>
      <c r="N220" s="143" t="s">
        <v>34</v>
      </c>
      <c r="O220" s="144">
        <v>0.189</v>
      </c>
      <c r="P220" s="144">
        <f>O220*H220</f>
        <v>9.9035999999999991</v>
      </c>
      <c r="Q220" s="144">
        <v>0</v>
      </c>
      <c r="R220" s="144">
        <f>Q220*H220</f>
        <v>0</v>
      </c>
      <c r="S220" s="144">
        <v>2.5999999999999999E-3</v>
      </c>
      <c r="T220" s="145">
        <f>S220*H220</f>
        <v>0.13624</v>
      </c>
      <c r="U220" s="31"/>
      <c r="V220" s="31"/>
      <c r="W220" s="31"/>
      <c r="X220" s="31"/>
      <c r="Y220" s="31"/>
      <c r="Z220" s="31"/>
      <c r="AA220" s="31"/>
      <c r="AB220" s="31"/>
      <c r="AC220" s="31"/>
      <c r="AD220" s="31"/>
      <c r="AE220" s="31"/>
      <c r="AR220" s="146" t="s">
        <v>197</v>
      </c>
      <c r="AT220" s="146" t="s">
        <v>122</v>
      </c>
      <c r="AU220" s="146" t="s">
        <v>72</v>
      </c>
      <c r="AY220" s="19" t="s">
        <v>119</v>
      </c>
      <c r="BE220" s="147">
        <f>IF(N220="základní",J220,0)</f>
        <v>0</v>
      </c>
      <c r="BF220" s="147">
        <f>IF(N220="snížená",J220,0)</f>
        <v>0</v>
      </c>
      <c r="BG220" s="147">
        <f>IF(N220="zákl. přenesená",J220,0)</f>
        <v>0</v>
      </c>
      <c r="BH220" s="147">
        <f>IF(N220="sníž. přenesená",J220,0)</f>
        <v>0</v>
      </c>
      <c r="BI220" s="147">
        <f>IF(N220="nulová",J220,0)</f>
        <v>0</v>
      </c>
      <c r="BJ220" s="19" t="s">
        <v>70</v>
      </c>
      <c r="BK220" s="147">
        <f>ROUND(I220*H220,2)</f>
        <v>0</v>
      </c>
      <c r="BL220" s="19" t="s">
        <v>197</v>
      </c>
      <c r="BM220" s="146" t="s">
        <v>291</v>
      </c>
    </row>
    <row r="221" spans="1:65" s="13" customFormat="1">
      <c r="B221" s="152"/>
      <c r="D221" s="148" t="s">
        <v>131</v>
      </c>
      <c r="E221" s="153" t="s">
        <v>3</v>
      </c>
      <c r="F221" s="154" t="s">
        <v>557</v>
      </c>
      <c r="H221" s="155">
        <v>52.4</v>
      </c>
      <c r="L221" s="152"/>
      <c r="M221" s="156"/>
      <c r="N221" s="157"/>
      <c r="O221" s="157"/>
      <c r="P221" s="157"/>
      <c r="Q221" s="157"/>
      <c r="R221" s="157"/>
      <c r="S221" s="157"/>
      <c r="T221" s="158"/>
      <c r="AT221" s="153" t="s">
        <v>131</v>
      </c>
      <c r="AU221" s="153" t="s">
        <v>72</v>
      </c>
      <c r="AV221" s="13" t="s">
        <v>72</v>
      </c>
      <c r="AW221" s="13" t="s">
        <v>25</v>
      </c>
      <c r="AX221" s="13" t="s">
        <v>63</v>
      </c>
      <c r="AY221" s="153" t="s">
        <v>119</v>
      </c>
    </row>
    <row r="222" spans="1:65" s="14" customFormat="1">
      <c r="B222" s="159"/>
      <c r="D222" s="148" t="s">
        <v>131</v>
      </c>
      <c r="E222" s="160" t="s">
        <v>3</v>
      </c>
      <c r="F222" s="161" t="s">
        <v>133</v>
      </c>
      <c r="H222" s="162">
        <v>52.4</v>
      </c>
      <c r="L222" s="159"/>
      <c r="M222" s="163"/>
      <c r="N222" s="164"/>
      <c r="O222" s="164"/>
      <c r="P222" s="164"/>
      <c r="Q222" s="164"/>
      <c r="R222" s="164"/>
      <c r="S222" s="164"/>
      <c r="T222" s="165"/>
      <c r="AT222" s="160" t="s">
        <v>131</v>
      </c>
      <c r="AU222" s="160" t="s">
        <v>72</v>
      </c>
      <c r="AV222" s="14" t="s">
        <v>127</v>
      </c>
      <c r="AW222" s="14" t="s">
        <v>25</v>
      </c>
      <c r="AX222" s="14" t="s">
        <v>70</v>
      </c>
      <c r="AY222" s="160" t="s">
        <v>119</v>
      </c>
    </row>
    <row r="223" spans="1:65" s="2" customFormat="1" ht="16.5" customHeight="1">
      <c r="A223" s="31"/>
      <c r="B223" s="136"/>
      <c r="C223" s="137" t="s">
        <v>341</v>
      </c>
      <c r="D223" s="137" t="s">
        <v>122</v>
      </c>
      <c r="E223" s="138" t="s">
        <v>294</v>
      </c>
      <c r="F223" s="139" t="s">
        <v>295</v>
      </c>
      <c r="G223" s="140" t="s">
        <v>248</v>
      </c>
      <c r="H223" s="141">
        <v>22</v>
      </c>
      <c r="I223" s="141"/>
      <c r="J223" s="141">
        <f>ROUND(I223*H223,2)</f>
        <v>0</v>
      </c>
      <c r="K223" s="139" t="s">
        <v>126</v>
      </c>
      <c r="L223" s="32"/>
      <c r="M223" s="142" t="s">
        <v>3</v>
      </c>
      <c r="N223" s="143" t="s">
        <v>34</v>
      </c>
      <c r="O223" s="144">
        <v>0.14699999999999999</v>
      </c>
      <c r="P223" s="144">
        <f>O223*H223</f>
        <v>3.234</v>
      </c>
      <c r="Q223" s="144">
        <v>0</v>
      </c>
      <c r="R223" s="144">
        <f>Q223*H223</f>
        <v>0</v>
      </c>
      <c r="S223" s="144">
        <v>3.9399999999999999E-3</v>
      </c>
      <c r="T223" s="145">
        <f>S223*H223</f>
        <v>8.6679999999999993E-2</v>
      </c>
      <c r="U223" s="31"/>
      <c r="V223" s="31"/>
      <c r="W223" s="31"/>
      <c r="X223" s="31"/>
      <c r="Y223" s="31"/>
      <c r="Z223" s="31"/>
      <c r="AA223" s="31"/>
      <c r="AB223" s="31"/>
      <c r="AC223" s="31"/>
      <c r="AD223" s="31"/>
      <c r="AE223" s="31"/>
      <c r="AR223" s="146" t="s">
        <v>197</v>
      </c>
      <c r="AT223" s="146" t="s">
        <v>122</v>
      </c>
      <c r="AU223" s="146" t="s">
        <v>72</v>
      </c>
      <c r="AY223" s="19" t="s">
        <v>119</v>
      </c>
      <c r="BE223" s="147">
        <f>IF(N223="základní",J223,0)</f>
        <v>0</v>
      </c>
      <c r="BF223" s="147">
        <f>IF(N223="snížená",J223,0)</f>
        <v>0</v>
      </c>
      <c r="BG223" s="147">
        <f>IF(N223="zákl. přenesená",J223,0)</f>
        <v>0</v>
      </c>
      <c r="BH223" s="147">
        <f>IF(N223="sníž. přenesená",J223,0)</f>
        <v>0</v>
      </c>
      <c r="BI223" s="147">
        <f>IF(N223="nulová",J223,0)</f>
        <v>0</v>
      </c>
      <c r="BJ223" s="19" t="s">
        <v>70</v>
      </c>
      <c r="BK223" s="147">
        <f>ROUND(I223*H223,2)</f>
        <v>0</v>
      </c>
      <c r="BL223" s="19" t="s">
        <v>197</v>
      </c>
      <c r="BM223" s="146" t="s">
        <v>296</v>
      </c>
    </row>
    <row r="224" spans="1:65" s="13" customFormat="1">
      <c r="B224" s="152"/>
      <c r="D224" s="148" t="s">
        <v>131</v>
      </c>
      <c r="E224" s="153" t="s">
        <v>3</v>
      </c>
      <c r="F224" s="154" t="s">
        <v>251</v>
      </c>
      <c r="H224" s="155">
        <v>22</v>
      </c>
      <c r="L224" s="152"/>
      <c r="M224" s="156"/>
      <c r="N224" s="157"/>
      <c r="O224" s="157"/>
      <c r="P224" s="157"/>
      <c r="Q224" s="157"/>
      <c r="R224" s="157"/>
      <c r="S224" s="157"/>
      <c r="T224" s="158"/>
      <c r="AT224" s="153" t="s">
        <v>131</v>
      </c>
      <c r="AU224" s="153" t="s">
        <v>72</v>
      </c>
      <c r="AV224" s="13" t="s">
        <v>72</v>
      </c>
      <c r="AW224" s="13" t="s">
        <v>25</v>
      </c>
      <c r="AX224" s="13" t="s">
        <v>63</v>
      </c>
      <c r="AY224" s="153" t="s">
        <v>119</v>
      </c>
    </row>
    <row r="225" spans="1:65" s="14" customFormat="1">
      <c r="B225" s="159"/>
      <c r="D225" s="148" t="s">
        <v>131</v>
      </c>
      <c r="E225" s="160" t="s">
        <v>3</v>
      </c>
      <c r="F225" s="161" t="s">
        <v>133</v>
      </c>
      <c r="H225" s="162">
        <v>22</v>
      </c>
      <c r="L225" s="159"/>
      <c r="M225" s="163"/>
      <c r="N225" s="164"/>
      <c r="O225" s="164"/>
      <c r="P225" s="164"/>
      <c r="Q225" s="164"/>
      <c r="R225" s="164"/>
      <c r="S225" s="164"/>
      <c r="T225" s="165"/>
      <c r="AT225" s="160" t="s">
        <v>131</v>
      </c>
      <c r="AU225" s="160" t="s">
        <v>72</v>
      </c>
      <c r="AV225" s="14" t="s">
        <v>127</v>
      </c>
      <c r="AW225" s="14" t="s">
        <v>25</v>
      </c>
      <c r="AX225" s="14" t="s">
        <v>70</v>
      </c>
      <c r="AY225" s="160" t="s">
        <v>119</v>
      </c>
    </row>
    <row r="226" spans="1:65" s="2" customFormat="1" ht="24">
      <c r="A226" s="31"/>
      <c r="B226" s="136"/>
      <c r="C226" s="137" t="s">
        <v>346</v>
      </c>
      <c r="D226" s="137" t="s">
        <v>122</v>
      </c>
      <c r="E226" s="138" t="s">
        <v>489</v>
      </c>
      <c r="F226" s="139" t="s">
        <v>490</v>
      </c>
      <c r="G226" s="140" t="s">
        <v>248</v>
      </c>
      <c r="H226" s="141">
        <v>52.4</v>
      </c>
      <c r="I226" s="141"/>
      <c r="J226" s="141">
        <f>ROUND(I226*H226,2)</f>
        <v>0</v>
      </c>
      <c r="K226" s="139" t="s">
        <v>3</v>
      </c>
      <c r="L226" s="32"/>
      <c r="M226" s="142" t="s">
        <v>3</v>
      </c>
      <c r="N226" s="143" t="s">
        <v>34</v>
      </c>
      <c r="O226" s="144">
        <v>0.22800000000000001</v>
      </c>
      <c r="P226" s="144">
        <f>O226*H226</f>
        <v>11.9472</v>
      </c>
      <c r="Q226" s="144">
        <v>2.2799999999999999E-3</v>
      </c>
      <c r="R226" s="144">
        <f>Q226*H226</f>
        <v>0.11947199999999999</v>
      </c>
      <c r="S226" s="144">
        <v>0</v>
      </c>
      <c r="T226" s="145">
        <f>S226*H226</f>
        <v>0</v>
      </c>
      <c r="U226" s="31"/>
      <c r="V226" s="31"/>
      <c r="W226" s="31"/>
      <c r="X226" s="31"/>
      <c r="Y226" s="31"/>
      <c r="Z226" s="31"/>
      <c r="AA226" s="31"/>
      <c r="AB226" s="31"/>
      <c r="AC226" s="31"/>
      <c r="AD226" s="31"/>
      <c r="AE226" s="31"/>
      <c r="AR226" s="146" t="s">
        <v>197</v>
      </c>
      <c r="AT226" s="146" t="s">
        <v>122</v>
      </c>
      <c r="AU226" s="146" t="s">
        <v>72</v>
      </c>
      <c r="AY226" s="19" t="s">
        <v>119</v>
      </c>
      <c r="BE226" s="147">
        <f>IF(N226="základní",J226,0)</f>
        <v>0</v>
      </c>
      <c r="BF226" s="147">
        <f>IF(N226="snížená",J226,0)</f>
        <v>0</v>
      </c>
      <c r="BG226" s="147">
        <f>IF(N226="zákl. přenesená",J226,0)</f>
        <v>0</v>
      </c>
      <c r="BH226" s="147">
        <f>IF(N226="sníž. přenesená",J226,0)</f>
        <v>0</v>
      </c>
      <c r="BI226" s="147">
        <f>IF(N226="nulová",J226,0)</f>
        <v>0</v>
      </c>
      <c r="BJ226" s="19" t="s">
        <v>70</v>
      </c>
      <c r="BK226" s="147">
        <f>ROUND(I226*H226,2)</f>
        <v>0</v>
      </c>
      <c r="BL226" s="19" t="s">
        <v>197</v>
      </c>
      <c r="BM226" s="146" t="s">
        <v>491</v>
      </c>
    </row>
    <row r="227" spans="1:65" s="2" customFormat="1" ht="39">
      <c r="A227" s="31"/>
      <c r="B227" s="32"/>
      <c r="C227" s="31"/>
      <c r="D227" s="148" t="s">
        <v>129</v>
      </c>
      <c r="E227" s="31"/>
      <c r="F227" s="149" t="s">
        <v>307</v>
      </c>
      <c r="G227" s="31"/>
      <c r="H227" s="31"/>
      <c r="I227" s="31"/>
      <c r="J227" s="31"/>
      <c r="K227" s="31"/>
      <c r="L227" s="32"/>
      <c r="M227" s="150"/>
      <c r="N227" s="151"/>
      <c r="O227" s="52"/>
      <c r="P227" s="52"/>
      <c r="Q227" s="52"/>
      <c r="R227" s="52"/>
      <c r="S227" s="52"/>
      <c r="T227" s="53"/>
      <c r="U227" s="31"/>
      <c r="V227" s="31"/>
      <c r="W227" s="31"/>
      <c r="X227" s="31"/>
      <c r="Y227" s="31"/>
      <c r="Z227" s="31"/>
      <c r="AA227" s="31"/>
      <c r="AB227" s="31"/>
      <c r="AC227" s="31"/>
      <c r="AD227" s="31"/>
      <c r="AE227" s="31"/>
      <c r="AT227" s="19" t="s">
        <v>129</v>
      </c>
      <c r="AU227" s="19" t="s">
        <v>72</v>
      </c>
    </row>
    <row r="228" spans="1:65" s="15" customFormat="1">
      <c r="B228" s="166"/>
      <c r="D228" s="148" t="s">
        <v>131</v>
      </c>
      <c r="E228" s="167" t="s">
        <v>3</v>
      </c>
      <c r="F228" s="168" t="s">
        <v>492</v>
      </c>
      <c r="H228" s="167" t="s">
        <v>3</v>
      </c>
      <c r="L228" s="166"/>
      <c r="M228" s="169"/>
      <c r="N228" s="170"/>
      <c r="O228" s="170"/>
      <c r="P228" s="170"/>
      <c r="Q228" s="170"/>
      <c r="R228" s="170"/>
      <c r="S228" s="170"/>
      <c r="T228" s="171"/>
      <c r="AT228" s="167" t="s">
        <v>131</v>
      </c>
      <c r="AU228" s="167" t="s">
        <v>72</v>
      </c>
      <c r="AV228" s="15" t="s">
        <v>70</v>
      </c>
      <c r="AW228" s="15" t="s">
        <v>25</v>
      </c>
      <c r="AX228" s="15" t="s">
        <v>63</v>
      </c>
      <c r="AY228" s="167" t="s">
        <v>119</v>
      </c>
    </row>
    <row r="229" spans="1:65" s="15" customFormat="1">
      <c r="B229" s="166"/>
      <c r="D229" s="148" t="s">
        <v>131</v>
      </c>
      <c r="E229" s="167" t="s">
        <v>3</v>
      </c>
      <c r="F229" s="168" t="s">
        <v>552</v>
      </c>
      <c r="H229" s="167" t="s">
        <v>3</v>
      </c>
      <c r="L229" s="166"/>
      <c r="M229" s="169"/>
      <c r="N229" s="170"/>
      <c r="O229" s="170"/>
      <c r="P229" s="170"/>
      <c r="Q229" s="170"/>
      <c r="R229" s="170"/>
      <c r="S229" s="170"/>
      <c r="T229" s="171"/>
      <c r="AT229" s="167" t="s">
        <v>131</v>
      </c>
      <c r="AU229" s="167" t="s">
        <v>72</v>
      </c>
      <c r="AV229" s="15" t="s">
        <v>70</v>
      </c>
      <c r="AW229" s="15" t="s">
        <v>25</v>
      </c>
      <c r="AX229" s="15" t="s">
        <v>63</v>
      </c>
      <c r="AY229" s="167" t="s">
        <v>119</v>
      </c>
    </row>
    <row r="230" spans="1:65" s="13" customFormat="1">
      <c r="B230" s="152"/>
      <c r="D230" s="148" t="s">
        <v>131</v>
      </c>
      <c r="E230" s="153" t="s">
        <v>3</v>
      </c>
      <c r="F230" s="154" t="s">
        <v>557</v>
      </c>
      <c r="H230" s="155">
        <v>52.4</v>
      </c>
      <c r="L230" s="152"/>
      <c r="M230" s="156"/>
      <c r="N230" s="157"/>
      <c r="O230" s="157"/>
      <c r="P230" s="157"/>
      <c r="Q230" s="157"/>
      <c r="R230" s="157"/>
      <c r="S230" s="157"/>
      <c r="T230" s="158"/>
      <c r="AT230" s="153" t="s">
        <v>131</v>
      </c>
      <c r="AU230" s="153" t="s">
        <v>72</v>
      </c>
      <c r="AV230" s="13" t="s">
        <v>72</v>
      </c>
      <c r="AW230" s="13" t="s">
        <v>25</v>
      </c>
      <c r="AX230" s="13" t="s">
        <v>63</v>
      </c>
      <c r="AY230" s="153" t="s">
        <v>119</v>
      </c>
    </row>
    <row r="231" spans="1:65" s="14" customFormat="1">
      <c r="B231" s="159"/>
      <c r="D231" s="148" t="s">
        <v>131</v>
      </c>
      <c r="E231" s="160" t="s">
        <v>3</v>
      </c>
      <c r="F231" s="161" t="s">
        <v>133</v>
      </c>
      <c r="H231" s="162">
        <v>52.4</v>
      </c>
      <c r="L231" s="159"/>
      <c r="M231" s="163"/>
      <c r="N231" s="164"/>
      <c r="O231" s="164"/>
      <c r="P231" s="164"/>
      <c r="Q231" s="164"/>
      <c r="R231" s="164"/>
      <c r="S231" s="164"/>
      <c r="T231" s="165"/>
      <c r="AT231" s="160" t="s">
        <v>131</v>
      </c>
      <c r="AU231" s="160" t="s">
        <v>72</v>
      </c>
      <c r="AV231" s="14" t="s">
        <v>127</v>
      </c>
      <c r="AW231" s="14" t="s">
        <v>25</v>
      </c>
      <c r="AX231" s="14" t="s">
        <v>70</v>
      </c>
      <c r="AY231" s="160" t="s">
        <v>119</v>
      </c>
    </row>
    <row r="232" spans="1:65" s="2" customFormat="1" ht="24">
      <c r="A232" s="31"/>
      <c r="B232" s="136"/>
      <c r="C232" s="137" t="s">
        <v>351</v>
      </c>
      <c r="D232" s="137" t="s">
        <v>122</v>
      </c>
      <c r="E232" s="138" t="s">
        <v>495</v>
      </c>
      <c r="F232" s="139" t="s">
        <v>559</v>
      </c>
      <c r="G232" s="140" t="s">
        <v>248</v>
      </c>
      <c r="H232" s="141">
        <v>52.4</v>
      </c>
      <c r="I232" s="141"/>
      <c r="J232" s="141">
        <f>ROUND(I232*H232,2)</f>
        <v>0</v>
      </c>
      <c r="K232" s="139" t="s">
        <v>3</v>
      </c>
      <c r="L232" s="32"/>
      <c r="M232" s="142" t="s">
        <v>3</v>
      </c>
      <c r="N232" s="143" t="s">
        <v>34</v>
      </c>
      <c r="O232" s="144">
        <v>0.22800000000000001</v>
      </c>
      <c r="P232" s="144">
        <f>O232*H232</f>
        <v>11.9472</v>
      </c>
      <c r="Q232" s="144">
        <v>2.2799999999999999E-3</v>
      </c>
      <c r="R232" s="144">
        <f>Q232*H232</f>
        <v>0.11947199999999999</v>
      </c>
      <c r="S232" s="144">
        <v>0</v>
      </c>
      <c r="T232" s="145">
        <f>S232*H232</f>
        <v>0</v>
      </c>
      <c r="U232" s="31"/>
      <c r="V232" s="31"/>
      <c r="W232" s="31"/>
      <c r="X232" s="31"/>
      <c r="Y232" s="31"/>
      <c r="Z232" s="31"/>
      <c r="AA232" s="31"/>
      <c r="AB232" s="31"/>
      <c r="AC232" s="31"/>
      <c r="AD232" s="31"/>
      <c r="AE232" s="31"/>
      <c r="AR232" s="146" t="s">
        <v>197</v>
      </c>
      <c r="AT232" s="146" t="s">
        <v>122</v>
      </c>
      <c r="AU232" s="146" t="s">
        <v>72</v>
      </c>
      <c r="AY232" s="19" t="s">
        <v>119</v>
      </c>
      <c r="BE232" s="147">
        <f>IF(N232="základní",J232,0)</f>
        <v>0</v>
      </c>
      <c r="BF232" s="147">
        <f>IF(N232="snížená",J232,0)</f>
        <v>0</v>
      </c>
      <c r="BG232" s="147">
        <f>IF(N232="zákl. přenesená",J232,0)</f>
        <v>0</v>
      </c>
      <c r="BH232" s="147">
        <f>IF(N232="sníž. přenesená",J232,0)</f>
        <v>0</v>
      </c>
      <c r="BI232" s="147">
        <f>IF(N232="nulová",J232,0)</f>
        <v>0</v>
      </c>
      <c r="BJ232" s="19" t="s">
        <v>70</v>
      </c>
      <c r="BK232" s="147">
        <f>ROUND(I232*H232,2)</f>
        <v>0</v>
      </c>
      <c r="BL232" s="19" t="s">
        <v>197</v>
      </c>
      <c r="BM232" s="146" t="s">
        <v>497</v>
      </c>
    </row>
    <row r="233" spans="1:65" s="2" customFormat="1" ht="39">
      <c r="A233" s="31"/>
      <c r="B233" s="32"/>
      <c r="C233" s="31"/>
      <c r="D233" s="148" t="s">
        <v>129</v>
      </c>
      <c r="E233" s="31"/>
      <c r="F233" s="149" t="s">
        <v>307</v>
      </c>
      <c r="G233" s="31"/>
      <c r="H233" s="31"/>
      <c r="I233" s="31"/>
      <c r="J233" s="31"/>
      <c r="K233" s="31"/>
      <c r="L233" s="32"/>
      <c r="M233" s="150"/>
      <c r="N233" s="151"/>
      <c r="O233" s="52"/>
      <c r="P233" s="52"/>
      <c r="Q233" s="52"/>
      <c r="R233" s="52"/>
      <c r="S233" s="52"/>
      <c r="T233" s="53"/>
      <c r="U233" s="31"/>
      <c r="V233" s="31"/>
      <c r="W233" s="31"/>
      <c r="X233" s="31"/>
      <c r="Y233" s="31"/>
      <c r="Z233" s="31"/>
      <c r="AA233" s="31"/>
      <c r="AB233" s="31"/>
      <c r="AC233" s="31"/>
      <c r="AD233" s="31"/>
      <c r="AE233" s="31"/>
      <c r="AT233" s="19" t="s">
        <v>129</v>
      </c>
      <c r="AU233" s="19" t="s">
        <v>72</v>
      </c>
    </row>
    <row r="234" spans="1:65" s="13" customFormat="1">
      <c r="B234" s="152"/>
      <c r="D234" s="148" t="s">
        <v>131</v>
      </c>
      <c r="E234" s="153" t="s">
        <v>3</v>
      </c>
      <c r="F234" s="154" t="s">
        <v>557</v>
      </c>
      <c r="H234" s="155">
        <v>52.4</v>
      </c>
      <c r="L234" s="152"/>
      <c r="M234" s="156"/>
      <c r="N234" s="157"/>
      <c r="O234" s="157"/>
      <c r="P234" s="157"/>
      <c r="Q234" s="157"/>
      <c r="R234" s="157"/>
      <c r="S234" s="157"/>
      <c r="T234" s="158"/>
      <c r="AT234" s="153" t="s">
        <v>131</v>
      </c>
      <c r="AU234" s="153" t="s">
        <v>72</v>
      </c>
      <c r="AV234" s="13" t="s">
        <v>72</v>
      </c>
      <c r="AW234" s="13" t="s">
        <v>25</v>
      </c>
      <c r="AX234" s="13" t="s">
        <v>63</v>
      </c>
      <c r="AY234" s="153" t="s">
        <v>119</v>
      </c>
    </row>
    <row r="235" spans="1:65" s="15" customFormat="1">
      <c r="B235" s="166"/>
      <c r="D235" s="148" t="s">
        <v>131</v>
      </c>
      <c r="E235" s="167" t="s">
        <v>3</v>
      </c>
      <c r="F235" s="168" t="s">
        <v>560</v>
      </c>
      <c r="H235" s="167" t="s">
        <v>3</v>
      </c>
      <c r="L235" s="166"/>
      <c r="M235" s="169"/>
      <c r="N235" s="170"/>
      <c r="O235" s="170"/>
      <c r="P235" s="170"/>
      <c r="Q235" s="170"/>
      <c r="R235" s="170"/>
      <c r="S235" s="170"/>
      <c r="T235" s="171"/>
      <c r="AT235" s="167" t="s">
        <v>131</v>
      </c>
      <c r="AU235" s="167" t="s">
        <v>72</v>
      </c>
      <c r="AV235" s="15" t="s">
        <v>70</v>
      </c>
      <c r="AW235" s="15" t="s">
        <v>25</v>
      </c>
      <c r="AX235" s="15" t="s">
        <v>63</v>
      </c>
      <c r="AY235" s="167" t="s">
        <v>119</v>
      </c>
    </row>
    <row r="236" spans="1:65" s="14" customFormat="1">
      <c r="B236" s="159"/>
      <c r="D236" s="148" t="s">
        <v>131</v>
      </c>
      <c r="E236" s="160" t="s">
        <v>3</v>
      </c>
      <c r="F236" s="161" t="s">
        <v>133</v>
      </c>
      <c r="H236" s="162">
        <v>52.4</v>
      </c>
      <c r="L236" s="159"/>
      <c r="M236" s="163"/>
      <c r="N236" s="164"/>
      <c r="O236" s="164"/>
      <c r="P236" s="164"/>
      <c r="Q236" s="164"/>
      <c r="R236" s="164"/>
      <c r="S236" s="164"/>
      <c r="T236" s="165"/>
      <c r="AT236" s="160" t="s">
        <v>131</v>
      </c>
      <c r="AU236" s="160" t="s">
        <v>72</v>
      </c>
      <c r="AV236" s="14" t="s">
        <v>127</v>
      </c>
      <c r="AW236" s="14" t="s">
        <v>25</v>
      </c>
      <c r="AX236" s="14" t="s">
        <v>70</v>
      </c>
      <c r="AY236" s="160" t="s">
        <v>119</v>
      </c>
    </row>
    <row r="237" spans="1:65" s="2" customFormat="1" ht="24">
      <c r="A237" s="31"/>
      <c r="B237" s="136"/>
      <c r="C237" s="137" t="s">
        <v>356</v>
      </c>
      <c r="D237" s="137" t="s">
        <v>122</v>
      </c>
      <c r="E237" s="138" t="s">
        <v>498</v>
      </c>
      <c r="F237" s="139" t="s">
        <v>499</v>
      </c>
      <c r="G237" s="140" t="s">
        <v>248</v>
      </c>
      <c r="H237" s="141">
        <v>32</v>
      </c>
      <c r="I237" s="141"/>
      <c r="J237" s="141">
        <f>ROUND(I237*H237,2)</f>
        <v>0</v>
      </c>
      <c r="K237" s="139" t="s">
        <v>126</v>
      </c>
      <c r="L237" s="32"/>
      <c r="M237" s="142" t="s">
        <v>3</v>
      </c>
      <c r="N237" s="143" t="s">
        <v>34</v>
      </c>
      <c r="O237" s="144">
        <v>0.84499999999999997</v>
      </c>
      <c r="P237" s="144">
        <f>O237*H237</f>
        <v>27.04</v>
      </c>
      <c r="Q237" s="144">
        <v>5.8399999999999997E-3</v>
      </c>
      <c r="R237" s="144">
        <f>Q237*H237</f>
        <v>0.18687999999999999</v>
      </c>
      <c r="S237" s="144">
        <v>0</v>
      </c>
      <c r="T237" s="145">
        <f>S237*H237</f>
        <v>0</v>
      </c>
      <c r="U237" s="31"/>
      <c r="V237" s="31"/>
      <c r="W237" s="31"/>
      <c r="X237" s="31"/>
      <c r="Y237" s="31"/>
      <c r="Z237" s="31"/>
      <c r="AA237" s="31"/>
      <c r="AB237" s="31"/>
      <c r="AC237" s="31"/>
      <c r="AD237" s="31"/>
      <c r="AE237" s="31"/>
      <c r="AR237" s="146" t="s">
        <v>197</v>
      </c>
      <c r="AT237" s="146" t="s">
        <v>122</v>
      </c>
      <c r="AU237" s="146" t="s">
        <v>72</v>
      </c>
      <c r="AY237" s="19" t="s">
        <v>119</v>
      </c>
      <c r="BE237" s="147">
        <f>IF(N237="základní",J237,0)</f>
        <v>0</v>
      </c>
      <c r="BF237" s="147">
        <f>IF(N237="snížená",J237,0)</f>
        <v>0</v>
      </c>
      <c r="BG237" s="147">
        <f>IF(N237="zákl. přenesená",J237,0)</f>
        <v>0</v>
      </c>
      <c r="BH237" s="147">
        <f>IF(N237="sníž. přenesená",J237,0)</f>
        <v>0</v>
      </c>
      <c r="BI237" s="147">
        <f>IF(N237="nulová",J237,0)</f>
        <v>0</v>
      </c>
      <c r="BJ237" s="19" t="s">
        <v>70</v>
      </c>
      <c r="BK237" s="147">
        <f>ROUND(I237*H237,2)</f>
        <v>0</v>
      </c>
      <c r="BL237" s="19" t="s">
        <v>197</v>
      </c>
      <c r="BM237" s="146" t="s">
        <v>561</v>
      </c>
    </row>
    <row r="238" spans="1:65" s="13" customFormat="1">
      <c r="B238" s="152"/>
      <c r="D238" s="148" t="s">
        <v>131</v>
      </c>
      <c r="E238" s="153" t="s">
        <v>3</v>
      </c>
      <c r="F238" s="154" t="s">
        <v>562</v>
      </c>
      <c r="H238" s="155">
        <v>32</v>
      </c>
      <c r="L238" s="152"/>
      <c r="M238" s="156"/>
      <c r="N238" s="157"/>
      <c r="O238" s="157"/>
      <c r="P238" s="157"/>
      <c r="Q238" s="157"/>
      <c r="R238" s="157"/>
      <c r="S238" s="157"/>
      <c r="T238" s="158"/>
      <c r="AT238" s="153" t="s">
        <v>131</v>
      </c>
      <c r="AU238" s="153" t="s">
        <v>72</v>
      </c>
      <c r="AV238" s="13" t="s">
        <v>72</v>
      </c>
      <c r="AW238" s="13" t="s">
        <v>25</v>
      </c>
      <c r="AX238" s="13" t="s">
        <v>63</v>
      </c>
      <c r="AY238" s="153" t="s">
        <v>119</v>
      </c>
    </row>
    <row r="239" spans="1:65" s="15" customFormat="1">
      <c r="B239" s="166"/>
      <c r="D239" s="148" t="s">
        <v>131</v>
      </c>
      <c r="E239" s="167" t="s">
        <v>3</v>
      </c>
      <c r="F239" s="168" t="s">
        <v>563</v>
      </c>
      <c r="H239" s="167" t="s">
        <v>3</v>
      </c>
      <c r="L239" s="166"/>
      <c r="M239" s="169"/>
      <c r="N239" s="170"/>
      <c r="O239" s="170"/>
      <c r="P239" s="170"/>
      <c r="Q239" s="170"/>
      <c r="R239" s="170"/>
      <c r="S239" s="170"/>
      <c r="T239" s="171"/>
      <c r="AT239" s="167" t="s">
        <v>131</v>
      </c>
      <c r="AU239" s="167" t="s">
        <v>72</v>
      </c>
      <c r="AV239" s="15" t="s">
        <v>70</v>
      </c>
      <c r="AW239" s="15" t="s">
        <v>25</v>
      </c>
      <c r="AX239" s="15" t="s">
        <v>63</v>
      </c>
      <c r="AY239" s="167" t="s">
        <v>119</v>
      </c>
    </row>
    <row r="240" spans="1:65" s="14" customFormat="1">
      <c r="B240" s="159"/>
      <c r="D240" s="148" t="s">
        <v>131</v>
      </c>
      <c r="E240" s="160" t="s">
        <v>3</v>
      </c>
      <c r="F240" s="161" t="s">
        <v>133</v>
      </c>
      <c r="H240" s="162">
        <v>32</v>
      </c>
      <c r="L240" s="159"/>
      <c r="M240" s="163"/>
      <c r="N240" s="164"/>
      <c r="O240" s="164"/>
      <c r="P240" s="164"/>
      <c r="Q240" s="164"/>
      <c r="R240" s="164"/>
      <c r="S240" s="164"/>
      <c r="T240" s="165"/>
      <c r="AT240" s="160" t="s">
        <v>131</v>
      </c>
      <c r="AU240" s="160" t="s">
        <v>72</v>
      </c>
      <c r="AV240" s="14" t="s">
        <v>127</v>
      </c>
      <c r="AW240" s="14" t="s">
        <v>25</v>
      </c>
      <c r="AX240" s="14" t="s">
        <v>70</v>
      </c>
      <c r="AY240" s="160" t="s">
        <v>119</v>
      </c>
    </row>
    <row r="241" spans="1:65" s="2" customFormat="1" ht="24">
      <c r="A241" s="31"/>
      <c r="B241" s="136"/>
      <c r="C241" s="137" t="s">
        <v>361</v>
      </c>
      <c r="D241" s="137" t="s">
        <v>122</v>
      </c>
      <c r="E241" s="138" t="s">
        <v>310</v>
      </c>
      <c r="F241" s="139" t="s">
        <v>311</v>
      </c>
      <c r="G241" s="140" t="s">
        <v>248</v>
      </c>
      <c r="H241" s="141">
        <v>48</v>
      </c>
      <c r="I241" s="141"/>
      <c r="J241" s="141">
        <f>ROUND(I241*H241,2)</f>
        <v>0</v>
      </c>
      <c r="K241" s="139" t="s">
        <v>3</v>
      </c>
      <c r="L241" s="32"/>
      <c r="M241" s="142" t="s">
        <v>3</v>
      </c>
      <c r="N241" s="143" t="s">
        <v>34</v>
      </c>
      <c r="O241" s="144">
        <v>0.34699999999999998</v>
      </c>
      <c r="P241" s="144">
        <f>O241*H241</f>
        <v>16.655999999999999</v>
      </c>
      <c r="Q241" s="144">
        <v>2.9099999999999998E-3</v>
      </c>
      <c r="R241" s="144">
        <f>Q241*H241</f>
        <v>0.13968</v>
      </c>
      <c r="S241" s="144">
        <v>0</v>
      </c>
      <c r="T241" s="145">
        <f>S241*H241</f>
        <v>0</v>
      </c>
      <c r="U241" s="31"/>
      <c r="V241" s="31"/>
      <c r="W241" s="31"/>
      <c r="X241" s="31"/>
      <c r="Y241" s="31"/>
      <c r="Z241" s="31"/>
      <c r="AA241" s="31"/>
      <c r="AB241" s="31"/>
      <c r="AC241" s="31"/>
      <c r="AD241" s="31"/>
      <c r="AE241" s="31"/>
      <c r="AR241" s="146" t="s">
        <v>197</v>
      </c>
      <c r="AT241" s="146" t="s">
        <v>122</v>
      </c>
      <c r="AU241" s="146" t="s">
        <v>72</v>
      </c>
      <c r="AY241" s="19" t="s">
        <v>119</v>
      </c>
      <c r="BE241" s="147">
        <f>IF(N241="základní",J241,0)</f>
        <v>0</v>
      </c>
      <c r="BF241" s="147">
        <f>IF(N241="snížená",J241,0)</f>
        <v>0</v>
      </c>
      <c r="BG241" s="147">
        <f>IF(N241="zákl. přenesená",J241,0)</f>
        <v>0</v>
      </c>
      <c r="BH241" s="147">
        <f>IF(N241="sníž. přenesená",J241,0)</f>
        <v>0</v>
      </c>
      <c r="BI241" s="147">
        <f>IF(N241="nulová",J241,0)</f>
        <v>0</v>
      </c>
      <c r="BJ241" s="19" t="s">
        <v>70</v>
      </c>
      <c r="BK241" s="147">
        <f>ROUND(I241*H241,2)</f>
        <v>0</v>
      </c>
      <c r="BL241" s="19" t="s">
        <v>197</v>
      </c>
      <c r="BM241" s="146" t="s">
        <v>312</v>
      </c>
    </row>
    <row r="242" spans="1:65" s="15" customFormat="1">
      <c r="B242" s="166"/>
      <c r="D242" s="148" t="s">
        <v>131</v>
      </c>
      <c r="E242" s="167" t="s">
        <v>3</v>
      </c>
      <c r="F242" s="168" t="s">
        <v>313</v>
      </c>
      <c r="H242" s="167" t="s">
        <v>3</v>
      </c>
      <c r="L242" s="166"/>
      <c r="M242" s="169"/>
      <c r="N242" s="170"/>
      <c r="O242" s="170"/>
      <c r="P242" s="170"/>
      <c r="Q242" s="170"/>
      <c r="R242" s="170"/>
      <c r="S242" s="170"/>
      <c r="T242" s="171"/>
      <c r="AT242" s="167" t="s">
        <v>131</v>
      </c>
      <c r="AU242" s="167" t="s">
        <v>72</v>
      </c>
      <c r="AV242" s="15" t="s">
        <v>70</v>
      </c>
      <c r="AW242" s="15" t="s">
        <v>25</v>
      </c>
      <c r="AX242" s="15" t="s">
        <v>63</v>
      </c>
      <c r="AY242" s="167" t="s">
        <v>119</v>
      </c>
    </row>
    <row r="243" spans="1:65" s="13" customFormat="1">
      <c r="B243" s="152"/>
      <c r="D243" s="148" t="s">
        <v>131</v>
      </c>
      <c r="E243" s="153" t="s">
        <v>3</v>
      </c>
      <c r="F243" s="154" t="s">
        <v>314</v>
      </c>
      <c r="H243" s="155">
        <v>48</v>
      </c>
      <c r="L243" s="152"/>
      <c r="M243" s="156"/>
      <c r="N243" s="157"/>
      <c r="O243" s="157"/>
      <c r="P243" s="157"/>
      <c r="Q243" s="157"/>
      <c r="R243" s="157"/>
      <c r="S243" s="157"/>
      <c r="T243" s="158"/>
      <c r="AT243" s="153" t="s">
        <v>131</v>
      </c>
      <c r="AU243" s="153" t="s">
        <v>72</v>
      </c>
      <c r="AV243" s="13" t="s">
        <v>72</v>
      </c>
      <c r="AW243" s="13" t="s">
        <v>25</v>
      </c>
      <c r="AX243" s="13" t="s">
        <v>63</v>
      </c>
      <c r="AY243" s="153" t="s">
        <v>119</v>
      </c>
    </row>
    <row r="244" spans="1:65" s="14" customFormat="1">
      <c r="B244" s="159"/>
      <c r="D244" s="148" t="s">
        <v>131</v>
      </c>
      <c r="E244" s="160" t="s">
        <v>3</v>
      </c>
      <c r="F244" s="161" t="s">
        <v>133</v>
      </c>
      <c r="H244" s="162">
        <v>48</v>
      </c>
      <c r="L244" s="159"/>
      <c r="M244" s="163"/>
      <c r="N244" s="164"/>
      <c r="O244" s="164"/>
      <c r="P244" s="164"/>
      <c r="Q244" s="164"/>
      <c r="R244" s="164"/>
      <c r="S244" s="164"/>
      <c r="T244" s="165"/>
      <c r="AT244" s="160" t="s">
        <v>131</v>
      </c>
      <c r="AU244" s="160" t="s">
        <v>72</v>
      </c>
      <c r="AV244" s="14" t="s">
        <v>127</v>
      </c>
      <c r="AW244" s="14" t="s">
        <v>25</v>
      </c>
      <c r="AX244" s="14" t="s">
        <v>70</v>
      </c>
      <c r="AY244" s="160" t="s">
        <v>119</v>
      </c>
    </row>
    <row r="245" spans="1:65" s="2" customFormat="1" ht="24">
      <c r="A245" s="31"/>
      <c r="B245" s="136"/>
      <c r="C245" s="137" t="s">
        <v>366</v>
      </c>
      <c r="D245" s="137" t="s">
        <v>122</v>
      </c>
      <c r="E245" s="138" t="s">
        <v>316</v>
      </c>
      <c r="F245" s="139" t="s">
        <v>317</v>
      </c>
      <c r="G245" s="140" t="s">
        <v>248</v>
      </c>
      <c r="H245" s="141">
        <v>52.4</v>
      </c>
      <c r="I245" s="141"/>
      <c r="J245" s="141">
        <f>ROUND(I245*H245,2)</f>
        <v>0</v>
      </c>
      <c r="K245" s="139" t="s">
        <v>126</v>
      </c>
      <c r="L245" s="32"/>
      <c r="M245" s="142" t="s">
        <v>3</v>
      </c>
      <c r="N245" s="143" t="s">
        <v>34</v>
      </c>
      <c r="O245" s="144">
        <v>0.20399999999999999</v>
      </c>
      <c r="P245" s="144">
        <f>O245*H245</f>
        <v>10.689599999999999</v>
      </c>
      <c r="Q245" s="144">
        <v>1.6900000000000001E-3</v>
      </c>
      <c r="R245" s="144">
        <f>Q245*H245</f>
        <v>8.8555999999999996E-2</v>
      </c>
      <c r="S245" s="144">
        <v>0</v>
      </c>
      <c r="T245" s="145">
        <f>S245*H245</f>
        <v>0</v>
      </c>
      <c r="U245" s="31"/>
      <c r="V245" s="31"/>
      <c r="W245" s="31"/>
      <c r="X245" s="31"/>
      <c r="Y245" s="31"/>
      <c r="Z245" s="31"/>
      <c r="AA245" s="31"/>
      <c r="AB245" s="31"/>
      <c r="AC245" s="31"/>
      <c r="AD245" s="31"/>
      <c r="AE245" s="31"/>
      <c r="AR245" s="146" t="s">
        <v>197</v>
      </c>
      <c r="AT245" s="146" t="s">
        <v>122</v>
      </c>
      <c r="AU245" s="146" t="s">
        <v>72</v>
      </c>
      <c r="AY245" s="19" t="s">
        <v>119</v>
      </c>
      <c r="BE245" s="147">
        <f>IF(N245="základní",J245,0)</f>
        <v>0</v>
      </c>
      <c r="BF245" s="147">
        <f>IF(N245="snížená",J245,0)</f>
        <v>0</v>
      </c>
      <c r="BG245" s="147">
        <f>IF(N245="zákl. přenesená",J245,0)</f>
        <v>0</v>
      </c>
      <c r="BH245" s="147">
        <f>IF(N245="sníž. přenesená",J245,0)</f>
        <v>0</v>
      </c>
      <c r="BI245" s="147">
        <f>IF(N245="nulová",J245,0)</f>
        <v>0</v>
      </c>
      <c r="BJ245" s="19" t="s">
        <v>70</v>
      </c>
      <c r="BK245" s="147">
        <f>ROUND(I245*H245,2)</f>
        <v>0</v>
      </c>
      <c r="BL245" s="19" t="s">
        <v>197</v>
      </c>
      <c r="BM245" s="146" t="s">
        <v>504</v>
      </c>
    </row>
    <row r="246" spans="1:65" s="15" customFormat="1">
      <c r="B246" s="166"/>
      <c r="D246" s="148" t="s">
        <v>131</v>
      </c>
      <c r="E246" s="167" t="s">
        <v>3</v>
      </c>
      <c r="F246" s="168" t="s">
        <v>564</v>
      </c>
      <c r="H246" s="167" t="s">
        <v>3</v>
      </c>
      <c r="L246" s="166"/>
      <c r="M246" s="169"/>
      <c r="N246" s="170"/>
      <c r="O246" s="170"/>
      <c r="P246" s="170"/>
      <c r="Q246" s="170"/>
      <c r="R246" s="170"/>
      <c r="S246" s="170"/>
      <c r="T246" s="171"/>
      <c r="AT246" s="167" t="s">
        <v>131</v>
      </c>
      <c r="AU246" s="167" t="s">
        <v>72</v>
      </c>
      <c r="AV246" s="15" t="s">
        <v>70</v>
      </c>
      <c r="AW246" s="15" t="s">
        <v>25</v>
      </c>
      <c r="AX246" s="15" t="s">
        <v>63</v>
      </c>
      <c r="AY246" s="167" t="s">
        <v>119</v>
      </c>
    </row>
    <row r="247" spans="1:65" s="13" customFormat="1">
      <c r="B247" s="152"/>
      <c r="D247" s="148" t="s">
        <v>131</v>
      </c>
      <c r="E247" s="153" t="s">
        <v>3</v>
      </c>
      <c r="F247" s="154" t="s">
        <v>565</v>
      </c>
      <c r="H247" s="155">
        <v>52.4</v>
      </c>
      <c r="L247" s="152"/>
      <c r="M247" s="156"/>
      <c r="N247" s="157"/>
      <c r="O247" s="157"/>
      <c r="P247" s="157"/>
      <c r="Q247" s="157"/>
      <c r="R247" s="157"/>
      <c r="S247" s="157"/>
      <c r="T247" s="158"/>
      <c r="AT247" s="153" t="s">
        <v>131</v>
      </c>
      <c r="AU247" s="153" t="s">
        <v>72</v>
      </c>
      <c r="AV247" s="13" t="s">
        <v>72</v>
      </c>
      <c r="AW247" s="13" t="s">
        <v>25</v>
      </c>
      <c r="AX247" s="13" t="s">
        <v>63</v>
      </c>
      <c r="AY247" s="153" t="s">
        <v>119</v>
      </c>
    </row>
    <row r="248" spans="1:65" s="14" customFormat="1">
      <c r="B248" s="159"/>
      <c r="D248" s="148" t="s">
        <v>131</v>
      </c>
      <c r="E248" s="160" t="s">
        <v>3</v>
      </c>
      <c r="F248" s="161" t="s">
        <v>133</v>
      </c>
      <c r="H248" s="162">
        <v>52.4</v>
      </c>
      <c r="L248" s="159"/>
      <c r="M248" s="163"/>
      <c r="N248" s="164"/>
      <c r="O248" s="164"/>
      <c r="P248" s="164"/>
      <c r="Q248" s="164"/>
      <c r="R248" s="164"/>
      <c r="S248" s="164"/>
      <c r="T248" s="165"/>
      <c r="AT248" s="160" t="s">
        <v>131</v>
      </c>
      <c r="AU248" s="160" t="s">
        <v>72</v>
      </c>
      <c r="AV248" s="14" t="s">
        <v>127</v>
      </c>
      <c r="AW248" s="14" t="s">
        <v>25</v>
      </c>
      <c r="AX248" s="14" t="s">
        <v>70</v>
      </c>
      <c r="AY248" s="160" t="s">
        <v>119</v>
      </c>
    </row>
    <row r="249" spans="1:65" s="2" customFormat="1" ht="24">
      <c r="A249" s="31"/>
      <c r="B249" s="136"/>
      <c r="C249" s="137" t="s">
        <v>503</v>
      </c>
      <c r="D249" s="137" t="s">
        <v>122</v>
      </c>
      <c r="E249" s="138" t="s">
        <v>321</v>
      </c>
      <c r="F249" s="139" t="s">
        <v>322</v>
      </c>
      <c r="G249" s="140" t="s">
        <v>323</v>
      </c>
      <c r="H249" s="141">
        <v>4</v>
      </c>
      <c r="I249" s="141"/>
      <c r="J249" s="141">
        <f>ROUND(I249*H249,2)</f>
        <v>0</v>
      </c>
      <c r="K249" s="139" t="s">
        <v>126</v>
      </c>
      <c r="L249" s="32"/>
      <c r="M249" s="142" t="s">
        <v>3</v>
      </c>
      <c r="N249" s="143" t="s">
        <v>34</v>
      </c>
      <c r="O249" s="144">
        <v>0.4</v>
      </c>
      <c r="P249" s="144">
        <f>O249*H249</f>
        <v>1.6</v>
      </c>
      <c r="Q249" s="144">
        <v>3.6000000000000002E-4</v>
      </c>
      <c r="R249" s="144">
        <f>Q249*H249</f>
        <v>1.4400000000000001E-3</v>
      </c>
      <c r="S249" s="144">
        <v>0</v>
      </c>
      <c r="T249" s="145">
        <f>S249*H249</f>
        <v>0</v>
      </c>
      <c r="U249" s="31"/>
      <c r="V249" s="31"/>
      <c r="W249" s="31"/>
      <c r="X249" s="31"/>
      <c r="Y249" s="31"/>
      <c r="Z249" s="31"/>
      <c r="AA249" s="31"/>
      <c r="AB249" s="31"/>
      <c r="AC249" s="31"/>
      <c r="AD249" s="31"/>
      <c r="AE249" s="31"/>
      <c r="AR249" s="146" t="s">
        <v>197</v>
      </c>
      <c r="AT249" s="146" t="s">
        <v>122</v>
      </c>
      <c r="AU249" s="146" t="s">
        <v>72</v>
      </c>
      <c r="AY249" s="19" t="s">
        <v>119</v>
      </c>
      <c r="BE249" s="147">
        <f>IF(N249="základní",J249,0)</f>
        <v>0</v>
      </c>
      <c r="BF249" s="147">
        <f>IF(N249="snížená",J249,0)</f>
        <v>0</v>
      </c>
      <c r="BG249" s="147">
        <f>IF(N249="zákl. přenesená",J249,0)</f>
        <v>0</v>
      </c>
      <c r="BH249" s="147">
        <f>IF(N249="sníž. přenesená",J249,0)</f>
        <v>0</v>
      </c>
      <c r="BI249" s="147">
        <f>IF(N249="nulová",J249,0)</f>
        <v>0</v>
      </c>
      <c r="BJ249" s="19" t="s">
        <v>70</v>
      </c>
      <c r="BK249" s="147">
        <f>ROUND(I249*H249,2)</f>
        <v>0</v>
      </c>
      <c r="BL249" s="19" t="s">
        <v>197</v>
      </c>
      <c r="BM249" s="146" t="s">
        <v>508</v>
      </c>
    </row>
    <row r="250" spans="1:65" s="13" customFormat="1">
      <c r="B250" s="152"/>
      <c r="D250" s="148" t="s">
        <v>131</v>
      </c>
      <c r="E250" s="153" t="s">
        <v>3</v>
      </c>
      <c r="F250" s="154" t="s">
        <v>566</v>
      </c>
      <c r="H250" s="155">
        <v>4</v>
      </c>
      <c r="L250" s="152"/>
      <c r="M250" s="156"/>
      <c r="N250" s="157"/>
      <c r="O250" s="157"/>
      <c r="P250" s="157"/>
      <c r="Q250" s="157"/>
      <c r="R250" s="157"/>
      <c r="S250" s="157"/>
      <c r="T250" s="158"/>
      <c r="AT250" s="153" t="s">
        <v>131</v>
      </c>
      <c r="AU250" s="153" t="s">
        <v>72</v>
      </c>
      <c r="AV250" s="13" t="s">
        <v>72</v>
      </c>
      <c r="AW250" s="13" t="s">
        <v>25</v>
      </c>
      <c r="AX250" s="13" t="s">
        <v>63</v>
      </c>
      <c r="AY250" s="153" t="s">
        <v>119</v>
      </c>
    </row>
    <row r="251" spans="1:65" s="15" customFormat="1">
      <c r="B251" s="166"/>
      <c r="D251" s="148" t="s">
        <v>131</v>
      </c>
      <c r="E251" s="167" t="s">
        <v>3</v>
      </c>
      <c r="F251" s="168" t="s">
        <v>567</v>
      </c>
      <c r="H251" s="167" t="s">
        <v>3</v>
      </c>
      <c r="L251" s="166"/>
      <c r="M251" s="169"/>
      <c r="N251" s="170"/>
      <c r="O251" s="170"/>
      <c r="P251" s="170"/>
      <c r="Q251" s="170"/>
      <c r="R251" s="170"/>
      <c r="S251" s="170"/>
      <c r="T251" s="171"/>
      <c r="AT251" s="167" t="s">
        <v>131</v>
      </c>
      <c r="AU251" s="167" t="s">
        <v>72</v>
      </c>
      <c r="AV251" s="15" t="s">
        <v>70</v>
      </c>
      <c r="AW251" s="15" t="s">
        <v>25</v>
      </c>
      <c r="AX251" s="15" t="s">
        <v>63</v>
      </c>
      <c r="AY251" s="167" t="s">
        <v>119</v>
      </c>
    </row>
    <row r="252" spans="1:65" s="14" customFormat="1">
      <c r="B252" s="159"/>
      <c r="D252" s="148" t="s">
        <v>131</v>
      </c>
      <c r="E252" s="160" t="s">
        <v>3</v>
      </c>
      <c r="F252" s="161" t="s">
        <v>133</v>
      </c>
      <c r="H252" s="162">
        <v>4</v>
      </c>
      <c r="L252" s="159"/>
      <c r="M252" s="163"/>
      <c r="N252" s="164"/>
      <c r="O252" s="164"/>
      <c r="P252" s="164"/>
      <c r="Q252" s="164"/>
      <c r="R252" s="164"/>
      <c r="S252" s="164"/>
      <c r="T252" s="165"/>
      <c r="AT252" s="160" t="s">
        <v>131</v>
      </c>
      <c r="AU252" s="160" t="s">
        <v>72</v>
      </c>
      <c r="AV252" s="14" t="s">
        <v>127</v>
      </c>
      <c r="AW252" s="14" t="s">
        <v>25</v>
      </c>
      <c r="AX252" s="14" t="s">
        <v>70</v>
      </c>
      <c r="AY252" s="160" t="s">
        <v>119</v>
      </c>
    </row>
    <row r="253" spans="1:65" s="2" customFormat="1" ht="24">
      <c r="A253" s="31"/>
      <c r="B253" s="136"/>
      <c r="C253" s="137" t="s">
        <v>507</v>
      </c>
      <c r="D253" s="137" t="s">
        <v>122</v>
      </c>
      <c r="E253" s="138" t="s">
        <v>326</v>
      </c>
      <c r="F253" s="139" t="s">
        <v>327</v>
      </c>
      <c r="G253" s="140" t="s">
        <v>248</v>
      </c>
      <c r="H253" s="141">
        <v>22</v>
      </c>
      <c r="I253" s="141"/>
      <c r="J253" s="141">
        <f>ROUND(I253*H253,2)</f>
        <v>0</v>
      </c>
      <c r="K253" s="139" t="s">
        <v>126</v>
      </c>
      <c r="L253" s="32"/>
      <c r="M253" s="142" t="s">
        <v>3</v>
      </c>
      <c r="N253" s="143" t="s">
        <v>34</v>
      </c>
      <c r="O253" s="144">
        <v>0.33400000000000002</v>
      </c>
      <c r="P253" s="144">
        <f>O253*H253</f>
        <v>7.3480000000000008</v>
      </c>
      <c r="Q253" s="144">
        <v>2.1700000000000001E-3</v>
      </c>
      <c r="R253" s="144">
        <f>Q253*H253</f>
        <v>4.7740000000000005E-2</v>
      </c>
      <c r="S253" s="144">
        <v>0</v>
      </c>
      <c r="T253" s="145">
        <f>S253*H253</f>
        <v>0</v>
      </c>
      <c r="U253" s="31"/>
      <c r="V253" s="31"/>
      <c r="W253" s="31"/>
      <c r="X253" s="31"/>
      <c r="Y253" s="31"/>
      <c r="Z253" s="31"/>
      <c r="AA253" s="31"/>
      <c r="AB253" s="31"/>
      <c r="AC253" s="31"/>
      <c r="AD253" s="31"/>
      <c r="AE253" s="31"/>
      <c r="AR253" s="146" t="s">
        <v>197</v>
      </c>
      <c r="AT253" s="146" t="s">
        <v>122</v>
      </c>
      <c r="AU253" s="146" t="s">
        <v>72</v>
      </c>
      <c r="AY253" s="19" t="s">
        <v>119</v>
      </c>
      <c r="BE253" s="147">
        <f>IF(N253="základní",J253,0)</f>
        <v>0</v>
      </c>
      <c r="BF253" s="147">
        <f>IF(N253="snížená",J253,0)</f>
        <v>0</v>
      </c>
      <c r="BG253" s="147">
        <f>IF(N253="zákl. přenesená",J253,0)</f>
        <v>0</v>
      </c>
      <c r="BH253" s="147">
        <f>IF(N253="sníž. přenesená",J253,0)</f>
        <v>0</v>
      </c>
      <c r="BI253" s="147">
        <f>IF(N253="nulová",J253,0)</f>
        <v>0</v>
      </c>
      <c r="BJ253" s="19" t="s">
        <v>70</v>
      </c>
      <c r="BK253" s="147">
        <f>ROUND(I253*H253,2)</f>
        <v>0</v>
      </c>
      <c r="BL253" s="19" t="s">
        <v>197</v>
      </c>
      <c r="BM253" s="146" t="s">
        <v>510</v>
      </c>
    </row>
    <row r="254" spans="1:65" s="15" customFormat="1">
      <c r="B254" s="166"/>
      <c r="D254" s="148" t="s">
        <v>131</v>
      </c>
      <c r="E254" s="167" t="s">
        <v>3</v>
      </c>
      <c r="F254" s="168" t="s">
        <v>549</v>
      </c>
      <c r="H254" s="167" t="s">
        <v>3</v>
      </c>
      <c r="L254" s="166"/>
      <c r="M254" s="169"/>
      <c r="N254" s="170"/>
      <c r="O254" s="170"/>
      <c r="P254" s="170"/>
      <c r="Q254" s="170"/>
      <c r="R254" s="170"/>
      <c r="S254" s="170"/>
      <c r="T254" s="171"/>
      <c r="AT254" s="167" t="s">
        <v>131</v>
      </c>
      <c r="AU254" s="167" t="s">
        <v>72</v>
      </c>
      <c r="AV254" s="15" t="s">
        <v>70</v>
      </c>
      <c r="AW254" s="15" t="s">
        <v>25</v>
      </c>
      <c r="AX254" s="15" t="s">
        <v>63</v>
      </c>
      <c r="AY254" s="167" t="s">
        <v>119</v>
      </c>
    </row>
    <row r="255" spans="1:65" s="13" customFormat="1">
      <c r="B255" s="152"/>
      <c r="D255" s="148" t="s">
        <v>131</v>
      </c>
      <c r="E255" s="153" t="s">
        <v>3</v>
      </c>
      <c r="F255" s="154" t="s">
        <v>568</v>
      </c>
      <c r="H255" s="155">
        <v>22</v>
      </c>
      <c r="L255" s="152"/>
      <c r="M255" s="156"/>
      <c r="N255" s="157"/>
      <c r="O255" s="157"/>
      <c r="P255" s="157"/>
      <c r="Q255" s="157"/>
      <c r="R255" s="157"/>
      <c r="S255" s="157"/>
      <c r="T255" s="158"/>
      <c r="AT255" s="153" t="s">
        <v>131</v>
      </c>
      <c r="AU255" s="153" t="s">
        <v>72</v>
      </c>
      <c r="AV255" s="13" t="s">
        <v>72</v>
      </c>
      <c r="AW255" s="13" t="s">
        <v>25</v>
      </c>
      <c r="AX255" s="13" t="s">
        <v>63</v>
      </c>
      <c r="AY255" s="153" t="s">
        <v>119</v>
      </c>
    </row>
    <row r="256" spans="1:65" s="14" customFormat="1">
      <c r="B256" s="159"/>
      <c r="D256" s="148" t="s">
        <v>131</v>
      </c>
      <c r="E256" s="160" t="s">
        <v>3</v>
      </c>
      <c r="F256" s="161" t="s">
        <v>133</v>
      </c>
      <c r="H256" s="162">
        <v>22</v>
      </c>
      <c r="L256" s="159"/>
      <c r="M256" s="163"/>
      <c r="N256" s="164"/>
      <c r="O256" s="164"/>
      <c r="P256" s="164"/>
      <c r="Q256" s="164"/>
      <c r="R256" s="164"/>
      <c r="S256" s="164"/>
      <c r="T256" s="165"/>
      <c r="AT256" s="160" t="s">
        <v>131</v>
      </c>
      <c r="AU256" s="160" t="s">
        <v>72</v>
      </c>
      <c r="AV256" s="14" t="s">
        <v>127</v>
      </c>
      <c r="AW256" s="14" t="s">
        <v>25</v>
      </c>
      <c r="AX256" s="14" t="s">
        <v>70</v>
      </c>
      <c r="AY256" s="160" t="s">
        <v>119</v>
      </c>
    </row>
    <row r="257" spans="1:65" s="2" customFormat="1" ht="24">
      <c r="A257" s="31"/>
      <c r="B257" s="136"/>
      <c r="C257" s="137" t="s">
        <v>509</v>
      </c>
      <c r="D257" s="137" t="s">
        <v>122</v>
      </c>
      <c r="E257" s="138" t="s">
        <v>331</v>
      </c>
      <c r="F257" s="139" t="s">
        <v>332</v>
      </c>
      <c r="G257" s="140" t="s">
        <v>152</v>
      </c>
      <c r="H257" s="141">
        <v>0.7</v>
      </c>
      <c r="I257" s="141"/>
      <c r="J257" s="141">
        <f>ROUND(I257*H257,2)</f>
        <v>0</v>
      </c>
      <c r="K257" s="139" t="s">
        <v>126</v>
      </c>
      <c r="L257" s="32"/>
      <c r="M257" s="142" t="s">
        <v>3</v>
      </c>
      <c r="N257" s="143" t="s">
        <v>34</v>
      </c>
      <c r="O257" s="144">
        <v>4.82</v>
      </c>
      <c r="P257" s="144">
        <f>O257*H257</f>
        <v>3.3740000000000001</v>
      </c>
      <c r="Q257" s="144">
        <v>0</v>
      </c>
      <c r="R257" s="144">
        <f>Q257*H257</f>
        <v>0</v>
      </c>
      <c r="S257" s="144">
        <v>0</v>
      </c>
      <c r="T257" s="145">
        <f>S257*H257</f>
        <v>0</v>
      </c>
      <c r="U257" s="31"/>
      <c r="V257" s="31"/>
      <c r="W257" s="31"/>
      <c r="X257" s="31"/>
      <c r="Y257" s="31"/>
      <c r="Z257" s="31"/>
      <c r="AA257" s="31"/>
      <c r="AB257" s="31"/>
      <c r="AC257" s="31"/>
      <c r="AD257" s="31"/>
      <c r="AE257" s="31"/>
      <c r="AR257" s="146" t="s">
        <v>197</v>
      </c>
      <c r="AT257" s="146" t="s">
        <v>122</v>
      </c>
      <c r="AU257" s="146" t="s">
        <v>72</v>
      </c>
      <c r="AY257" s="19" t="s">
        <v>119</v>
      </c>
      <c r="BE257" s="147">
        <f>IF(N257="základní",J257,0)</f>
        <v>0</v>
      </c>
      <c r="BF257" s="147">
        <f>IF(N257="snížená",J257,0)</f>
        <v>0</v>
      </c>
      <c r="BG257" s="147">
        <f>IF(N257="zákl. přenesená",J257,0)</f>
        <v>0</v>
      </c>
      <c r="BH257" s="147">
        <f>IF(N257="sníž. přenesená",J257,0)</f>
        <v>0</v>
      </c>
      <c r="BI257" s="147">
        <f>IF(N257="nulová",J257,0)</f>
        <v>0</v>
      </c>
      <c r="BJ257" s="19" t="s">
        <v>70</v>
      </c>
      <c r="BK257" s="147">
        <f>ROUND(I257*H257,2)</f>
        <v>0</v>
      </c>
      <c r="BL257" s="19" t="s">
        <v>197</v>
      </c>
      <c r="BM257" s="146" t="s">
        <v>333</v>
      </c>
    </row>
    <row r="258" spans="1:65" s="2" customFormat="1" ht="78">
      <c r="A258" s="31"/>
      <c r="B258" s="32"/>
      <c r="C258" s="31"/>
      <c r="D258" s="148" t="s">
        <v>129</v>
      </c>
      <c r="E258" s="31"/>
      <c r="F258" s="149" t="s">
        <v>334</v>
      </c>
      <c r="G258" s="31"/>
      <c r="H258" s="31"/>
      <c r="I258" s="31"/>
      <c r="J258" s="31"/>
      <c r="K258" s="31"/>
      <c r="L258" s="32"/>
      <c r="M258" s="150"/>
      <c r="N258" s="151"/>
      <c r="O258" s="52"/>
      <c r="P258" s="52"/>
      <c r="Q258" s="52"/>
      <c r="R258" s="52"/>
      <c r="S258" s="52"/>
      <c r="T258" s="53"/>
      <c r="U258" s="31"/>
      <c r="V258" s="31"/>
      <c r="W258" s="31"/>
      <c r="X258" s="31"/>
      <c r="Y258" s="31"/>
      <c r="Z258" s="31"/>
      <c r="AA258" s="31"/>
      <c r="AB258" s="31"/>
      <c r="AC258" s="31"/>
      <c r="AD258" s="31"/>
      <c r="AE258" s="31"/>
      <c r="AT258" s="19" t="s">
        <v>129</v>
      </c>
      <c r="AU258" s="19" t="s">
        <v>72</v>
      </c>
    </row>
    <row r="259" spans="1:65" s="2" customFormat="1" ht="24">
      <c r="A259" s="31"/>
      <c r="B259" s="136"/>
      <c r="C259" s="137" t="s">
        <v>513</v>
      </c>
      <c r="D259" s="137" t="s">
        <v>122</v>
      </c>
      <c r="E259" s="138" t="s">
        <v>336</v>
      </c>
      <c r="F259" s="139" t="s">
        <v>337</v>
      </c>
      <c r="G259" s="140" t="s">
        <v>152</v>
      </c>
      <c r="H259" s="141">
        <v>0.7</v>
      </c>
      <c r="I259" s="141"/>
      <c r="J259" s="141">
        <f>ROUND(I259*H259,2)</f>
        <v>0</v>
      </c>
      <c r="K259" s="139" t="s">
        <v>126</v>
      </c>
      <c r="L259" s="32"/>
      <c r="M259" s="142" t="s">
        <v>3</v>
      </c>
      <c r="N259" s="143" t="s">
        <v>34</v>
      </c>
      <c r="O259" s="144">
        <v>2.75</v>
      </c>
      <c r="P259" s="144">
        <f>O259*H259</f>
        <v>1.9249999999999998</v>
      </c>
      <c r="Q259" s="144">
        <v>0</v>
      </c>
      <c r="R259" s="144">
        <f>Q259*H259</f>
        <v>0</v>
      </c>
      <c r="S259" s="144">
        <v>0</v>
      </c>
      <c r="T259" s="145">
        <f>S259*H259</f>
        <v>0</v>
      </c>
      <c r="U259" s="31"/>
      <c r="V259" s="31"/>
      <c r="W259" s="31"/>
      <c r="X259" s="31"/>
      <c r="Y259" s="31"/>
      <c r="Z259" s="31"/>
      <c r="AA259" s="31"/>
      <c r="AB259" s="31"/>
      <c r="AC259" s="31"/>
      <c r="AD259" s="31"/>
      <c r="AE259" s="31"/>
      <c r="AR259" s="146" t="s">
        <v>197</v>
      </c>
      <c r="AT259" s="146" t="s">
        <v>122</v>
      </c>
      <c r="AU259" s="146" t="s">
        <v>72</v>
      </c>
      <c r="AY259" s="19" t="s">
        <v>119</v>
      </c>
      <c r="BE259" s="147">
        <f>IF(N259="základní",J259,0)</f>
        <v>0</v>
      </c>
      <c r="BF259" s="147">
        <f>IF(N259="snížená",J259,0)</f>
        <v>0</v>
      </c>
      <c r="BG259" s="147">
        <f>IF(N259="zákl. přenesená",J259,0)</f>
        <v>0</v>
      </c>
      <c r="BH259" s="147">
        <f>IF(N259="sníž. přenesená",J259,0)</f>
        <v>0</v>
      </c>
      <c r="BI259" s="147">
        <f>IF(N259="nulová",J259,0)</f>
        <v>0</v>
      </c>
      <c r="BJ259" s="19" t="s">
        <v>70</v>
      </c>
      <c r="BK259" s="147">
        <f>ROUND(I259*H259,2)</f>
        <v>0</v>
      </c>
      <c r="BL259" s="19" t="s">
        <v>197</v>
      </c>
      <c r="BM259" s="146" t="s">
        <v>338</v>
      </c>
    </row>
    <row r="260" spans="1:65" s="2" customFormat="1" ht="78">
      <c r="A260" s="31"/>
      <c r="B260" s="32"/>
      <c r="C260" s="31"/>
      <c r="D260" s="148" t="s">
        <v>129</v>
      </c>
      <c r="E260" s="31"/>
      <c r="F260" s="149" t="s">
        <v>334</v>
      </c>
      <c r="G260" s="31"/>
      <c r="H260" s="31"/>
      <c r="I260" s="31"/>
      <c r="J260" s="31"/>
      <c r="K260" s="31"/>
      <c r="L260" s="32"/>
      <c r="M260" s="150"/>
      <c r="N260" s="151"/>
      <c r="O260" s="52"/>
      <c r="P260" s="52"/>
      <c r="Q260" s="52"/>
      <c r="R260" s="52"/>
      <c r="S260" s="52"/>
      <c r="T260" s="53"/>
      <c r="U260" s="31"/>
      <c r="V260" s="31"/>
      <c r="W260" s="31"/>
      <c r="X260" s="31"/>
      <c r="Y260" s="31"/>
      <c r="Z260" s="31"/>
      <c r="AA260" s="31"/>
      <c r="AB260" s="31"/>
      <c r="AC260" s="31"/>
      <c r="AD260" s="31"/>
      <c r="AE260" s="31"/>
      <c r="AT260" s="19" t="s">
        <v>129</v>
      </c>
      <c r="AU260" s="19" t="s">
        <v>72</v>
      </c>
    </row>
    <row r="261" spans="1:65" s="12" customFormat="1" ht="22.9" customHeight="1">
      <c r="B261" s="124"/>
      <c r="D261" s="125" t="s">
        <v>62</v>
      </c>
      <c r="E261" s="134" t="s">
        <v>515</v>
      </c>
      <c r="F261" s="134" t="s">
        <v>516</v>
      </c>
      <c r="J261" s="135">
        <f>BK261</f>
        <v>0</v>
      </c>
      <c r="L261" s="124"/>
      <c r="M261" s="128"/>
      <c r="N261" s="129"/>
      <c r="O261" s="129"/>
      <c r="P261" s="130">
        <f>SUM(P262:P267)</f>
        <v>31.199019999999997</v>
      </c>
      <c r="Q261" s="129"/>
      <c r="R261" s="130">
        <f>SUM(R262:R267)</f>
        <v>0.16799999999999998</v>
      </c>
      <c r="S261" s="129"/>
      <c r="T261" s="131">
        <f>SUM(T262:T267)</f>
        <v>0</v>
      </c>
      <c r="AR261" s="125" t="s">
        <v>72</v>
      </c>
      <c r="AT261" s="132" t="s">
        <v>62</v>
      </c>
      <c r="AU261" s="132" t="s">
        <v>70</v>
      </c>
      <c r="AY261" s="125" t="s">
        <v>119</v>
      </c>
      <c r="BK261" s="133">
        <f>SUM(BK262:BK267)</f>
        <v>0</v>
      </c>
    </row>
    <row r="262" spans="1:65" s="2" customFormat="1" ht="16.5" customHeight="1">
      <c r="A262" s="31"/>
      <c r="B262" s="136"/>
      <c r="C262" s="137" t="s">
        <v>514</v>
      </c>
      <c r="D262" s="137" t="s">
        <v>122</v>
      </c>
      <c r="E262" s="138" t="s">
        <v>518</v>
      </c>
      <c r="F262" s="139" t="s">
        <v>519</v>
      </c>
      <c r="G262" s="140" t="s">
        <v>248</v>
      </c>
      <c r="H262" s="141">
        <v>11.2</v>
      </c>
      <c r="I262" s="141"/>
      <c r="J262" s="141">
        <f>ROUND(I262*H262,2)</f>
        <v>0</v>
      </c>
      <c r="K262" s="139" t="s">
        <v>3</v>
      </c>
      <c r="L262" s="32"/>
      <c r="M262" s="142" t="s">
        <v>3</v>
      </c>
      <c r="N262" s="143" t="s">
        <v>34</v>
      </c>
      <c r="O262" s="144">
        <v>2.74</v>
      </c>
      <c r="P262" s="144">
        <f>O262*H262</f>
        <v>30.687999999999999</v>
      </c>
      <c r="Q262" s="144">
        <v>1.4999999999999999E-2</v>
      </c>
      <c r="R262" s="144">
        <f>Q262*H262</f>
        <v>0.16799999999999998</v>
      </c>
      <c r="S262" s="144">
        <v>0</v>
      </c>
      <c r="T262" s="145">
        <f>S262*H262</f>
        <v>0</v>
      </c>
      <c r="U262" s="31"/>
      <c r="V262" s="31"/>
      <c r="W262" s="31"/>
      <c r="X262" s="31"/>
      <c r="Y262" s="31"/>
      <c r="Z262" s="31"/>
      <c r="AA262" s="31"/>
      <c r="AB262" s="31"/>
      <c r="AC262" s="31"/>
      <c r="AD262" s="31"/>
      <c r="AE262" s="31"/>
      <c r="AR262" s="146" t="s">
        <v>197</v>
      </c>
      <c r="AT262" s="146" t="s">
        <v>122</v>
      </c>
      <c r="AU262" s="146" t="s">
        <v>72</v>
      </c>
      <c r="AY262" s="19" t="s">
        <v>119</v>
      </c>
      <c r="BE262" s="147">
        <f>IF(N262="základní",J262,0)</f>
        <v>0</v>
      </c>
      <c r="BF262" s="147">
        <f>IF(N262="snížená",J262,0)</f>
        <v>0</v>
      </c>
      <c r="BG262" s="147">
        <f>IF(N262="zákl. přenesená",J262,0)</f>
        <v>0</v>
      </c>
      <c r="BH262" s="147">
        <f>IF(N262="sníž. přenesená",J262,0)</f>
        <v>0</v>
      </c>
      <c r="BI262" s="147">
        <f>IF(N262="nulová",J262,0)</f>
        <v>0</v>
      </c>
      <c r="BJ262" s="19" t="s">
        <v>70</v>
      </c>
      <c r="BK262" s="147">
        <f>ROUND(I262*H262,2)</f>
        <v>0</v>
      </c>
      <c r="BL262" s="19" t="s">
        <v>197</v>
      </c>
      <c r="BM262" s="146" t="s">
        <v>520</v>
      </c>
    </row>
    <row r="263" spans="1:65" s="13" customFormat="1">
      <c r="B263" s="152"/>
      <c r="D263" s="148" t="s">
        <v>131</v>
      </c>
      <c r="E263" s="153" t="s">
        <v>3</v>
      </c>
      <c r="F263" s="154" t="s">
        <v>297</v>
      </c>
      <c r="H263" s="155">
        <v>11.2</v>
      </c>
      <c r="L263" s="152"/>
      <c r="M263" s="156"/>
      <c r="N263" s="157"/>
      <c r="O263" s="157"/>
      <c r="P263" s="157"/>
      <c r="Q263" s="157"/>
      <c r="R263" s="157"/>
      <c r="S263" s="157"/>
      <c r="T263" s="158"/>
      <c r="AT263" s="153" t="s">
        <v>131</v>
      </c>
      <c r="AU263" s="153" t="s">
        <v>72</v>
      </c>
      <c r="AV263" s="13" t="s">
        <v>72</v>
      </c>
      <c r="AW263" s="13" t="s">
        <v>25</v>
      </c>
      <c r="AX263" s="13" t="s">
        <v>63</v>
      </c>
      <c r="AY263" s="153" t="s">
        <v>119</v>
      </c>
    </row>
    <row r="264" spans="1:65" s="15" customFormat="1">
      <c r="B264" s="166"/>
      <c r="D264" s="148" t="s">
        <v>131</v>
      </c>
      <c r="E264" s="167" t="s">
        <v>3</v>
      </c>
      <c r="F264" s="168" t="s">
        <v>521</v>
      </c>
      <c r="H264" s="167" t="s">
        <v>3</v>
      </c>
      <c r="L264" s="166"/>
      <c r="M264" s="169"/>
      <c r="N264" s="170"/>
      <c r="O264" s="170"/>
      <c r="P264" s="170"/>
      <c r="Q264" s="170"/>
      <c r="R264" s="170"/>
      <c r="S264" s="170"/>
      <c r="T264" s="171"/>
      <c r="AT264" s="167" t="s">
        <v>131</v>
      </c>
      <c r="AU264" s="167" t="s">
        <v>72</v>
      </c>
      <c r="AV264" s="15" t="s">
        <v>70</v>
      </c>
      <c r="AW264" s="15" t="s">
        <v>25</v>
      </c>
      <c r="AX264" s="15" t="s">
        <v>63</v>
      </c>
      <c r="AY264" s="167" t="s">
        <v>119</v>
      </c>
    </row>
    <row r="265" spans="1:65" s="14" customFormat="1">
      <c r="B265" s="159"/>
      <c r="D265" s="148" t="s">
        <v>131</v>
      </c>
      <c r="E265" s="160" t="s">
        <v>3</v>
      </c>
      <c r="F265" s="161" t="s">
        <v>133</v>
      </c>
      <c r="H265" s="162">
        <v>11.2</v>
      </c>
      <c r="L265" s="159"/>
      <c r="M265" s="163"/>
      <c r="N265" s="164"/>
      <c r="O265" s="164"/>
      <c r="P265" s="164"/>
      <c r="Q265" s="164"/>
      <c r="R265" s="164"/>
      <c r="S265" s="164"/>
      <c r="T265" s="165"/>
      <c r="AT265" s="160" t="s">
        <v>131</v>
      </c>
      <c r="AU265" s="160" t="s">
        <v>72</v>
      </c>
      <c r="AV265" s="14" t="s">
        <v>127</v>
      </c>
      <c r="AW265" s="14" t="s">
        <v>25</v>
      </c>
      <c r="AX265" s="14" t="s">
        <v>70</v>
      </c>
      <c r="AY265" s="160" t="s">
        <v>119</v>
      </c>
    </row>
    <row r="266" spans="1:65" s="2" customFormat="1" ht="24">
      <c r="A266" s="31"/>
      <c r="B266" s="136"/>
      <c r="C266" s="137" t="s">
        <v>517</v>
      </c>
      <c r="D266" s="137" t="s">
        <v>122</v>
      </c>
      <c r="E266" s="138" t="s">
        <v>523</v>
      </c>
      <c r="F266" s="139" t="s">
        <v>524</v>
      </c>
      <c r="G266" s="140" t="s">
        <v>152</v>
      </c>
      <c r="H266" s="141">
        <v>0.17</v>
      </c>
      <c r="I266" s="141"/>
      <c r="J266" s="141">
        <f>ROUND(I266*H266,2)</f>
        <v>0</v>
      </c>
      <c r="K266" s="139" t="s">
        <v>126</v>
      </c>
      <c r="L266" s="32"/>
      <c r="M266" s="142" t="s">
        <v>3</v>
      </c>
      <c r="N266" s="143" t="s">
        <v>34</v>
      </c>
      <c r="O266" s="144">
        <v>3.0059999999999998</v>
      </c>
      <c r="P266" s="144">
        <f>O266*H266</f>
        <v>0.51102000000000003</v>
      </c>
      <c r="Q266" s="144">
        <v>0</v>
      </c>
      <c r="R266" s="144">
        <f>Q266*H266</f>
        <v>0</v>
      </c>
      <c r="S266" s="144">
        <v>0</v>
      </c>
      <c r="T266" s="145">
        <f>S266*H266</f>
        <v>0</v>
      </c>
      <c r="U266" s="31"/>
      <c r="V266" s="31"/>
      <c r="W266" s="31"/>
      <c r="X266" s="31"/>
      <c r="Y266" s="31"/>
      <c r="Z266" s="31"/>
      <c r="AA266" s="31"/>
      <c r="AB266" s="31"/>
      <c r="AC266" s="31"/>
      <c r="AD266" s="31"/>
      <c r="AE266" s="31"/>
      <c r="AR266" s="146" t="s">
        <v>197</v>
      </c>
      <c r="AT266" s="146" t="s">
        <v>122</v>
      </c>
      <c r="AU266" s="146" t="s">
        <v>72</v>
      </c>
      <c r="AY266" s="19" t="s">
        <v>119</v>
      </c>
      <c r="BE266" s="147">
        <f>IF(N266="základní",J266,0)</f>
        <v>0</v>
      </c>
      <c r="BF266" s="147">
        <f>IF(N266="snížená",J266,0)</f>
        <v>0</v>
      </c>
      <c r="BG266" s="147">
        <f>IF(N266="zákl. přenesená",J266,0)</f>
        <v>0</v>
      </c>
      <c r="BH266" s="147">
        <f>IF(N266="sníž. přenesená",J266,0)</f>
        <v>0</v>
      </c>
      <c r="BI266" s="147">
        <f>IF(N266="nulová",J266,0)</f>
        <v>0</v>
      </c>
      <c r="BJ266" s="19" t="s">
        <v>70</v>
      </c>
      <c r="BK266" s="147">
        <f>ROUND(I266*H266,2)</f>
        <v>0</v>
      </c>
      <c r="BL266" s="19" t="s">
        <v>197</v>
      </c>
      <c r="BM266" s="146" t="s">
        <v>525</v>
      </c>
    </row>
    <row r="267" spans="1:65" s="2" customFormat="1" ht="78">
      <c r="A267" s="31"/>
      <c r="B267" s="32"/>
      <c r="C267" s="31"/>
      <c r="D267" s="148" t="s">
        <v>129</v>
      </c>
      <c r="E267" s="31"/>
      <c r="F267" s="149" t="s">
        <v>526</v>
      </c>
      <c r="G267" s="31"/>
      <c r="H267" s="31"/>
      <c r="I267" s="31"/>
      <c r="J267" s="31"/>
      <c r="K267" s="31"/>
      <c r="L267" s="32"/>
      <c r="M267" s="180"/>
      <c r="N267" s="181"/>
      <c r="O267" s="182"/>
      <c r="P267" s="182"/>
      <c r="Q267" s="182"/>
      <c r="R267" s="182"/>
      <c r="S267" s="182"/>
      <c r="T267" s="183"/>
      <c r="U267" s="31"/>
      <c r="V267" s="31"/>
      <c r="W267" s="31"/>
      <c r="X267" s="31"/>
      <c r="Y267" s="31"/>
      <c r="Z267" s="31"/>
      <c r="AA267" s="31"/>
      <c r="AB267" s="31"/>
      <c r="AC267" s="31"/>
      <c r="AD267" s="31"/>
      <c r="AE267" s="31"/>
      <c r="AT267" s="19" t="s">
        <v>129</v>
      </c>
      <c r="AU267" s="19" t="s">
        <v>72</v>
      </c>
    </row>
    <row r="268" spans="1:65" s="2" customFormat="1" ht="6.95" customHeight="1">
      <c r="A268" s="31"/>
      <c r="B268" s="41"/>
      <c r="C268" s="42"/>
      <c r="D268" s="42"/>
      <c r="E268" s="42"/>
      <c r="F268" s="42"/>
      <c r="G268" s="42"/>
      <c r="H268" s="42"/>
      <c r="I268" s="42"/>
      <c r="J268" s="42"/>
      <c r="K268" s="42"/>
      <c r="L268" s="32"/>
      <c r="M268" s="31"/>
      <c r="O268" s="31"/>
      <c r="P268" s="31"/>
      <c r="Q268" s="31"/>
      <c r="R268" s="31"/>
      <c r="S268" s="31"/>
      <c r="T268" s="31"/>
      <c r="U268" s="31"/>
      <c r="V268" s="31"/>
      <c r="W268" s="31"/>
      <c r="X268" s="31"/>
      <c r="Y268" s="31"/>
      <c r="Z268" s="31"/>
      <c r="AA268" s="31"/>
      <c r="AB268" s="31"/>
      <c r="AC268" s="31"/>
      <c r="AD268" s="31"/>
      <c r="AE268" s="31"/>
    </row>
  </sheetData>
  <autoFilter ref="C88:K267"/>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48"/>
  <sheetViews>
    <sheetView showGridLines="0" topLeftCell="A10" workbookViewId="0">
      <selection activeCell="E18" sqref="E18:H18"/>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7"/>
    </row>
    <row r="2" spans="1:46" s="1" customFormat="1" ht="36.950000000000003" customHeight="1">
      <c r="L2" s="275" t="s">
        <v>6</v>
      </c>
      <c r="M2" s="276"/>
      <c r="N2" s="276"/>
      <c r="O2" s="276"/>
      <c r="P2" s="276"/>
      <c r="Q2" s="276"/>
      <c r="R2" s="276"/>
      <c r="S2" s="276"/>
      <c r="T2" s="276"/>
      <c r="U2" s="276"/>
      <c r="V2" s="276"/>
      <c r="AT2" s="19" t="s">
        <v>78</v>
      </c>
    </row>
    <row r="3" spans="1:46" s="1" customFormat="1" ht="6.95" customHeight="1">
      <c r="B3" s="20"/>
      <c r="C3" s="21"/>
      <c r="D3" s="21"/>
      <c r="E3" s="21"/>
      <c r="F3" s="21"/>
      <c r="G3" s="21"/>
      <c r="H3" s="21"/>
      <c r="I3" s="21"/>
      <c r="J3" s="21"/>
      <c r="K3" s="21"/>
      <c r="L3" s="22"/>
      <c r="AT3" s="19" t="s">
        <v>72</v>
      </c>
    </row>
    <row r="4" spans="1:46" s="1" customFormat="1" ht="24.95" customHeight="1">
      <c r="B4" s="22"/>
      <c r="D4" s="23" t="s">
        <v>89</v>
      </c>
      <c r="L4" s="22"/>
      <c r="M4" s="88" t="s">
        <v>11</v>
      </c>
      <c r="AT4" s="19" t="s">
        <v>4</v>
      </c>
    </row>
    <row r="5" spans="1:46" s="1" customFormat="1" ht="6.95" customHeight="1">
      <c r="B5" s="22"/>
      <c r="L5" s="22"/>
    </row>
    <row r="6" spans="1:46" s="1" customFormat="1" ht="12" customHeight="1">
      <c r="B6" s="22"/>
      <c r="D6" s="28" t="s">
        <v>13</v>
      </c>
      <c r="L6" s="22"/>
    </row>
    <row r="7" spans="1:46" s="1" customFormat="1" ht="16.5" customHeight="1">
      <c r="B7" s="22"/>
      <c r="E7" s="309" t="str">
        <f>'Rekapitulace stavby'!K6</f>
        <v>Střešní krytina na budově kuchyně</v>
      </c>
      <c r="F7" s="310"/>
      <c r="G7" s="310"/>
      <c r="H7" s="310"/>
      <c r="L7" s="22"/>
    </row>
    <row r="8" spans="1:46" s="2" customFormat="1" ht="12" customHeight="1">
      <c r="A8" s="31"/>
      <c r="B8" s="32"/>
      <c r="C8" s="31"/>
      <c r="D8" s="28" t="s">
        <v>90</v>
      </c>
      <c r="E8" s="31"/>
      <c r="F8" s="31"/>
      <c r="G8" s="31"/>
      <c r="H8" s="31"/>
      <c r="I8" s="31"/>
      <c r="J8" s="31"/>
      <c r="K8" s="31"/>
      <c r="L8" s="89"/>
      <c r="S8" s="31"/>
      <c r="T8" s="31"/>
      <c r="U8" s="31"/>
      <c r="V8" s="31"/>
      <c r="W8" s="31"/>
      <c r="X8" s="31"/>
      <c r="Y8" s="31"/>
      <c r="Z8" s="31"/>
      <c r="AA8" s="31"/>
      <c r="AB8" s="31"/>
      <c r="AC8" s="31"/>
      <c r="AD8" s="31"/>
      <c r="AE8" s="31"/>
    </row>
    <row r="9" spans="1:46" s="2" customFormat="1" ht="16.5" customHeight="1">
      <c r="A9" s="31"/>
      <c r="B9" s="32"/>
      <c r="C9" s="31"/>
      <c r="D9" s="31"/>
      <c r="E9" s="299" t="s">
        <v>77</v>
      </c>
      <c r="F9" s="308"/>
      <c r="G9" s="308"/>
      <c r="H9" s="308"/>
      <c r="I9" s="31"/>
      <c r="J9" s="31"/>
      <c r="K9" s="31"/>
      <c r="L9" s="89"/>
      <c r="S9" s="31"/>
      <c r="T9" s="31"/>
      <c r="U9" s="31"/>
      <c r="V9" s="31"/>
      <c r="W9" s="31"/>
      <c r="X9" s="31"/>
      <c r="Y9" s="31"/>
      <c r="Z9" s="31"/>
      <c r="AA9" s="31"/>
      <c r="AB9" s="31"/>
      <c r="AC9" s="31"/>
      <c r="AD9" s="31"/>
      <c r="AE9" s="31"/>
    </row>
    <row r="10" spans="1:46" s="2" customFormat="1">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c r="A11" s="31"/>
      <c r="B11" s="32"/>
      <c r="C11" s="31"/>
      <c r="D11" s="28" t="s">
        <v>14</v>
      </c>
      <c r="E11" s="31"/>
      <c r="F11" s="26" t="s">
        <v>3</v>
      </c>
      <c r="G11" s="31"/>
      <c r="H11" s="31"/>
      <c r="I11" s="28" t="s">
        <v>15</v>
      </c>
      <c r="J11" s="26" t="s">
        <v>3</v>
      </c>
      <c r="K11" s="31"/>
      <c r="L11" s="89"/>
      <c r="S11" s="31"/>
      <c r="T11" s="31"/>
      <c r="U11" s="31"/>
      <c r="V11" s="31"/>
      <c r="W11" s="31"/>
      <c r="X11" s="31"/>
      <c r="Y11" s="31"/>
      <c r="Z11" s="31"/>
      <c r="AA11" s="31"/>
      <c r="AB11" s="31"/>
      <c r="AC11" s="31"/>
      <c r="AD11" s="31"/>
      <c r="AE11" s="31"/>
    </row>
    <row r="12" spans="1:46" s="2" customFormat="1" ht="12" customHeight="1">
      <c r="A12" s="31"/>
      <c r="B12" s="32"/>
      <c r="C12" s="31"/>
      <c r="D12" s="28" t="s">
        <v>16</v>
      </c>
      <c r="E12" s="31"/>
      <c r="F12" s="26" t="s">
        <v>17</v>
      </c>
      <c r="G12" s="31"/>
      <c r="H12" s="31"/>
      <c r="I12" s="28" t="s">
        <v>18</v>
      </c>
      <c r="J12" s="49">
        <f>'Rekapitulace stavby'!AN8</f>
        <v>44323</v>
      </c>
      <c r="K12" s="31"/>
      <c r="L12" s="89"/>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c r="A14" s="31"/>
      <c r="B14" s="32"/>
      <c r="C14" s="31"/>
      <c r="D14" s="28" t="s">
        <v>19</v>
      </c>
      <c r="E14" s="31"/>
      <c r="F14" s="31"/>
      <c r="G14" s="31"/>
      <c r="H14" s="31"/>
      <c r="I14" s="28" t="s">
        <v>20</v>
      </c>
      <c r="J14" s="26" t="s">
        <v>3</v>
      </c>
      <c r="K14" s="31"/>
      <c r="L14" s="89"/>
      <c r="S14" s="31"/>
      <c r="T14" s="31"/>
      <c r="U14" s="31"/>
      <c r="V14" s="31"/>
      <c r="W14" s="31"/>
      <c r="X14" s="31"/>
      <c r="Y14" s="31"/>
      <c r="Z14" s="31"/>
      <c r="AA14" s="31"/>
      <c r="AB14" s="31"/>
      <c r="AC14" s="31"/>
      <c r="AD14" s="31"/>
      <c r="AE14" s="31"/>
    </row>
    <row r="15" spans="1:46" s="2" customFormat="1" ht="18" customHeight="1">
      <c r="A15" s="31"/>
      <c r="B15" s="32"/>
      <c r="C15" s="31"/>
      <c r="D15" s="31"/>
      <c r="E15" s="26" t="s">
        <v>957</v>
      </c>
      <c r="F15" s="31"/>
      <c r="G15" s="31"/>
      <c r="H15" s="31"/>
      <c r="I15" s="28" t="s">
        <v>21</v>
      </c>
      <c r="J15" s="26" t="s">
        <v>3</v>
      </c>
      <c r="K15" s="31"/>
      <c r="L15" s="89"/>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c r="A17" s="31"/>
      <c r="B17" s="32"/>
      <c r="C17" s="31"/>
      <c r="D17" s="28" t="s">
        <v>22</v>
      </c>
      <c r="E17" s="31"/>
      <c r="F17" s="31"/>
      <c r="G17" s="31"/>
      <c r="H17" s="31"/>
      <c r="I17" s="28" t="s">
        <v>20</v>
      </c>
      <c r="J17" s="26" t="str">
        <f>'Rekapitulace stavby'!AN13</f>
        <v/>
      </c>
      <c r="K17" s="31"/>
      <c r="L17" s="89"/>
      <c r="S17" s="31"/>
      <c r="T17" s="31"/>
      <c r="U17" s="31"/>
      <c r="V17" s="31"/>
      <c r="W17" s="31"/>
      <c r="X17" s="31"/>
      <c r="Y17" s="31"/>
      <c r="Z17" s="31"/>
      <c r="AA17" s="31"/>
      <c r="AB17" s="31"/>
      <c r="AC17" s="31"/>
      <c r="AD17" s="31"/>
      <c r="AE17" s="31"/>
    </row>
    <row r="18" spans="1:31" s="2" customFormat="1" ht="18" customHeight="1">
      <c r="A18" s="31"/>
      <c r="B18" s="32"/>
      <c r="C18" s="31"/>
      <c r="D18" s="31"/>
      <c r="E18" s="284" t="str">
        <f>'Rekapitulace stavby'!E14</f>
        <v xml:space="preserve"> </v>
      </c>
      <c r="F18" s="284"/>
      <c r="G18" s="284"/>
      <c r="H18" s="284"/>
      <c r="I18" s="28" t="s">
        <v>21</v>
      </c>
      <c r="J18" s="26" t="str">
        <f>'Rekapitulace stavby'!AN14</f>
        <v/>
      </c>
      <c r="K18" s="31"/>
      <c r="L18" s="89"/>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c r="A20" s="31"/>
      <c r="B20" s="32"/>
      <c r="C20" s="31"/>
      <c r="D20" s="28" t="s">
        <v>23</v>
      </c>
      <c r="E20" s="31"/>
      <c r="F20" s="31"/>
      <c r="G20" s="31"/>
      <c r="H20" s="31"/>
      <c r="I20" s="28" t="s">
        <v>20</v>
      </c>
      <c r="J20" s="26" t="s">
        <v>3</v>
      </c>
      <c r="K20" s="31"/>
      <c r="L20" s="89"/>
      <c r="S20" s="31"/>
      <c r="T20" s="31"/>
      <c r="U20" s="31"/>
      <c r="V20" s="31"/>
      <c r="W20" s="31"/>
      <c r="X20" s="31"/>
      <c r="Y20" s="31"/>
      <c r="Z20" s="31"/>
      <c r="AA20" s="31"/>
      <c r="AB20" s="31"/>
      <c r="AC20" s="31"/>
      <c r="AD20" s="31"/>
      <c r="AE20" s="31"/>
    </row>
    <row r="21" spans="1:31" s="2" customFormat="1" ht="18" customHeight="1">
      <c r="A21" s="31"/>
      <c r="B21" s="32"/>
      <c r="C21" s="31"/>
      <c r="D21" s="31"/>
      <c r="E21" s="26" t="s">
        <v>24</v>
      </c>
      <c r="F21" s="31"/>
      <c r="G21" s="31"/>
      <c r="H21" s="31"/>
      <c r="I21" s="28" t="s">
        <v>21</v>
      </c>
      <c r="J21" s="26" t="s">
        <v>3</v>
      </c>
      <c r="K21" s="31"/>
      <c r="L21" s="89"/>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c r="A23" s="31"/>
      <c r="B23" s="32"/>
      <c r="C23" s="31"/>
      <c r="D23" s="28" t="s">
        <v>26</v>
      </c>
      <c r="E23" s="31"/>
      <c r="F23" s="31"/>
      <c r="G23" s="31"/>
      <c r="H23" s="31"/>
      <c r="I23" s="28" t="s">
        <v>20</v>
      </c>
      <c r="J23" s="26" t="s">
        <v>3</v>
      </c>
      <c r="K23" s="31"/>
      <c r="L23" s="89"/>
      <c r="S23" s="31"/>
      <c r="T23" s="31"/>
      <c r="U23" s="31"/>
      <c r="V23" s="31"/>
      <c r="W23" s="31"/>
      <c r="X23" s="31"/>
      <c r="Y23" s="31"/>
      <c r="Z23" s="31"/>
      <c r="AA23" s="31"/>
      <c r="AB23" s="31"/>
      <c r="AC23" s="31"/>
      <c r="AD23" s="31"/>
      <c r="AE23" s="31"/>
    </row>
    <row r="24" spans="1:31" s="2" customFormat="1" ht="18" customHeight="1">
      <c r="A24" s="31"/>
      <c r="B24" s="32"/>
      <c r="C24" s="31"/>
      <c r="D24" s="31"/>
      <c r="E24" s="26" t="s">
        <v>955</v>
      </c>
      <c r="F24" s="31"/>
      <c r="G24" s="31"/>
      <c r="H24" s="31"/>
      <c r="I24" s="28" t="s">
        <v>21</v>
      </c>
      <c r="J24" s="26" t="s">
        <v>3</v>
      </c>
      <c r="K24" s="31"/>
      <c r="L24" s="89"/>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c r="A26" s="31"/>
      <c r="B26" s="32"/>
      <c r="C26" s="31"/>
      <c r="D26" s="28" t="s">
        <v>27</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c r="A27" s="90"/>
      <c r="B27" s="91"/>
      <c r="C27" s="90"/>
      <c r="D27" s="90"/>
      <c r="E27" s="286" t="s">
        <v>3</v>
      </c>
      <c r="F27" s="286"/>
      <c r="G27" s="286"/>
      <c r="H27" s="286"/>
      <c r="I27" s="90"/>
      <c r="J27" s="90"/>
      <c r="K27" s="90"/>
      <c r="L27" s="92"/>
      <c r="S27" s="90"/>
      <c r="T27" s="90"/>
      <c r="U27" s="90"/>
      <c r="V27" s="90"/>
      <c r="W27" s="90"/>
      <c r="X27" s="90"/>
      <c r="Y27" s="90"/>
      <c r="Z27" s="90"/>
      <c r="AA27" s="90"/>
      <c r="AB27" s="90"/>
      <c r="AC27" s="90"/>
      <c r="AD27" s="90"/>
      <c r="AE27" s="90"/>
    </row>
    <row r="28" spans="1:31" s="2" customFormat="1" ht="6.95" customHeight="1">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c r="A30" s="31"/>
      <c r="B30" s="32"/>
      <c r="C30" s="31"/>
      <c r="D30" s="93" t="s">
        <v>29</v>
      </c>
      <c r="E30" s="31"/>
      <c r="F30" s="31"/>
      <c r="G30" s="31"/>
      <c r="H30" s="31"/>
      <c r="I30" s="31"/>
      <c r="J30" s="65">
        <f>ROUND(J88, 2)</f>
        <v>0</v>
      </c>
      <c r="K30" s="31"/>
      <c r="L30" s="89"/>
      <c r="S30" s="31"/>
      <c r="T30" s="31"/>
      <c r="U30" s="31"/>
      <c r="V30" s="31"/>
      <c r="W30" s="31"/>
      <c r="X30" s="31"/>
      <c r="Y30" s="31"/>
      <c r="Z30" s="31"/>
      <c r="AA30" s="31"/>
      <c r="AB30" s="31"/>
      <c r="AC30" s="31"/>
      <c r="AD30" s="31"/>
      <c r="AE30" s="31"/>
    </row>
    <row r="31" spans="1:31" s="2" customFormat="1" ht="6.95" customHeight="1">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c r="A32" s="31"/>
      <c r="B32" s="32"/>
      <c r="C32" s="31"/>
      <c r="D32" s="31"/>
      <c r="E32" s="31"/>
      <c r="F32" s="35" t="s">
        <v>31</v>
      </c>
      <c r="G32" s="31"/>
      <c r="H32" s="31"/>
      <c r="I32" s="35" t="s">
        <v>30</v>
      </c>
      <c r="J32" s="35" t="s">
        <v>32</v>
      </c>
      <c r="K32" s="31"/>
      <c r="L32" s="89"/>
      <c r="S32" s="31"/>
      <c r="T32" s="31"/>
      <c r="U32" s="31"/>
      <c r="V32" s="31"/>
      <c r="W32" s="31"/>
      <c r="X32" s="31"/>
      <c r="Y32" s="31"/>
      <c r="Z32" s="31"/>
      <c r="AA32" s="31"/>
      <c r="AB32" s="31"/>
      <c r="AC32" s="31"/>
      <c r="AD32" s="31"/>
      <c r="AE32" s="31"/>
    </row>
    <row r="33" spans="1:31" s="2" customFormat="1" ht="14.45" customHeight="1">
      <c r="A33" s="31"/>
      <c r="B33" s="32"/>
      <c r="C33" s="31"/>
      <c r="D33" s="94" t="s">
        <v>33</v>
      </c>
      <c r="E33" s="28" t="s">
        <v>34</v>
      </c>
      <c r="F33" s="95">
        <f>ROUND((SUM(BE88:BE247)),  2)</f>
        <v>0</v>
      </c>
      <c r="G33" s="31"/>
      <c r="H33" s="31"/>
      <c r="I33" s="96">
        <v>0.21</v>
      </c>
      <c r="J33" s="95">
        <f>ROUND(((SUM(BE88:BE247))*I33),  2)</f>
        <v>0</v>
      </c>
      <c r="K33" s="31"/>
      <c r="L33" s="89"/>
      <c r="S33" s="31"/>
      <c r="T33" s="31"/>
      <c r="U33" s="31"/>
      <c r="V33" s="31"/>
      <c r="W33" s="31"/>
      <c r="X33" s="31"/>
      <c r="Y33" s="31"/>
      <c r="Z33" s="31"/>
      <c r="AA33" s="31"/>
      <c r="AB33" s="31"/>
      <c r="AC33" s="31"/>
      <c r="AD33" s="31"/>
      <c r="AE33" s="31"/>
    </row>
    <row r="34" spans="1:31" s="2" customFormat="1" ht="14.45" customHeight="1">
      <c r="A34" s="31"/>
      <c r="B34" s="32"/>
      <c r="C34" s="31"/>
      <c r="D34" s="31"/>
      <c r="E34" s="28" t="s">
        <v>35</v>
      </c>
      <c r="F34" s="95">
        <f>ROUND((SUM(BF88:BF247)),  2)</f>
        <v>0</v>
      </c>
      <c r="G34" s="31"/>
      <c r="H34" s="31"/>
      <c r="I34" s="96">
        <v>0.15</v>
      </c>
      <c r="J34" s="95">
        <f>ROUND(((SUM(BF88:BF247))*I34),  2)</f>
        <v>0</v>
      </c>
      <c r="K34" s="31"/>
      <c r="L34" s="89"/>
      <c r="S34" s="31"/>
      <c r="T34" s="31"/>
      <c r="U34" s="31"/>
      <c r="V34" s="31"/>
      <c r="W34" s="31"/>
      <c r="X34" s="31"/>
      <c r="Y34" s="31"/>
      <c r="Z34" s="31"/>
      <c r="AA34" s="31"/>
      <c r="AB34" s="31"/>
      <c r="AC34" s="31"/>
      <c r="AD34" s="31"/>
      <c r="AE34" s="31"/>
    </row>
    <row r="35" spans="1:31" s="2" customFormat="1" ht="14.45" hidden="1" customHeight="1">
      <c r="A35" s="31"/>
      <c r="B35" s="32"/>
      <c r="C35" s="31"/>
      <c r="D35" s="31"/>
      <c r="E35" s="28" t="s">
        <v>36</v>
      </c>
      <c r="F35" s="95">
        <f>ROUND((SUM(BG88:BG247)),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c r="A36" s="31"/>
      <c r="B36" s="32"/>
      <c r="C36" s="31"/>
      <c r="D36" s="31"/>
      <c r="E36" s="28" t="s">
        <v>37</v>
      </c>
      <c r="F36" s="95">
        <f>ROUND((SUM(BH88:BH247)),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c r="A37" s="31"/>
      <c r="B37" s="32"/>
      <c r="C37" s="31"/>
      <c r="D37" s="31"/>
      <c r="E37" s="28" t="s">
        <v>38</v>
      </c>
      <c r="F37" s="95">
        <f>ROUND((SUM(BI88:BI247)),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c r="A39" s="31"/>
      <c r="B39" s="32"/>
      <c r="C39" s="97"/>
      <c r="D39" s="98" t="s">
        <v>39</v>
      </c>
      <c r="E39" s="54"/>
      <c r="F39" s="54"/>
      <c r="G39" s="99" t="s">
        <v>40</v>
      </c>
      <c r="H39" s="100" t="s">
        <v>41</v>
      </c>
      <c r="I39" s="54"/>
      <c r="J39" s="101">
        <f>SUM(J30:J37)</f>
        <v>0</v>
      </c>
      <c r="K39" s="102"/>
      <c r="L39" s="89"/>
      <c r="S39" s="31"/>
      <c r="T39" s="31"/>
      <c r="U39" s="31"/>
      <c r="V39" s="31"/>
      <c r="W39" s="31"/>
      <c r="X39" s="31"/>
      <c r="Y39" s="31"/>
      <c r="Z39" s="31"/>
      <c r="AA39" s="31"/>
      <c r="AB39" s="31"/>
      <c r="AC39" s="31"/>
      <c r="AD39" s="31"/>
      <c r="AE39" s="31"/>
    </row>
    <row r="40" spans="1:31" s="2" customFormat="1" ht="14.45" customHeight="1">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c r="A45" s="31"/>
      <c r="B45" s="32"/>
      <c r="C45" s="23" t="s">
        <v>91</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c r="A47" s="31"/>
      <c r="B47" s="32"/>
      <c r="C47" s="28" t="s">
        <v>13</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c r="A48" s="31"/>
      <c r="B48" s="32"/>
      <c r="C48" s="31"/>
      <c r="D48" s="31"/>
      <c r="E48" s="309" t="str">
        <f>E7</f>
        <v>Střešní krytina na budově kuchyně</v>
      </c>
      <c r="F48" s="310"/>
      <c r="G48" s="310"/>
      <c r="H48" s="310"/>
      <c r="I48" s="31"/>
      <c r="J48" s="31"/>
      <c r="K48" s="31"/>
      <c r="L48" s="89"/>
      <c r="S48" s="31"/>
      <c r="T48" s="31"/>
      <c r="U48" s="31"/>
      <c r="V48" s="31"/>
      <c r="W48" s="31"/>
      <c r="X48" s="31"/>
      <c r="Y48" s="31"/>
      <c r="Z48" s="31"/>
      <c r="AA48" s="31"/>
      <c r="AB48" s="31"/>
      <c r="AC48" s="31"/>
      <c r="AD48" s="31"/>
      <c r="AE48" s="31"/>
    </row>
    <row r="49" spans="1:47" s="2" customFormat="1" ht="12" customHeight="1">
      <c r="A49" s="31"/>
      <c r="B49" s="32"/>
      <c r="C49" s="28" t="s">
        <v>90</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c r="A50" s="31"/>
      <c r="B50" s="32"/>
      <c r="C50" s="31"/>
      <c r="D50" s="31"/>
      <c r="E50" s="299" t="str">
        <f>E9</f>
        <v>Střecha  S6 , S 7</v>
      </c>
      <c r="F50" s="308"/>
      <c r="G50" s="308"/>
      <c r="H50" s="308"/>
      <c r="I50" s="31"/>
      <c r="J50" s="31"/>
      <c r="K50" s="31"/>
      <c r="L50" s="89"/>
      <c r="S50" s="31"/>
      <c r="T50" s="31"/>
      <c r="U50" s="31"/>
      <c r="V50" s="31"/>
      <c r="W50" s="31"/>
      <c r="X50" s="31"/>
      <c r="Y50" s="31"/>
      <c r="Z50" s="31"/>
      <c r="AA50" s="31"/>
      <c r="AB50" s="31"/>
      <c r="AC50" s="31"/>
      <c r="AD50" s="31"/>
      <c r="AE50" s="31"/>
    </row>
    <row r="51" spans="1:47" s="2" customFormat="1" ht="6.95" customHeight="1">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c r="A52" s="31"/>
      <c r="B52" s="32"/>
      <c r="C52" s="28" t="s">
        <v>16</v>
      </c>
      <c r="D52" s="31"/>
      <c r="E52" s="31"/>
      <c r="F52" s="26" t="str">
        <f>F12</f>
        <v xml:space="preserve"> </v>
      </c>
      <c r="G52" s="31"/>
      <c r="H52" s="31"/>
      <c r="I52" s="28" t="s">
        <v>18</v>
      </c>
      <c r="J52" s="49">
        <f>IF(J12="","",J12)</f>
        <v>44323</v>
      </c>
      <c r="K52" s="31"/>
      <c r="L52" s="89"/>
      <c r="S52" s="31"/>
      <c r="T52" s="31"/>
      <c r="U52" s="31"/>
      <c r="V52" s="31"/>
      <c r="W52" s="31"/>
      <c r="X52" s="31"/>
      <c r="Y52" s="31"/>
      <c r="Z52" s="31"/>
      <c r="AA52" s="31"/>
      <c r="AB52" s="31"/>
      <c r="AC52" s="31"/>
      <c r="AD52" s="31"/>
      <c r="AE52" s="31"/>
    </row>
    <row r="53" spans="1:47" s="2" customFormat="1" ht="6.95" customHeight="1">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c r="A54" s="31"/>
      <c r="B54" s="32"/>
      <c r="C54" s="28" t="s">
        <v>19</v>
      </c>
      <c r="D54" s="31"/>
      <c r="E54" s="31"/>
      <c r="F54" s="26" t="str">
        <f>E15</f>
        <v>SOU elektrotechnické ,Plzeň</v>
      </c>
      <c r="G54" s="31"/>
      <c r="H54" s="31"/>
      <c r="I54" s="28" t="s">
        <v>23</v>
      </c>
      <c r="J54" s="29" t="str">
        <f>E21</f>
        <v>Architektinický atelier Mastný</v>
      </c>
      <c r="K54" s="31"/>
      <c r="L54" s="89"/>
      <c r="S54" s="31"/>
      <c r="T54" s="31"/>
      <c r="U54" s="31"/>
      <c r="V54" s="31"/>
      <c r="W54" s="31"/>
      <c r="X54" s="31"/>
      <c r="Y54" s="31"/>
      <c r="Z54" s="31"/>
      <c r="AA54" s="31"/>
      <c r="AB54" s="31"/>
      <c r="AC54" s="31"/>
      <c r="AD54" s="31"/>
      <c r="AE54" s="31"/>
    </row>
    <row r="55" spans="1:47" s="2" customFormat="1" ht="15.2" customHeight="1">
      <c r="A55" s="31"/>
      <c r="B55" s="32"/>
      <c r="C55" s="28" t="s">
        <v>22</v>
      </c>
      <c r="D55" s="31"/>
      <c r="E55" s="31"/>
      <c r="F55" s="26" t="str">
        <f>IF(E18="","",E18)</f>
        <v xml:space="preserve"> </v>
      </c>
      <c r="G55" s="31"/>
      <c r="H55" s="31"/>
      <c r="I55" s="28" t="s">
        <v>26</v>
      </c>
      <c r="J55" s="29" t="str">
        <f>E24</f>
        <v>Ing. Vladimír Straka</v>
      </c>
      <c r="K55" s="31"/>
      <c r="L55" s="89"/>
      <c r="S55" s="31"/>
      <c r="T55" s="31"/>
      <c r="U55" s="31"/>
      <c r="V55" s="31"/>
      <c r="W55" s="31"/>
      <c r="X55" s="31"/>
      <c r="Y55" s="31"/>
      <c r="Z55" s="31"/>
      <c r="AA55" s="31"/>
      <c r="AB55" s="31"/>
      <c r="AC55" s="31"/>
      <c r="AD55" s="31"/>
      <c r="AE55" s="31"/>
    </row>
    <row r="56" spans="1:47" s="2" customFormat="1" ht="10.35" customHeight="1">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c r="A57" s="31"/>
      <c r="B57" s="32"/>
      <c r="C57" s="103" t="s">
        <v>92</v>
      </c>
      <c r="D57" s="97"/>
      <c r="E57" s="97"/>
      <c r="F57" s="97"/>
      <c r="G57" s="97"/>
      <c r="H57" s="97"/>
      <c r="I57" s="97"/>
      <c r="J57" s="104" t="s">
        <v>93</v>
      </c>
      <c r="K57" s="97"/>
      <c r="L57" s="89"/>
      <c r="S57" s="31"/>
      <c r="T57" s="31"/>
      <c r="U57" s="31"/>
      <c r="V57" s="31"/>
      <c r="W57" s="31"/>
      <c r="X57" s="31"/>
      <c r="Y57" s="31"/>
      <c r="Z57" s="31"/>
      <c r="AA57" s="31"/>
      <c r="AB57" s="31"/>
      <c r="AC57" s="31"/>
      <c r="AD57" s="31"/>
      <c r="AE57" s="31"/>
    </row>
    <row r="58" spans="1:47" s="2" customFormat="1" ht="10.35" customHeight="1">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c r="A59" s="31"/>
      <c r="B59" s="32"/>
      <c r="C59" s="105" t="s">
        <v>61</v>
      </c>
      <c r="D59" s="31"/>
      <c r="E59" s="31"/>
      <c r="F59" s="31"/>
      <c r="G59" s="31"/>
      <c r="H59" s="31"/>
      <c r="I59" s="31"/>
      <c r="J59" s="65">
        <f>J88</f>
        <v>0</v>
      </c>
      <c r="K59" s="31"/>
      <c r="L59" s="89"/>
      <c r="S59" s="31"/>
      <c r="T59" s="31"/>
      <c r="U59" s="31"/>
      <c r="V59" s="31"/>
      <c r="W59" s="31"/>
      <c r="X59" s="31"/>
      <c r="Y59" s="31"/>
      <c r="Z59" s="31"/>
      <c r="AA59" s="31"/>
      <c r="AB59" s="31"/>
      <c r="AC59" s="31"/>
      <c r="AD59" s="31"/>
      <c r="AE59" s="31"/>
      <c r="AU59" s="19" t="s">
        <v>94</v>
      </c>
    </row>
    <row r="60" spans="1:47" s="9" customFormat="1" ht="24.95" customHeight="1">
      <c r="B60" s="106"/>
      <c r="D60" s="107" t="s">
        <v>95</v>
      </c>
      <c r="E60" s="108"/>
      <c r="F60" s="108"/>
      <c r="G60" s="108"/>
      <c r="H60" s="108"/>
      <c r="I60" s="108"/>
      <c r="J60" s="109">
        <f>J89</f>
        <v>0</v>
      </c>
      <c r="L60" s="106"/>
    </row>
    <row r="61" spans="1:47" s="10" customFormat="1" ht="19.899999999999999" customHeight="1">
      <c r="B61" s="110"/>
      <c r="D61" s="111" t="s">
        <v>96</v>
      </c>
      <c r="E61" s="112"/>
      <c r="F61" s="112"/>
      <c r="G61" s="112"/>
      <c r="H61" s="112"/>
      <c r="I61" s="112"/>
      <c r="J61" s="113">
        <f>J90</f>
        <v>0</v>
      </c>
      <c r="L61" s="110"/>
    </row>
    <row r="62" spans="1:47" s="10" customFormat="1" ht="19.899999999999999" customHeight="1">
      <c r="B62" s="110"/>
      <c r="D62" s="111" t="s">
        <v>97</v>
      </c>
      <c r="E62" s="112"/>
      <c r="F62" s="112"/>
      <c r="G62" s="112"/>
      <c r="H62" s="112"/>
      <c r="I62" s="112"/>
      <c r="J62" s="113">
        <f>J95</f>
        <v>0</v>
      </c>
      <c r="L62" s="110"/>
    </row>
    <row r="63" spans="1:47" s="10" customFormat="1" ht="19.899999999999999" customHeight="1">
      <c r="B63" s="110"/>
      <c r="D63" s="111" t="s">
        <v>98</v>
      </c>
      <c r="E63" s="112"/>
      <c r="F63" s="112"/>
      <c r="G63" s="112"/>
      <c r="H63" s="112"/>
      <c r="I63" s="112"/>
      <c r="J63" s="113">
        <f>J116</f>
        <v>0</v>
      </c>
      <c r="L63" s="110"/>
    </row>
    <row r="64" spans="1:47" s="9" customFormat="1" ht="24.95" customHeight="1">
      <c r="B64" s="106"/>
      <c r="D64" s="107" t="s">
        <v>99</v>
      </c>
      <c r="E64" s="108"/>
      <c r="F64" s="108"/>
      <c r="G64" s="108"/>
      <c r="H64" s="108"/>
      <c r="I64" s="108"/>
      <c r="J64" s="109">
        <f>J119</f>
        <v>0</v>
      </c>
      <c r="L64" s="106"/>
    </row>
    <row r="65" spans="1:31" s="10" customFormat="1" ht="19.899999999999999" customHeight="1">
      <c r="B65" s="110"/>
      <c r="D65" s="111" t="s">
        <v>370</v>
      </c>
      <c r="E65" s="112"/>
      <c r="F65" s="112"/>
      <c r="G65" s="112"/>
      <c r="H65" s="112"/>
      <c r="I65" s="112"/>
      <c r="J65" s="113">
        <f>J120</f>
        <v>0</v>
      </c>
      <c r="L65" s="110"/>
    </row>
    <row r="66" spans="1:31" s="10" customFormat="1" ht="19.899999999999999" customHeight="1">
      <c r="B66" s="110"/>
      <c r="D66" s="111" t="s">
        <v>100</v>
      </c>
      <c r="E66" s="112"/>
      <c r="F66" s="112"/>
      <c r="G66" s="112"/>
      <c r="H66" s="112"/>
      <c r="I66" s="112"/>
      <c r="J66" s="113">
        <f>J168</f>
        <v>0</v>
      </c>
      <c r="L66" s="110"/>
    </row>
    <row r="67" spans="1:31" s="10" customFormat="1" ht="19.899999999999999" customHeight="1">
      <c r="B67" s="110"/>
      <c r="D67" s="111" t="s">
        <v>101</v>
      </c>
      <c r="E67" s="112"/>
      <c r="F67" s="112"/>
      <c r="G67" s="112"/>
      <c r="H67" s="112"/>
      <c r="I67" s="112"/>
      <c r="J67" s="113">
        <f>J186</f>
        <v>0</v>
      </c>
      <c r="L67" s="110"/>
    </row>
    <row r="68" spans="1:31" s="10" customFormat="1" ht="19.899999999999999" customHeight="1">
      <c r="B68" s="110"/>
      <c r="D68" s="111" t="s">
        <v>102</v>
      </c>
      <c r="E68" s="112"/>
      <c r="F68" s="112"/>
      <c r="G68" s="112"/>
      <c r="H68" s="112"/>
      <c r="I68" s="112"/>
      <c r="J68" s="113">
        <f>J204</f>
        <v>0</v>
      </c>
      <c r="L68" s="110"/>
    </row>
    <row r="69" spans="1:31" s="2" customFormat="1" ht="21.75" customHeight="1">
      <c r="A69" s="31"/>
      <c r="B69" s="32"/>
      <c r="C69" s="31"/>
      <c r="D69" s="31"/>
      <c r="E69" s="31"/>
      <c r="F69" s="31"/>
      <c r="G69" s="31"/>
      <c r="H69" s="31"/>
      <c r="I69" s="31"/>
      <c r="J69" s="31"/>
      <c r="K69" s="31"/>
      <c r="L69" s="89"/>
      <c r="S69" s="31"/>
      <c r="T69" s="31"/>
      <c r="U69" s="31"/>
      <c r="V69" s="31"/>
      <c r="W69" s="31"/>
      <c r="X69" s="31"/>
      <c r="Y69" s="31"/>
      <c r="Z69" s="31"/>
      <c r="AA69" s="31"/>
      <c r="AB69" s="31"/>
      <c r="AC69" s="31"/>
      <c r="AD69" s="31"/>
      <c r="AE69" s="31"/>
    </row>
    <row r="70" spans="1:31" s="2" customFormat="1" ht="6.95" customHeight="1">
      <c r="A70" s="31"/>
      <c r="B70" s="41"/>
      <c r="C70" s="42"/>
      <c r="D70" s="42"/>
      <c r="E70" s="42"/>
      <c r="F70" s="42"/>
      <c r="G70" s="42"/>
      <c r="H70" s="42"/>
      <c r="I70" s="42"/>
      <c r="J70" s="42"/>
      <c r="K70" s="42"/>
      <c r="L70" s="89"/>
      <c r="S70" s="31"/>
      <c r="T70" s="31"/>
      <c r="U70" s="31"/>
      <c r="V70" s="31"/>
      <c r="W70" s="31"/>
      <c r="X70" s="31"/>
      <c r="Y70" s="31"/>
      <c r="Z70" s="31"/>
      <c r="AA70" s="31"/>
      <c r="AB70" s="31"/>
      <c r="AC70" s="31"/>
      <c r="AD70" s="31"/>
      <c r="AE70" s="31"/>
    </row>
    <row r="74" spans="1:31" s="2" customFormat="1" ht="6.95" customHeight="1">
      <c r="A74" s="31"/>
      <c r="B74" s="43"/>
      <c r="C74" s="44"/>
      <c r="D74" s="44"/>
      <c r="E74" s="44"/>
      <c r="F74" s="44"/>
      <c r="G74" s="44"/>
      <c r="H74" s="44"/>
      <c r="I74" s="44"/>
      <c r="J74" s="44"/>
      <c r="K74" s="44"/>
      <c r="L74" s="89"/>
      <c r="S74" s="31"/>
      <c r="T74" s="31"/>
      <c r="U74" s="31"/>
      <c r="V74" s="31"/>
      <c r="W74" s="31"/>
      <c r="X74" s="31"/>
      <c r="Y74" s="31"/>
      <c r="Z74" s="31"/>
      <c r="AA74" s="31"/>
      <c r="AB74" s="31"/>
      <c r="AC74" s="31"/>
      <c r="AD74" s="31"/>
      <c r="AE74" s="31"/>
    </row>
    <row r="75" spans="1:31" s="2" customFormat="1" ht="24.95" customHeight="1">
      <c r="A75" s="31"/>
      <c r="B75" s="32"/>
      <c r="C75" s="23" t="s">
        <v>104</v>
      </c>
      <c r="D75" s="31"/>
      <c r="E75" s="31"/>
      <c r="F75" s="31"/>
      <c r="G75" s="31"/>
      <c r="H75" s="31"/>
      <c r="I75" s="31"/>
      <c r="J75" s="31"/>
      <c r="K75" s="31"/>
      <c r="L75" s="89"/>
      <c r="S75" s="31"/>
      <c r="T75" s="31"/>
      <c r="U75" s="31"/>
      <c r="V75" s="31"/>
      <c r="W75" s="31"/>
      <c r="X75" s="31"/>
      <c r="Y75" s="31"/>
      <c r="Z75" s="31"/>
      <c r="AA75" s="31"/>
      <c r="AB75" s="31"/>
      <c r="AC75" s="31"/>
      <c r="AD75" s="31"/>
      <c r="AE75" s="31"/>
    </row>
    <row r="76" spans="1:31" s="2" customFormat="1" ht="6.95" customHeight="1">
      <c r="A76" s="31"/>
      <c r="B76" s="32"/>
      <c r="C76" s="31"/>
      <c r="D76" s="31"/>
      <c r="E76" s="31"/>
      <c r="F76" s="31"/>
      <c r="G76" s="31"/>
      <c r="H76" s="31"/>
      <c r="I76" s="31"/>
      <c r="J76" s="31"/>
      <c r="K76" s="31"/>
      <c r="L76" s="89"/>
      <c r="S76" s="31"/>
      <c r="T76" s="31"/>
      <c r="U76" s="31"/>
      <c r="V76" s="31"/>
      <c r="W76" s="31"/>
      <c r="X76" s="31"/>
      <c r="Y76" s="31"/>
      <c r="Z76" s="31"/>
      <c r="AA76" s="31"/>
      <c r="AB76" s="31"/>
      <c r="AC76" s="31"/>
      <c r="AD76" s="31"/>
      <c r="AE76" s="31"/>
    </row>
    <row r="77" spans="1:31" s="2" customFormat="1" ht="12" customHeight="1">
      <c r="A77" s="31"/>
      <c r="B77" s="32"/>
      <c r="C77" s="28" t="s">
        <v>13</v>
      </c>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16.5" customHeight="1">
      <c r="A78" s="31"/>
      <c r="B78" s="32"/>
      <c r="C78" s="31"/>
      <c r="D78" s="31"/>
      <c r="E78" s="309" t="str">
        <f>E7</f>
        <v>Střešní krytina na budově kuchyně</v>
      </c>
      <c r="F78" s="310"/>
      <c r="G78" s="310"/>
      <c r="H78" s="310"/>
      <c r="I78" s="31"/>
      <c r="J78" s="31"/>
      <c r="K78" s="31"/>
      <c r="L78" s="89"/>
      <c r="S78" s="31"/>
      <c r="T78" s="31"/>
      <c r="U78" s="31"/>
      <c r="V78" s="31"/>
      <c r="W78" s="31"/>
      <c r="X78" s="31"/>
      <c r="Y78" s="31"/>
      <c r="Z78" s="31"/>
      <c r="AA78" s="31"/>
      <c r="AB78" s="31"/>
      <c r="AC78" s="31"/>
      <c r="AD78" s="31"/>
      <c r="AE78" s="31"/>
    </row>
    <row r="79" spans="1:31" s="2" customFormat="1" ht="12" customHeight="1">
      <c r="A79" s="31"/>
      <c r="B79" s="32"/>
      <c r="C79" s="28" t="s">
        <v>90</v>
      </c>
      <c r="D79" s="31"/>
      <c r="E79" s="31"/>
      <c r="F79" s="31"/>
      <c r="G79" s="31"/>
      <c r="H79" s="31"/>
      <c r="I79" s="31"/>
      <c r="J79" s="31"/>
      <c r="K79" s="31"/>
      <c r="L79" s="89"/>
      <c r="S79" s="31"/>
      <c r="T79" s="31"/>
      <c r="U79" s="31"/>
      <c r="V79" s="31"/>
      <c r="W79" s="31"/>
      <c r="X79" s="31"/>
      <c r="Y79" s="31"/>
      <c r="Z79" s="31"/>
      <c r="AA79" s="31"/>
      <c r="AB79" s="31"/>
      <c r="AC79" s="31"/>
      <c r="AD79" s="31"/>
      <c r="AE79" s="31"/>
    </row>
    <row r="80" spans="1:31" s="2" customFormat="1" ht="16.5" customHeight="1">
      <c r="A80" s="31"/>
      <c r="B80" s="32"/>
      <c r="C80" s="31"/>
      <c r="D80" s="31"/>
      <c r="E80" s="299" t="str">
        <f>E9</f>
        <v>Střecha  S6 , S 7</v>
      </c>
      <c r="F80" s="308"/>
      <c r="G80" s="308"/>
      <c r="H80" s="308"/>
      <c r="I80" s="31"/>
      <c r="J80" s="31"/>
      <c r="K80" s="31"/>
      <c r="L80" s="89"/>
      <c r="S80" s="31"/>
      <c r="T80" s="31"/>
      <c r="U80" s="31"/>
      <c r="V80" s="31"/>
      <c r="W80" s="31"/>
      <c r="X80" s="31"/>
      <c r="Y80" s="31"/>
      <c r="Z80" s="31"/>
      <c r="AA80" s="31"/>
      <c r="AB80" s="31"/>
      <c r="AC80" s="31"/>
      <c r="AD80" s="31"/>
      <c r="AE80" s="31"/>
    </row>
    <row r="81" spans="1:65" s="2" customFormat="1" ht="6.95" customHeight="1">
      <c r="A81" s="31"/>
      <c r="B81" s="32"/>
      <c r="C81" s="31"/>
      <c r="D81" s="31"/>
      <c r="E81" s="31"/>
      <c r="F81" s="31"/>
      <c r="G81" s="31"/>
      <c r="H81" s="31"/>
      <c r="I81" s="31"/>
      <c r="J81" s="31"/>
      <c r="K81" s="31"/>
      <c r="L81" s="89"/>
      <c r="S81" s="31"/>
      <c r="T81" s="31"/>
      <c r="U81" s="31"/>
      <c r="V81" s="31"/>
      <c r="W81" s="31"/>
      <c r="X81" s="31"/>
      <c r="Y81" s="31"/>
      <c r="Z81" s="31"/>
      <c r="AA81" s="31"/>
      <c r="AB81" s="31"/>
      <c r="AC81" s="31"/>
      <c r="AD81" s="31"/>
      <c r="AE81" s="31"/>
    </row>
    <row r="82" spans="1:65" s="2" customFormat="1" ht="12" customHeight="1">
      <c r="A82" s="31"/>
      <c r="B82" s="32"/>
      <c r="C82" s="28" t="s">
        <v>16</v>
      </c>
      <c r="D82" s="31"/>
      <c r="E82" s="31"/>
      <c r="F82" s="26" t="str">
        <f>F12</f>
        <v xml:space="preserve"> </v>
      </c>
      <c r="G82" s="31"/>
      <c r="H82" s="31"/>
      <c r="I82" s="28" t="s">
        <v>18</v>
      </c>
      <c r="J82" s="49">
        <f>IF(J12="","",J12)</f>
        <v>44323</v>
      </c>
      <c r="K82" s="31"/>
      <c r="L82" s="89"/>
      <c r="S82" s="31"/>
      <c r="T82" s="31"/>
      <c r="U82" s="31"/>
      <c r="V82" s="31"/>
      <c r="W82" s="31"/>
      <c r="X82" s="31"/>
      <c r="Y82" s="31"/>
      <c r="Z82" s="31"/>
      <c r="AA82" s="31"/>
      <c r="AB82" s="31"/>
      <c r="AC82" s="31"/>
      <c r="AD82" s="31"/>
      <c r="AE82" s="31"/>
    </row>
    <row r="83" spans="1:65" s="2" customFormat="1" ht="6.95" customHeight="1">
      <c r="A83" s="31"/>
      <c r="B83" s="32"/>
      <c r="C83" s="31"/>
      <c r="D83" s="31"/>
      <c r="E83" s="31"/>
      <c r="F83" s="31"/>
      <c r="G83" s="31"/>
      <c r="H83" s="31"/>
      <c r="I83" s="31"/>
      <c r="J83" s="31"/>
      <c r="K83" s="31"/>
      <c r="L83" s="89"/>
      <c r="S83" s="31"/>
      <c r="T83" s="31"/>
      <c r="U83" s="31"/>
      <c r="V83" s="31"/>
      <c r="W83" s="31"/>
      <c r="X83" s="31"/>
      <c r="Y83" s="31"/>
      <c r="Z83" s="31"/>
      <c r="AA83" s="31"/>
      <c r="AB83" s="31"/>
      <c r="AC83" s="31"/>
      <c r="AD83" s="31"/>
      <c r="AE83" s="31"/>
    </row>
    <row r="84" spans="1:65" s="2" customFormat="1" ht="25.7" customHeight="1">
      <c r="A84" s="31"/>
      <c r="B84" s="32"/>
      <c r="C84" s="28" t="s">
        <v>19</v>
      </c>
      <c r="D84" s="31"/>
      <c r="E84" s="31"/>
      <c r="F84" s="26" t="str">
        <f>E15</f>
        <v>SOU elektrotechnické ,Plzeň</v>
      </c>
      <c r="G84" s="31"/>
      <c r="H84" s="31"/>
      <c r="I84" s="28" t="s">
        <v>23</v>
      </c>
      <c r="J84" s="29" t="str">
        <f>E21</f>
        <v>Architektinický atelier Mastný</v>
      </c>
      <c r="K84" s="31"/>
      <c r="L84" s="89"/>
      <c r="S84" s="31"/>
      <c r="T84" s="31"/>
      <c r="U84" s="31"/>
      <c r="V84" s="31"/>
      <c r="W84" s="31"/>
      <c r="X84" s="31"/>
      <c r="Y84" s="31"/>
      <c r="Z84" s="31"/>
      <c r="AA84" s="31"/>
      <c r="AB84" s="31"/>
      <c r="AC84" s="31"/>
      <c r="AD84" s="31"/>
      <c r="AE84" s="31"/>
    </row>
    <row r="85" spans="1:65" s="2" customFormat="1" ht="15.2" customHeight="1">
      <c r="A85" s="31"/>
      <c r="B85" s="32"/>
      <c r="C85" s="28" t="s">
        <v>22</v>
      </c>
      <c r="D85" s="31"/>
      <c r="E85" s="31"/>
      <c r="F85" s="26" t="str">
        <f>IF(E18="","",E18)</f>
        <v xml:space="preserve"> </v>
      </c>
      <c r="G85" s="31"/>
      <c r="H85" s="31"/>
      <c r="I85" s="28" t="s">
        <v>26</v>
      </c>
      <c r="J85" s="29" t="str">
        <f>E24</f>
        <v>Ing. Vladimír Straka</v>
      </c>
      <c r="K85" s="31"/>
      <c r="L85" s="89"/>
      <c r="S85" s="31"/>
      <c r="T85" s="31"/>
      <c r="U85" s="31"/>
      <c r="V85" s="31"/>
      <c r="W85" s="31"/>
      <c r="X85" s="31"/>
      <c r="Y85" s="31"/>
      <c r="Z85" s="31"/>
      <c r="AA85" s="31"/>
      <c r="AB85" s="31"/>
      <c r="AC85" s="31"/>
      <c r="AD85" s="31"/>
      <c r="AE85" s="31"/>
    </row>
    <row r="86" spans="1:65" s="2" customFormat="1" ht="10.35" customHeight="1">
      <c r="A86" s="31"/>
      <c r="B86" s="32"/>
      <c r="C86" s="31"/>
      <c r="D86" s="31"/>
      <c r="E86" s="31"/>
      <c r="F86" s="31"/>
      <c r="G86" s="31"/>
      <c r="H86" s="31"/>
      <c r="I86" s="31"/>
      <c r="J86" s="31"/>
      <c r="K86" s="31"/>
      <c r="L86" s="89"/>
      <c r="S86" s="31"/>
      <c r="T86" s="31"/>
      <c r="U86" s="31"/>
      <c r="V86" s="31"/>
      <c r="W86" s="31"/>
      <c r="X86" s="31"/>
      <c r="Y86" s="31"/>
      <c r="Z86" s="31"/>
      <c r="AA86" s="31"/>
      <c r="AB86" s="31"/>
      <c r="AC86" s="31"/>
      <c r="AD86" s="31"/>
      <c r="AE86" s="31"/>
    </row>
    <row r="87" spans="1:65" s="11" customFormat="1" ht="29.25" customHeight="1">
      <c r="A87" s="114"/>
      <c r="B87" s="115"/>
      <c r="C87" s="116" t="s">
        <v>105</v>
      </c>
      <c r="D87" s="117" t="s">
        <v>48</v>
      </c>
      <c r="E87" s="117" t="s">
        <v>44</v>
      </c>
      <c r="F87" s="117" t="s">
        <v>45</v>
      </c>
      <c r="G87" s="117" t="s">
        <v>106</v>
      </c>
      <c r="H87" s="117" t="s">
        <v>107</v>
      </c>
      <c r="I87" s="117" t="s">
        <v>108</v>
      </c>
      <c r="J87" s="117" t="s">
        <v>93</v>
      </c>
      <c r="K87" s="118" t="s">
        <v>109</v>
      </c>
      <c r="L87" s="119"/>
      <c r="M87" s="56" t="s">
        <v>3</v>
      </c>
      <c r="N87" s="57" t="s">
        <v>33</v>
      </c>
      <c r="O87" s="57" t="s">
        <v>110</v>
      </c>
      <c r="P87" s="57" t="s">
        <v>111</v>
      </c>
      <c r="Q87" s="57" t="s">
        <v>112</v>
      </c>
      <c r="R87" s="57" t="s">
        <v>113</v>
      </c>
      <c r="S87" s="57" t="s">
        <v>114</v>
      </c>
      <c r="T87" s="58" t="s">
        <v>115</v>
      </c>
      <c r="U87" s="114"/>
      <c r="V87" s="114"/>
      <c r="W87" s="114"/>
      <c r="X87" s="114"/>
      <c r="Y87" s="114"/>
      <c r="Z87" s="114"/>
      <c r="AA87" s="114"/>
      <c r="AB87" s="114"/>
      <c r="AC87" s="114"/>
      <c r="AD87" s="114"/>
      <c r="AE87" s="114"/>
    </row>
    <row r="88" spans="1:65" s="2" customFormat="1" ht="22.9" customHeight="1">
      <c r="A88" s="31"/>
      <c r="B88" s="32"/>
      <c r="C88" s="63" t="s">
        <v>116</v>
      </c>
      <c r="D88" s="31"/>
      <c r="E88" s="31"/>
      <c r="F88" s="31"/>
      <c r="G88" s="31"/>
      <c r="H88" s="31"/>
      <c r="I88" s="31"/>
      <c r="J88" s="120">
        <f>BK88</f>
        <v>0</v>
      </c>
      <c r="K88" s="31"/>
      <c r="L88" s="32"/>
      <c r="M88" s="59"/>
      <c r="N88" s="50"/>
      <c r="O88" s="60"/>
      <c r="P88" s="121">
        <f>P89+P119</f>
        <v>283.13766999999996</v>
      </c>
      <c r="Q88" s="60"/>
      <c r="R88" s="121">
        <f>R89+R119</f>
        <v>2.2254969</v>
      </c>
      <c r="S88" s="60"/>
      <c r="T88" s="122">
        <f>T89+T119</f>
        <v>5.8880774999999996</v>
      </c>
      <c r="U88" s="31"/>
      <c r="V88" s="31"/>
      <c r="W88" s="31"/>
      <c r="X88" s="31"/>
      <c r="Y88" s="31"/>
      <c r="Z88" s="31"/>
      <c r="AA88" s="31"/>
      <c r="AB88" s="31"/>
      <c r="AC88" s="31"/>
      <c r="AD88" s="31"/>
      <c r="AE88" s="31"/>
      <c r="AT88" s="19" t="s">
        <v>62</v>
      </c>
      <c r="AU88" s="19" t="s">
        <v>94</v>
      </c>
      <c r="BK88" s="123">
        <f>BK89+BK119</f>
        <v>0</v>
      </c>
    </row>
    <row r="89" spans="1:65" s="12" customFormat="1" ht="25.9" customHeight="1">
      <c r="B89" s="124"/>
      <c r="D89" s="125" t="s">
        <v>62</v>
      </c>
      <c r="E89" s="126" t="s">
        <v>117</v>
      </c>
      <c r="F89" s="126" t="s">
        <v>118</v>
      </c>
      <c r="J89" s="127">
        <f>BK89</f>
        <v>0</v>
      </c>
      <c r="L89" s="124"/>
      <c r="M89" s="128"/>
      <c r="N89" s="129"/>
      <c r="O89" s="129"/>
      <c r="P89" s="130">
        <f>P90+P95+P116</f>
        <v>30.694369999999999</v>
      </c>
      <c r="Q89" s="129"/>
      <c r="R89" s="130">
        <f>R90+R95+R116</f>
        <v>1.94649E-2</v>
      </c>
      <c r="S89" s="129"/>
      <c r="T89" s="131">
        <f>T90+T95+T116</f>
        <v>0</v>
      </c>
      <c r="AR89" s="125" t="s">
        <v>70</v>
      </c>
      <c r="AT89" s="132" t="s">
        <v>62</v>
      </c>
      <c r="AU89" s="132" t="s">
        <v>63</v>
      </c>
      <c r="AY89" s="125" t="s">
        <v>119</v>
      </c>
      <c r="BK89" s="133">
        <f>BK90+BK95+BK116</f>
        <v>0</v>
      </c>
    </row>
    <row r="90" spans="1:65" s="12" customFormat="1" ht="22.9" customHeight="1">
      <c r="B90" s="124"/>
      <c r="D90" s="125" t="s">
        <v>62</v>
      </c>
      <c r="E90" s="134" t="s">
        <v>120</v>
      </c>
      <c r="F90" s="134" t="s">
        <v>121</v>
      </c>
      <c r="J90" s="135">
        <f>BK90</f>
        <v>0</v>
      </c>
      <c r="L90" s="124"/>
      <c r="M90" s="128"/>
      <c r="N90" s="129"/>
      <c r="O90" s="129"/>
      <c r="P90" s="130">
        <f>SUM(P91:P94)</f>
        <v>11.678939999999999</v>
      </c>
      <c r="Q90" s="129"/>
      <c r="R90" s="130">
        <f>SUM(R91:R94)</f>
        <v>1.94649E-2</v>
      </c>
      <c r="S90" s="129"/>
      <c r="T90" s="131">
        <f>SUM(T91:T94)</f>
        <v>0</v>
      </c>
      <c r="AR90" s="125" t="s">
        <v>70</v>
      </c>
      <c r="AT90" s="132" t="s">
        <v>62</v>
      </c>
      <c r="AU90" s="132" t="s">
        <v>70</v>
      </c>
      <c r="AY90" s="125" t="s">
        <v>119</v>
      </c>
      <c r="BK90" s="133">
        <f>SUM(BK91:BK94)</f>
        <v>0</v>
      </c>
    </row>
    <row r="91" spans="1:65" s="2" customFormat="1" ht="24">
      <c r="A91" s="31"/>
      <c r="B91" s="136"/>
      <c r="C91" s="137" t="s">
        <v>70</v>
      </c>
      <c r="D91" s="137" t="s">
        <v>122</v>
      </c>
      <c r="E91" s="138" t="s">
        <v>123</v>
      </c>
      <c r="F91" s="139" t="s">
        <v>124</v>
      </c>
      <c r="G91" s="140" t="s">
        <v>125</v>
      </c>
      <c r="H91" s="141">
        <v>92.69</v>
      </c>
      <c r="I91" s="141"/>
      <c r="J91" s="141">
        <f>ROUND(I91*H91,2)</f>
        <v>0</v>
      </c>
      <c r="K91" s="139" t="s">
        <v>126</v>
      </c>
      <c r="L91" s="32"/>
      <c r="M91" s="142" t="s">
        <v>3</v>
      </c>
      <c r="N91" s="143" t="s">
        <v>34</v>
      </c>
      <c r="O91" s="144">
        <v>0.126</v>
      </c>
      <c r="P91" s="144">
        <f>O91*H91</f>
        <v>11.678939999999999</v>
      </c>
      <c r="Q91" s="144">
        <v>2.1000000000000001E-4</v>
      </c>
      <c r="R91" s="144">
        <f>Q91*H91</f>
        <v>1.94649E-2</v>
      </c>
      <c r="S91" s="144">
        <v>0</v>
      </c>
      <c r="T91" s="145">
        <f>S91*H91</f>
        <v>0</v>
      </c>
      <c r="U91" s="31"/>
      <c r="V91" s="31"/>
      <c r="W91" s="31"/>
      <c r="X91" s="31"/>
      <c r="Y91" s="31"/>
      <c r="Z91" s="31"/>
      <c r="AA91" s="31"/>
      <c r="AB91" s="31"/>
      <c r="AC91" s="31"/>
      <c r="AD91" s="31"/>
      <c r="AE91" s="31"/>
      <c r="AR91" s="146" t="s">
        <v>127</v>
      </c>
      <c r="AT91" s="146" t="s">
        <v>122</v>
      </c>
      <c r="AU91" s="146" t="s">
        <v>72</v>
      </c>
      <c r="AY91" s="19" t="s">
        <v>119</v>
      </c>
      <c r="BE91" s="147">
        <f>IF(N91="základní",J91,0)</f>
        <v>0</v>
      </c>
      <c r="BF91" s="147">
        <f>IF(N91="snížená",J91,0)</f>
        <v>0</v>
      </c>
      <c r="BG91" s="147">
        <f>IF(N91="zákl. přenesená",J91,0)</f>
        <v>0</v>
      </c>
      <c r="BH91" s="147">
        <f>IF(N91="sníž. přenesená",J91,0)</f>
        <v>0</v>
      </c>
      <c r="BI91" s="147">
        <f>IF(N91="nulová",J91,0)</f>
        <v>0</v>
      </c>
      <c r="BJ91" s="19" t="s">
        <v>70</v>
      </c>
      <c r="BK91" s="147">
        <f>ROUND(I91*H91,2)</f>
        <v>0</v>
      </c>
      <c r="BL91" s="19" t="s">
        <v>127</v>
      </c>
      <c r="BM91" s="146" t="s">
        <v>128</v>
      </c>
    </row>
    <row r="92" spans="1:65" s="2" customFormat="1" ht="48.75">
      <c r="A92" s="31"/>
      <c r="B92" s="32"/>
      <c r="C92" s="31"/>
      <c r="D92" s="148" t="s">
        <v>129</v>
      </c>
      <c r="E92" s="31"/>
      <c r="F92" s="149" t="s">
        <v>130</v>
      </c>
      <c r="G92" s="31"/>
      <c r="H92" s="31"/>
      <c r="I92" s="31"/>
      <c r="J92" s="31"/>
      <c r="K92" s="31"/>
      <c r="L92" s="32"/>
      <c r="M92" s="150"/>
      <c r="N92" s="151"/>
      <c r="O92" s="52"/>
      <c r="P92" s="52"/>
      <c r="Q92" s="52"/>
      <c r="R92" s="52"/>
      <c r="S92" s="52"/>
      <c r="T92" s="53"/>
      <c r="U92" s="31"/>
      <c r="V92" s="31"/>
      <c r="W92" s="31"/>
      <c r="X92" s="31"/>
      <c r="Y92" s="31"/>
      <c r="Z92" s="31"/>
      <c r="AA92" s="31"/>
      <c r="AB92" s="31"/>
      <c r="AC92" s="31"/>
      <c r="AD92" s="31"/>
      <c r="AE92" s="31"/>
      <c r="AT92" s="19" t="s">
        <v>129</v>
      </c>
      <c r="AU92" s="19" t="s">
        <v>72</v>
      </c>
    </row>
    <row r="93" spans="1:65" s="13" customFormat="1">
      <c r="B93" s="152"/>
      <c r="D93" s="148" t="s">
        <v>131</v>
      </c>
      <c r="E93" s="153" t="s">
        <v>3</v>
      </c>
      <c r="F93" s="154" t="s">
        <v>569</v>
      </c>
      <c r="H93" s="155">
        <v>92.69</v>
      </c>
      <c r="L93" s="152"/>
      <c r="M93" s="156"/>
      <c r="N93" s="157"/>
      <c r="O93" s="157"/>
      <c r="P93" s="157"/>
      <c r="Q93" s="157"/>
      <c r="R93" s="157"/>
      <c r="S93" s="157"/>
      <c r="T93" s="158"/>
      <c r="AT93" s="153" t="s">
        <v>131</v>
      </c>
      <c r="AU93" s="153" t="s">
        <v>72</v>
      </c>
      <c r="AV93" s="13" t="s">
        <v>72</v>
      </c>
      <c r="AW93" s="13" t="s">
        <v>25</v>
      </c>
      <c r="AX93" s="13" t="s">
        <v>63</v>
      </c>
      <c r="AY93" s="153" t="s">
        <v>119</v>
      </c>
    </row>
    <row r="94" spans="1:65" s="14" customFormat="1">
      <c r="B94" s="159"/>
      <c r="D94" s="148" t="s">
        <v>131</v>
      </c>
      <c r="E94" s="160" t="s">
        <v>3</v>
      </c>
      <c r="F94" s="161" t="s">
        <v>133</v>
      </c>
      <c r="H94" s="162">
        <v>92.69</v>
      </c>
      <c r="L94" s="159"/>
      <c r="M94" s="163"/>
      <c r="N94" s="164"/>
      <c r="O94" s="164"/>
      <c r="P94" s="164"/>
      <c r="Q94" s="164"/>
      <c r="R94" s="164"/>
      <c r="S94" s="164"/>
      <c r="T94" s="165"/>
      <c r="AT94" s="160" t="s">
        <v>131</v>
      </c>
      <c r="AU94" s="160" t="s">
        <v>72</v>
      </c>
      <c r="AV94" s="14" t="s">
        <v>127</v>
      </c>
      <c r="AW94" s="14" t="s">
        <v>25</v>
      </c>
      <c r="AX94" s="14" t="s">
        <v>70</v>
      </c>
      <c r="AY94" s="160" t="s">
        <v>119</v>
      </c>
    </row>
    <row r="95" spans="1:65" s="12" customFormat="1" ht="22.9" customHeight="1">
      <c r="B95" s="124"/>
      <c r="D95" s="125" t="s">
        <v>62</v>
      </c>
      <c r="E95" s="134" t="s">
        <v>140</v>
      </c>
      <c r="F95" s="134" t="s">
        <v>141</v>
      </c>
      <c r="J95" s="135">
        <f>BK95</f>
        <v>0</v>
      </c>
      <c r="L95" s="124"/>
      <c r="M95" s="128"/>
      <c r="N95" s="129"/>
      <c r="O95" s="129"/>
      <c r="P95" s="130">
        <f>SUM(P96:P115)</f>
        <v>18.959909999999997</v>
      </c>
      <c r="Q95" s="129"/>
      <c r="R95" s="130">
        <f>SUM(R96:R115)</f>
        <v>0</v>
      </c>
      <c r="S95" s="129"/>
      <c r="T95" s="131">
        <f>SUM(T96:T115)</f>
        <v>0</v>
      </c>
      <c r="AR95" s="125" t="s">
        <v>70</v>
      </c>
      <c r="AT95" s="132" t="s">
        <v>62</v>
      </c>
      <c r="AU95" s="132" t="s">
        <v>70</v>
      </c>
      <c r="AY95" s="125" t="s">
        <v>119</v>
      </c>
      <c r="BK95" s="133">
        <f>SUM(BK96:BK115)</f>
        <v>0</v>
      </c>
    </row>
    <row r="96" spans="1:65" s="2" customFormat="1" ht="24">
      <c r="A96" s="31"/>
      <c r="B96" s="136"/>
      <c r="C96" s="137" t="s">
        <v>72</v>
      </c>
      <c r="D96" s="137" t="s">
        <v>122</v>
      </c>
      <c r="E96" s="138" t="s">
        <v>150</v>
      </c>
      <c r="F96" s="139" t="s">
        <v>151</v>
      </c>
      <c r="G96" s="140" t="s">
        <v>152</v>
      </c>
      <c r="H96" s="141">
        <v>5.89</v>
      </c>
      <c r="I96" s="141"/>
      <c r="J96" s="141">
        <f>ROUND(I96*H96,2)</f>
        <v>0</v>
      </c>
      <c r="K96" s="139" t="s">
        <v>126</v>
      </c>
      <c r="L96" s="32"/>
      <c r="M96" s="142" t="s">
        <v>3</v>
      </c>
      <c r="N96" s="143" t="s">
        <v>34</v>
      </c>
      <c r="O96" s="144">
        <v>3.01</v>
      </c>
      <c r="P96" s="144">
        <f>O96*H96</f>
        <v>17.728899999999999</v>
      </c>
      <c r="Q96" s="144">
        <v>0</v>
      </c>
      <c r="R96" s="144">
        <f>Q96*H96</f>
        <v>0</v>
      </c>
      <c r="S96" s="144">
        <v>0</v>
      </c>
      <c r="T96" s="145">
        <f>S96*H96</f>
        <v>0</v>
      </c>
      <c r="U96" s="31"/>
      <c r="V96" s="31"/>
      <c r="W96" s="31"/>
      <c r="X96" s="31"/>
      <c r="Y96" s="31"/>
      <c r="Z96" s="31"/>
      <c r="AA96" s="31"/>
      <c r="AB96" s="31"/>
      <c r="AC96" s="31"/>
      <c r="AD96" s="31"/>
      <c r="AE96" s="31"/>
      <c r="AR96" s="146" t="s">
        <v>127</v>
      </c>
      <c r="AT96" s="146" t="s">
        <v>122</v>
      </c>
      <c r="AU96" s="146" t="s">
        <v>72</v>
      </c>
      <c r="AY96" s="19" t="s">
        <v>119</v>
      </c>
      <c r="BE96" s="147">
        <f>IF(N96="základní",J96,0)</f>
        <v>0</v>
      </c>
      <c r="BF96" s="147">
        <f>IF(N96="snížená",J96,0)</f>
        <v>0</v>
      </c>
      <c r="BG96" s="147">
        <f>IF(N96="zákl. přenesená",J96,0)</f>
        <v>0</v>
      </c>
      <c r="BH96" s="147">
        <f>IF(N96="sníž. přenesená",J96,0)</f>
        <v>0</v>
      </c>
      <c r="BI96" s="147">
        <f>IF(N96="nulová",J96,0)</f>
        <v>0</v>
      </c>
      <c r="BJ96" s="19" t="s">
        <v>70</v>
      </c>
      <c r="BK96" s="147">
        <f>ROUND(I96*H96,2)</f>
        <v>0</v>
      </c>
      <c r="BL96" s="19" t="s">
        <v>127</v>
      </c>
      <c r="BM96" s="146" t="s">
        <v>153</v>
      </c>
    </row>
    <row r="97" spans="1:65" s="2" customFormat="1" ht="107.25">
      <c r="A97" s="31"/>
      <c r="B97" s="32"/>
      <c r="C97" s="31"/>
      <c r="D97" s="148" t="s">
        <v>129</v>
      </c>
      <c r="E97" s="31"/>
      <c r="F97" s="149" t="s">
        <v>154</v>
      </c>
      <c r="G97" s="31"/>
      <c r="H97" s="31"/>
      <c r="I97" s="31"/>
      <c r="J97" s="31"/>
      <c r="K97" s="31"/>
      <c r="L97" s="32"/>
      <c r="M97" s="150"/>
      <c r="N97" s="151"/>
      <c r="O97" s="52"/>
      <c r="P97" s="52"/>
      <c r="Q97" s="52"/>
      <c r="R97" s="52"/>
      <c r="S97" s="52"/>
      <c r="T97" s="53"/>
      <c r="U97" s="31"/>
      <c r="V97" s="31"/>
      <c r="W97" s="31"/>
      <c r="X97" s="31"/>
      <c r="Y97" s="31"/>
      <c r="Z97" s="31"/>
      <c r="AA97" s="31"/>
      <c r="AB97" s="31"/>
      <c r="AC97" s="31"/>
      <c r="AD97" s="31"/>
      <c r="AE97" s="31"/>
      <c r="AT97" s="19" t="s">
        <v>129</v>
      </c>
      <c r="AU97" s="19" t="s">
        <v>72</v>
      </c>
    </row>
    <row r="98" spans="1:65" s="2" customFormat="1" ht="21.75" customHeight="1">
      <c r="A98" s="31"/>
      <c r="B98" s="136"/>
      <c r="C98" s="137" t="s">
        <v>142</v>
      </c>
      <c r="D98" s="137" t="s">
        <v>122</v>
      </c>
      <c r="E98" s="138" t="s">
        <v>156</v>
      </c>
      <c r="F98" s="139" t="s">
        <v>157</v>
      </c>
      <c r="G98" s="140" t="s">
        <v>152</v>
      </c>
      <c r="H98" s="141">
        <v>5.89</v>
      </c>
      <c r="I98" s="141"/>
      <c r="J98" s="141">
        <f>ROUND(I98*H98,2)</f>
        <v>0</v>
      </c>
      <c r="K98" s="139" t="s">
        <v>126</v>
      </c>
      <c r="L98" s="32"/>
      <c r="M98" s="142" t="s">
        <v>3</v>
      </c>
      <c r="N98" s="143" t="s">
        <v>34</v>
      </c>
      <c r="O98" s="144">
        <v>0.125</v>
      </c>
      <c r="P98" s="144">
        <f>O98*H98</f>
        <v>0.73624999999999996</v>
      </c>
      <c r="Q98" s="144">
        <v>0</v>
      </c>
      <c r="R98" s="144">
        <f>Q98*H98</f>
        <v>0</v>
      </c>
      <c r="S98" s="144">
        <v>0</v>
      </c>
      <c r="T98" s="145">
        <f>S98*H98</f>
        <v>0</v>
      </c>
      <c r="U98" s="31"/>
      <c r="V98" s="31"/>
      <c r="W98" s="31"/>
      <c r="X98" s="31"/>
      <c r="Y98" s="31"/>
      <c r="Z98" s="31"/>
      <c r="AA98" s="31"/>
      <c r="AB98" s="31"/>
      <c r="AC98" s="31"/>
      <c r="AD98" s="31"/>
      <c r="AE98" s="31"/>
      <c r="AR98" s="146" t="s">
        <v>127</v>
      </c>
      <c r="AT98" s="146" t="s">
        <v>122</v>
      </c>
      <c r="AU98" s="146" t="s">
        <v>72</v>
      </c>
      <c r="AY98" s="19" t="s">
        <v>119</v>
      </c>
      <c r="BE98" s="147">
        <f>IF(N98="základní",J98,0)</f>
        <v>0</v>
      </c>
      <c r="BF98" s="147">
        <f>IF(N98="snížená",J98,0)</f>
        <v>0</v>
      </c>
      <c r="BG98" s="147">
        <f>IF(N98="zákl. přenesená",J98,0)</f>
        <v>0</v>
      </c>
      <c r="BH98" s="147">
        <f>IF(N98="sníž. přenesená",J98,0)</f>
        <v>0</v>
      </c>
      <c r="BI98" s="147">
        <f>IF(N98="nulová",J98,0)</f>
        <v>0</v>
      </c>
      <c r="BJ98" s="19" t="s">
        <v>70</v>
      </c>
      <c r="BK98" s="147">
        <f>ROUND(I98*H98,2)</f>
        <v>0</v>
      </c>
      <c r="BL98" s="19" t="s">
        <v>127</v>
      </c>
      <c r="BM98" s="146" t="s">
        <v>158</v>
      </c>
    </row>
    <row r="99" spans="1:65" s="2" customFormat="1" ht="58.5">
      <c r="A99" s="31"/>
      <c r="B99" s="32"/>
      <c r="C99" s="31"/>
      <c r="D99" s="148" t="s">
        <v>129</v>
      </c>
      <c r="E99" s="31"/>
      <c r="F99" s="149" t="s">
        <v>159</v>
      </c>
      <c r="G99" s="31"/>
      <c r="H99" s="31"/>
      <c r="I99" s="31"/>
      <c r="J99" s="31"/>
      <c r="K99" s="31"/>
      <c r="L99" s="32"/>
      <c r="M99" s="150"/>
      <c r="N99" s="151"/>
      <c r="O99" s="52"/>
      <c r="P99" s="52"/>
      <c r="Q99" s="52"/>
      <c r="R99" s="52"/>
      <c r="S99" s="52"/>
      <c r="T99" s="53"/>
      <c r="U99" s="31"/>
      <c r="V99" s="31"/>
      <c r="W99" s="31"/>
      <c r="X99" s="31"/>
      <c r="Y99" s="31"/>
      <c r="Z99" s="31"/>
      <c r="AA99" s="31"/>
      <c r="AB99" s="31"/>
      <c r="AC99" s="31"/>
      <c r="AD99" s="31"/>
      <c r="AE99" s="31"/>
      <c r="AT99" s="19" t="s">
        <v>129</v>
      </c>
      <c r="AU99" s="19" t="s">
        <v>72</v>
      </c>
    </row>
    <row r="100" spans="1:65" s="2" customFormat="1" ht="24">
      <c r="A100" s="31"/>
      <c r="B100" s="136"/>
      <c r="C100" s="137" t="s">
        <v>127</v>
      </c>
      <c r="D100" s="137" t="s">
        <v>122</v>
      </c>
      <c r="E100" s="138" t="s">
        <v>161</v>
      </c>
      <c r="F100" s="139" t="s">
        <v>162</v>
      </c>
      <c r="G100" s="140" t="s">
        <v>152</v>
      </c>
      <c r="H100" s="141">
        <v>82.46</v>
      </c>
      <c r="I100" s="141"/>
      <c r="J100" s="141">
        <f>ROUND(I100*H100,2)</f>
        <v>0</v>
      </c>
      <c r="K100" s="139" t="s">
        <v>126</v>
      </c>
      <c r="L100" s="32"/>
      <c r="M100" s="142" t="s">
        <v>3</v>
      </c>
      <c r="N100" s="143" t="s">
        <v>34</v>
      </c>
      <c r="O100" s="144">
        <v>6.0000000000000001E-3</v>
      </c>
      <c r="P100" s="144">
        <f>O100*H100</f>
        <v>0.49475999999999998</v>
      </c>
      <c r="Q100" s="144">
        <v>0</v>
      </c>
      <c r="R100" s="144">
        <f>Q100*H100</f>
        <v>0</v>
      </c>
      <c r="S100" s="144">
        <v>0</v>
      </c>
      <c r="T100" s="145">
        <f>S100*H100</f>
        <v>0</v>
      </c>
      <c r="U100" s="31"/>
      <c r="V100" s="31"/>
      <c r="W100" s="31"/>
      <c r="X100" s="31"/>
      <c r="Y100" s="31"/>
      <c r="Z100" s="31"/>
      <c r="AA100" s="31"/>
      <c r="AB100" s="31"/>
      <c r="AC100" s="31"/>
      <c r="AD100" s="31"/>
      <c r="AE100" s="31"/>
      <c r="AR100" s="146" t="s">
        <v>127</v>
      </c>
      <c r="AT100" s="146" t="s">
        <v>122</v>
      </c>
      <c r="AU100" s="146" t="s">
        <v>72</v>
      </c>
      <c r="AY100" s="19" t="s">
        <v>119</v>
      </c>
      <c r="BE100" s="147">
        <f>IF(N100="základní",J100,0)</f>
        <v>0</v>
      </c>
      <c r="BF100" s="147">
        <f>IF(N100="snížená",J100,0)</f>
        <v>0</v>
      </c>
      <c r="BG100" s="147">
        <f>IF(N100="zákl. přenesená",J100,0)</f>
        <v>0</v>
      </c>
      <c r="BH100" s="147">
        <f>IF(N100="sníž. přenesená",J100,0)</f>
        <v>0</v>
      </c>
      <c r="BI100" s="147">
        <f>IF(N100="nulová",J100,0)</f>
        <v>0</v>
      </c>
      <c r="BJ100" s="19" t="s">
        <v>70</v>
      </c>
      <c r="BK100" s="147">
        <f>ROUND(I100*H100,2)</f>
        <v>0</v>
      </c>
      <c r="BL100" s="19" t="s">
        <v>127</v>
      </c>
      <c r="BM100" s="146" t="s">
        <v>163</v>
      </c>
    </row>
    <row r="101" spans="1:65" s="2" customFormat="1" ht="58.5">
      <c r="A101" s="31"/>
      <c r="B101" s="32"/>
      <c r="C101" s="31"/>
      <c r="D101" s="148" t="s">
        <v>129</v>
      </c>
      <c r="E101" s="31"/>
      <c r="F101" s="149" t="s">
        <v>159</v>
      </c>
      <c r="G101" s="31"/>
      <c r="H101" s="31"/>
      <c r="I101" s="31"/>
      <c r="J101" s="31"/>
      <c r="K101" s="31"/>
      <c r="L101" s="32"/>
      <c r="M101" s="150"/>
      <c r="N101" s="151"/>
      <c r="O101" s="52"/>
      <c r="P101" s="52"/>
      <c r="Q101" s="52"/>
      <c r="R101" s="52"/>
      <c r="S101" s="52"/>
      <c r="T101" s="53"/>
      <c r="U101" s="31"/>
      <c r="V101" s="31"/>
      <c r="W101" s="31"/>
      <c r="X101" s="31"/>
      <c r="Y101" s="31"/>
      <c r="Z101" s="31"/>
      <c r="AA101" s="31"/>
      <c r="AB101" s="31"/>
      <c r="AC101" s="31"/>
      <c r="AD101" s="31"/>
      <c r="AE101" s="31"/>
      <c r="AT101" s="19" t="s">
        <v>129</v>
      </c>
      <c r="AU101" s="19" t="s">
        <v>72</v>
      </c>
    </row>
    <row r="102" spans="1:65" s="13" customFormat="1">
      <c r="B102" s="152"/>
      <c r="D102" s="148" t="s">
        <v>131</v>
      </c>
      <c r="E102" s="153" t="s">
        <v>3</v>
      </c>
      <c r="F102" s="154" t="s">
        <v>570</v>
      </c>
      <c r="H102" s="155">
        <v>82.46</v>
      </c>
      <c r="L102" s="152"/>
      <c r="M102" s="156"/>
      <c r="N102" s="157"/>
      <c r="O102" s="157"/>
      <c r="P102" s="157"/>
      <c r="Q102" s="157"/>
      <c r="R102" s="157"/>
      <c r="S102" s="157"/>
      <c r="T102" s="158"/>
      <c r="AT102" s="153" t="s">
        <v>131</v>
      </c>
      <c r="AU102" s="153" t="s">
        <v>72</v>
      </c>
      <c r="AV102" s="13" t="s">
        <v>72</v>
      </c>
      <c r="AW102" s="13" t="s">
        <v>25</v>
      </c>
      <c r="AX102" s="13" t="s">
        <v>63</v>
      </c>
      <c r="AY102" s="153" t="s">
        <v>119</v>
      </c>
    </row>
    <row r="103" spans="1:65" s="14" customFormat="1">
      <c r="B103" s="159"/>
      <c r="D103" s="148" t="s">
        <v>131</v>
      </c>
      <c r="E103" s="160" t="s">
        <v>3</v>
      </c>
      <c r="F103" s="161" t="s">
        <v>133</v>
      </c>
      <c r="H103" s="162">
        <v>82.46</v>
      </c>
      <c r="L103" s="159"/>
      <c r="M103" s="163"/>
      <c r="N103" s="164"/>
      <c r="O103" s="164"/>
      <c r="P103" s="164"/>
      <c r="Q103" s="164"/>
      <c r="R103" s="164"/>
      <c r="S103" s="164"/>
      <c r="T103" s="165"/>
      <c r="AT103" s="160" t="s">
        <v>131</v>
      </c>
      <c r="AU103" s="160" t="s">
        <v>72</v>
      </c>
      <c r="AV103" s="14" t="s">
        <v>127</v>
      </c>
      <c r="AW103" s="14" t="s">
        <v>25</v>
      </c>
      <c r="AX103" s="14" t="s">
        <v>70</v>
      </c>
      <c r="AY103" s="160" t="s">
        <v>119</v>
      </c>
    </row>
    <row r="104" spans="1:65" s="2" customFormat="1" ht="24">
      <c r="A104" s="31"/>
      <c r="B104" s="136"/>
      <c r="C104" s="137" t="s">
        <v>155</v>
      </c>
      <c r="D104" s="137" t="s">
        <v>122</v>
      </c>
      <c r="E104" s="138" t="s">
        <v>387</v>
      </c>
      <c r="F104" s="139" t="s">
        <v>388</v>
      </c>
      <c r="G104" s="140" t="s">
        <v>152</v>
      </c>
      <c r="H104" s="141">
        <v>5.68</v>
      </c>
      <c r="I104" s="141"/>
      <c r="J104" s="141">
        <f>ROUND(I104*H104,2)</f>
        <v>0</v>
      </c>
      <c r="K104" s="139" t="s">
        <v>126</v>
      </c>
      <c r="L104" s="32"/>
      <c r="M104" s="142" t="s">
        <v>3</v>
      </c>
      <c r="N104" s="143" t="s">
        <v>34</v>
      </c>
      <c r="O104" s="144">
        <v>0</v>
      </c>
      <c r="P104" s="144">
        <f>O104*H104</f>
        <v>0</v>
      </c>
      <c r="Q104" s="144">
        <v>0</v>
      </c>
      <c r="R104" s="144">
        <f>Q104*H104</f>
        <v>0</v>
      </c>
      <c r="S104" s="144">
        <v>0</v>
      </c>
      <c r="T104" s="145">
        <f>S104*H104</f>
        <v>0</v>
      </c>
      <c r="U104" s="31"/>
      <c r="V104" s="31"/>
      <c r="W104" s="31"/>
      <c r="X104" s="31"/>
      <c r="Y104" s="31"/>
      <c r="Z104" s="31"/>
      <c r="AA104" s="31"/>
      <c r="AB104" s="31"/>
      <c r="AC104" s="31"/>
      <c r="AD104" s="31"/>
      <c r="AE104" s="31"/>
      <c r="AR104" s="146" t="s">
        <v>127</v>
      </c>
      <c r="AT104" s="146" t="s">
        <v>122</v>
      </c>
      <c r="AU104" s="146" t="s">
        <v>72</v>
      </c>
      <c r="AY104" s="19" t="s">
        <v>119</v>
      </c>
      <c r="BE104" s="147">
        <f>IF(N104="základní",J104,0)</f>
        <v>0</v>
      </c>
      <c r="BF104" s="147">
        <f>IF(N104="snížená",J104,0)</f>
        <v>0</v>
      </c>
      <c r="BG104" s="147">
        <f>IF(N104="zákl. přenesená",J104,0)</f>
        <v>0</v>
      </c>
      <c r="BH104" s="147">
        <f>IF(N104="sníž. přenesená",J104,0)</f>
        <v>0</v>
      </c>
      <c r="BI104" s="147">
        <f>IF(N104="nulová",J104,0)</f>
        <v>0</v>
      </c>
      <c r="BJ104" s="19" t="s">
        <v>70</v>
      </c>
      <c r="BK104" s="147">
        <f>ROUND(I104*H104,2)</f>
        <v>0</v>
      </c>
      <c r="BL104" s="19" t="s">
        <v>127</v>
      </c>
      <c r="BM104" s="146" t="s">
        <v>389</v>
      </c>
    </row>
    <row r="105" spans="1:65" s="2" customFormat="1" ht="58.5">
      <c r="A105" s="31"/>
      <c r="B105" s="32"/>
      <c r="C105" s="31"/>
      <c r="D105" s="148" t="s">
        <v>129</v>
      </c>
      <c r="E105" s="31"/>
      <c r="F105" s="149" t="s">
        <v>169</v>
      </c>
      <c r="G105" s="31"/>
      <c r="H105" s="31"/>
      <c r="I105" s="31"/>
      <c r="J105" s="31"/>
      <c r="K105" s="31"/>
      <c r="L105" s="32"/>
      <c r="M105" s="150"/>
      <c r="N105" s="151"/>
      <c r="O105" s="52"/>
      <c r="P105" s="52"/>
      <c r="Q105" s="52"/>
      <c r="R105" s="52"/>
      <c r="S105" s="52"/>
      <c r="T105" s="53"/>
      <c r="U105" s="31"/>
      <c r="V105" s="31"/>
      <c r="W105" s="31"/>
      <c r="X105" s="31"/>
      <c r="Y105" s="31"/>
      <c r="Z105" s="31"/>
      <c r="AA105" s="31"/>
      <c r="AB105" s="31"/>
      <c r="AC105" s="31"/>
      <c r="AD105" s="31"/>
      <c r="AE105" s="31"/>
      <c r="AT105" s="19" t="s">
        <v>129</v>
      </c>
      <c r="AU105" s="19" t="s">
        <v>72</v>
      </c>
    </row>
    <row r="106" spans="1:65" s="13" customFormat="1">
      <c r="B106" s="152"/>
      <c r="D106" s="148" t="s">
        <v>131</v>
      </c>
      <c r="E106" s="153" t="s">
        <v>3</v>
      </c>
      <c r="F106" s="154" t="s">
        <v>571</v>
      </c>
      <c r="H106" s="155">
        <v>1.98</v>
      </c>
      <c r="L106" s="152"/>
      <c r="M106" s="156"/>
      <c r="N106" s="157"/>
      <c r="O106" s="157"/>
      <c r="P106" s="157"/>
      <c r="Q106" s="157"/>
      <c r="R106" s="157"/>
      <c r="S106" s="157"/>
      <c r="T106" s="158"/>
      <c r="AT106" s="153" t="s">
        <v>131</v>
      </c>
      <c r="AU106" s="153" t="s">
        <v>72</v>
      </c>
      <c r="AV106" s="13" t="s">
        <v>72</v>
      </c>
      <c r="AW106" s="13" t="s">
        <v>25</v>
      </c>
      <c r="AX106" s="13" t="s">
        <v>63</v>
      </c>
      <c r="AY106" s="153" t="s">
        <v>119</v>
      </c>
    </row>
    <row r="107" spans="1:65" s="13" customFormat="1">
      <c r="B107" s="152"/>
      <c r="D107" s="148" t="s">
        <v>131</v>
      </c>
      <c r="E107" s="153" t="s">
        <v>3</v>
      </c>
      <c r="F107" s="154" t="s">
        <v>572</v>
      </c>
      <c r="H107" s="155">
        <v>3.39</v>
      </c>
      <c r="L107" s="152"/>
      <c r="M107" s="156"/>
      <c r="N107" s="157"/>
      <c r="O107" s="157"/>
      <c r="P107" s="157"/>
      <c r="Q107" s="157"/>
      <c r="R107" s="157"/>
      <c r="S107" s="157"/>
      <c r="T107" s="158"/>
      <c r="AT107" s="153" t="s">
        <v>131</v>
      </c>
      <c r="AU107" s="153" t="s">
        <v>72</v>
      </c>
      <c r="AV107" s="13" t="s">
        <v>72</v>
      </c>
      <c r="AW107" s="13" t="s">
        <v>25</v>
      </c>
      <c r="AX107" s="13" t="s">
        <v>63</v>
      </c>
      <c r="AY107" s="153" t="s">
        <v>119</v>
      </c>
    </row>
    <row r="108" spans="1:65" s="13" customFormat="1">
      <c r="B108" s="152"/>
      <c r="D108" s="148" t="s">
        <v>131</v>
      </c>
      <c r="E108" s="153" t="s">
        <v>3</v>
      </c>
      <c r="F108" s="154" t="s">
        <v>573</v>
      </c>
      <c r="H108" s="155">
        <v>0.28000000000000003</v>
      </c>
      <c r="L108" s="152"/>
      <c r="M108" s="156"/>
      <c r="N108" s="157"/>
      <c r="O108" s="157"/>
      <c r="P108" s="157"/>
      <c r="Q108" s="157"/>
      <c r="R108" s="157"/>
      <c r="S108" s="157"/>
      <c r="T108" s="158"/>
      <c r="AT108" s="153" t="s">
        <v>131</v>
      </c>
      <c r="AU108" s="153" t="s">
        <v>72</v>
      </c>
      <c r="AV108" s="13" t="s">
        <v>72</v>
      </c>
      <c r="AW108" s="13" t="s">
        <v>25</v>
      </c>
      <c r="AX108" s="13" t="s">
        <v>63</v>
      </c>
      <c r="AY108" s="153" t="s">
        <v>119</v>
      </c>
    </row>
    <row r="109" spans="1:65" s="13" customFormat="1">
      <c r="B109" s="152"/>
      <c r="D109" s="148" t="s">
        <v>131</v>
      </c>
      <c r="E109" s="153" t="s">
        <v>3</v>
      </c>
      <c r="F109" s="154" t="s">
        <v>574</v>
      </c>
      <c r="H109" s="155">
        <v>0.03</v>
      </c>
      <c r="L109" s="152"/>
      <c r="M109" s="156"/>
      <c r="N109" s="157"/>
      <c r="O109" s="157"/>
      <c r="P109" s="157"/>
      <c r="Q109" s="157"/>
      <c r="R109" s="157"/>
      <c r="S109" s="157"/>
      <c r="T109" s="158"/>
      <c r="AT109" s="153" t="s">
        <v>131</v>
      </c>
      <c r="AU109" s="153" t="s">
        <v>72</v>
      </c>
      <c r="AV109" s="13" t="s">
        <v>72</v>
      </c>
      <c r="AW109" s="13" t="s">
        <v>25</v>
      </c>
      <c r="AX109" s="13" t="s">
        <v>63</v>
      </c>
      <c r="AY109" s="153" t="s">
        <v>119</v>
      </c>
    </row>
    <row r="110" spans="1:65" s="14" customFormat="1">
      <c r="B110" s="159"/>
      <c r="D110" s="148" t="s">
        <v>131</v>
      </c>
      <c r="E110" s="160" t="s">
        <v>3</v>
      </c>
      <c r="F110" s="161" t="s">
        <v>133</v>
      </c>
      <c r="H110" s="162">
        <v>5.6800000000000006</v>
      </c>
      <c r="L110" s="159"/>
      <c r="M110" s="163"/>
      <c r="N110" s="164"/>
      <c r="O110" s="164"/>
      <c r="P110" s="164"/>
      <c r="Q110" s="164"/>
      <c r="R110" s="164"/>
      <c r="S110" s="164"/>
      <c r="T110" s="165"/>
      <c r="AT110" s="160" t="s">
        <v>131</v>
      </c>
      <c r="AU110" s="160" t="s">
        <v>72</v>
      </c>
      <c r="AV110" s="14" t="s">
        <v>127</v>
      </c>
      <c r="AW110" s="14" t="s">
        <v>25</v>
      </c>
      <c r="AX110" s="14" t="s">
        <v>70</v>
      </c>
      <c r="AY110" s="160" t="s">
        <v>119</v>
      </c>
    </row>
    <row r="111" spans="1:65" s="2" customFormat="1" ht="24">
      <c r="A111" s="31"/>
      <c r="B111" s="136"/>
      <c r="C111" s="137" t="s">
        <v>160</v>
      </c>
      <c r="D111" s="137" t="s">
        <v>122</v>
      </c>
      <c r="E111" s="138" t="s">
        <v>177</v>
      </c>
      <c r="F111" s="139" t="s">
        <v>178</v>
      </c>
      <c r="G111" s="140" t="s">
        <v>152</v>
      </c>
      <c r="H111" s="141">
        <v>0.2</v>
      </c>
      <c r="I111" s="141"/>
      <c r="J111" s="141">
        <f>ROUND(I111*H111,2)</f>
        <v>0</v>
      </c>
      <c r="K111" s="139" t="s">
        <v>126</v>
      </c>
      <c r="L111" s="32"/>
      <c r="M111" s="142" t="s">
        <v>3</v>
      </c>
      <c r="N111" s="143" t="s">
        <v>34</v>
      </c>
      <c r="O111" s="144">
        <v>0</v>
      </c>
      <c r="P111" s="144">
        <f>O111*H111</f>
        <v>0</v>
      </c>
      <c r="Q111" s="144">
        <v>0</v>
      </c>
      <c r="R111" s="144">
        <f>Q111*H111</f>
        <v>0</v>
      </c>
      <c r="S111" s="144">
        <v>0</v>
      </c>
      <c r="T111" s="145">
        <f>S111*H111</f>
        <v>0</v>
      </c>
      <c r="U111" s="31"/>
      <c r="V111" s="31"/>
      <c r="W111" s="31"/>
      <c r="X111" s="31"/>
      <c r="Y111" s="31"/>
      <c r="Z111" s="31"/>
      <c r="AA111" s="31"/>
      <c r="AB111" s="31"/>
      <c r="AC111" s="31"/>
      <c r="AD111" s="31"/>
      <c r="AE111" s="31"/>
      <c r="AR111" s="146" t="s">
        <v>127</v>
      </c>
      <c r="AT111" s="146" t="s">
        <v>122</v>
      </c>
      <c r="AU111" s="146" t="s">
        <v>72</v>
      </c>
      <c r="AY111" s="19" t="s">
        <v>119</v>
      </c>
      <c r="BE111" s="147">
        <f>IF(N111="základní",J111,0)</f>
        <v>0</v>
      </c>
      <c r="BF111" s="147">
        <f>IF(N111="snížená",J111,0)</f>
        <v>0</v>
      </c>
      <c r="BG111" s="147">
        <f>IF(N111="zákl. přenesená",J111,0)</f>
        <v>0</v>
      </c>
      <c r="BH111" s="147">
        <f>IF(N111="sníž. přenesená",J111,0)</f>
        <v>0</v>
      </c>
      <c r="BI111" s="147">
        <f>IF(N111="nulová",J111,0)</f>
        <v>0</v>
      </c>
      <c r="BJ111" s="19" t="s">
        <v>70</v>
      </c>
      <c r="BK111" s="147">
        <f>ROUND(I111*H111,2)</f>
        <v>0</v>
      </c>
      <c r="BL111" s="19" t="s">
        <v>127</v>
      </c>
      <c r="BM111" s="146" t="s">
        <v>179</v>
      </c>
    </row>
    <row r="112" spans="1:65" s="2" customFormat="1" ht="39">
      <c r="A112" s="31"/>
      <c r="B112" s="32"/>
      <c r="C112" s="31"/>
      <c r="D112" s="148" t="s">
        <v>129</v>
      </c>
      <c r="E112" s="31"/>
      <c r="F112" s="149" t="s">
        <v>180</v>
      </c>
      <c r="G112" s="31"/>
      <c r="H112" s="31"/>
      <c r="I112" s="31"/>
      <c r="J112" s="31"/>
      <c r="K112" s="31"/>
      <c r="L112" s="32"/>
      <c r="M112" s="150"/>
      <c r="N112" s="151"/>
      <c r="O112" s="52"/>
      <c r="P112" s="52"/>
      <c r="Q112" s="52"/>
      <c r="R112" s="52"/>
      <c r="S112" s="52"/>
      <c r="T112" s="53"/>
      <c r="U112" s="31"/>
      <c r="V112" s="31"/>
      <c r="W112" s="31"/>
      <c r="X112" s="31"/>
      <c r="Y112" s="31"/>
      <c r="Z112" s="31"/>
      <c r="AA112" s="31"/>
      <c r="AB112" s="31"/>
      <c r="AC112" s="31"/>
      <c r="AD112" s="31"/>
      <c r="AE112" s="31"/>
      <c r="AT112" s="19" t="s">
        <v>129</v>
      </c>
      <c r="AU112" s="19" t="s">
        <v>72</v>
      </c>
    </row>
    <row r="113" spans="1:65" s="13" customFormat="1">
      <c r="B113" s="152"/>
      <c r="D113" s="148" t="s">
        <v>131</v>
      </c>
      <c r="E113" s="153" t="s">
        <v>3</v>
      </c>
      <c r="F113" s="154" t="s">
        <v>575</v>
      </c>
      <c r="H113" s="155">
        <v>5.89</v>
      </c>
      <c r="L113" s="152"/>
      <c r="M113" s="156"/>
      <c r="N113" s="157"/>
      <c r="O113" s="157"/>
      <c r="P113" s="157"/>
      <c r="Q113" s="157"/>
      <c r="R113" s="157"/>
      <c r="S113" s="157"/>
      <c r="T113" s="158"/>
      <c r="AT113" s="153" t="s">
        <v>131</v>
      </c>
      <c r="AU113" s="153" t="s">
        <v>72</v>
      </c>
      <c r="AV113" s="13" t="s">
        <v>72</v>
      </c>
      <c r="AW113" s="13" t="s">
        <v>25</v>
      </c>
      <c r="AX113" s="13" t="s">
        <v>63</v>
      </c>
      <c r="AY113" s="153" t="s">
        <v>119</v>
      </c>
    </row>
    <row r="114" spans="1:65" s="13" customFormat="1">
      <c r="B114" s="152"/>
      <c r="D114" s="148" t="s">
        <v>131</v>
      </c>
      <c r="E114" s="153" t="s">
        <v>3</v>
      </c>
      <c r="F114" s="154" t="s">
        <v>576</v>
      </c>
      <c r="H114" s="155">
        <v>-5.69</v>
      </c>
      <c r="L114" s="152"/>
      <c r="M114" s="156"/>
      <c r="N114" s="157"/>
      <c r="O114" s="157"/>
      <c r="P114" s="157"/>
      <c r="Q114" s="157"/>
      <c r="R114" s="157"/>
      <c r="S114" s="157"/>
      <c r="T114" s="158"/>
      <c r="AT114" s="153" t="s">
        <v>131</v>
      </c>
      <c r="AU114" s="153" t="s">
        <v>72</v>
      </c>
      <c r="AV114" s="13" t="s">
        <v>72</v>
      </c>
      <c r="AW114" s="13" t="s">
        <v>25</v>
      </c>
      <c r="AX114" s="13" t="s">
        <v>63</v>
      </c>
      <c r="AY114" s="153" t="s">
        <v>119</v>
      </c>
    </row>
    <row r="115" spans="1:65" s="14" customFormat="1">
      <c r="B115" s="159"/>
      <c r="D115" s="148" t="s">
        <v>131</v>
      </c>
      <c r="E115" s="160" t="s">
        <v>3</v>
      </c>
      <c r="F115" s="161" t="s">
        <v>133</v>
      </c>
      <c r="H115" s="162">
        <v>0.19999999999999929</v>
      </c>
      <c r="L115" s="159"/>
      <c r="M115" s="163"/>
      <c r="N115" s="164"/>
      <c r="O115" s="164"/>
      <c r="P115" s="164"/>
      <c r="Q115" s="164"/>
      <c r="R115" s="164"/>
      <c r="S115" s="164"/>
      <c r="T115" s="165"/>
      <c r="AT115" s="160" t="s">
        <v>131</v>
      </c>
      <c r="AU115" s="160" t="s">
        <v>72</v>
      </c>
      <c r="AV115" s="14" t="s">
        <v>127</v>
      </c>
      <c r="AW115" s="14" t="s">
        <v>25</v>
      </c>
      <c r="AX115" s="14" t="s">
        <v>70</v>
      </c>
      <c r="AY115" s="160" t="s">
        <v>119</v>
      </c>
    </row>
    <row r="116" spans="1:65" s="12" customFormat="1" ht="22.9" customHeight="1">
      <c r="B116" s="124"/>
      <c r="D116" s="125" t="s">
        <v>62</v>
      </c>
      <c r="E116" s="134" t="s">
        <v>183</v>
      </c>
      <c r="F116" s="134" t="s">
        <v>184</v>
      </c>
      <c r="J116" s="135">
        <f>BK116</f>
        <v>0</v>
      </c>
      <c r="L116" s="124"/>
      <c r="M116" s="128"/>
      <c r="N116" s="129"/>
      <c r="O116" s="129"/>
      <c r="P116" s="130">
        <f>SUM(P117:P118)</f>
        <v>5.552E-2</v>
      </c>
      <c r="Q116" s="129"/>
      <c r="R116" s="130">
        <f>SUM(R117:R118)</f>
        <v>0</v>
      </c>
      <c r="S116" s="129"/>
      <c r="T116" s="131">
        <f>SUM(T117:T118)</f>
        <v>0</v>
      </c>
      <c r="AR116" s="125" t="s">
        <v>70</v>
      </c>
      <c r="AT116" s="132" t="s">
        <v>62</v>
      </c>
      <c r="AU116" s="132" t="s">
        <v>70</v>
      </c>
      <c r="AY116" s="125" t="s">
        <v>119</v>
      </c>
      <c r="BK116" s="133">
        <f>SUM(BK117:BK118)</f>
        <v>0</v>
      </c>
    </row>
    <row r="117" spans="1:65" s="2" customFormat="1" ht="33" customHeight="1">
      <c r="A117" s="31"/>
      <c r="B117" s="136"/>
      <c r="C117" s="137" t="s">
        <v>165</v>
      </c>
      <c r="D117" s="137" t="s">
        <v>122</v>
      </c>
      <c r="E117" s="138" t="s">
        <v>186</v>
      </c>
      <c r="F117" s="139" t="s">
        <v>187</v>
      </c>
      <c r="G117" s="140" t="s">
        <v>152</v>
      </c>
      <c r="H117" s="141">
        <v>0.02</v>
      </c>
      <c r="I117" s="141"/>
      <c r="J117" s="141">
        <f>ROUND(I117*H117,2)</f>
        <v>0</v>
      </c>
      <c r="K117" s="139" t="s">
        <v>126</v>
      </c>
      <c r="L117" s="32"/>
      <c r="M117" s="142" t="s">
        <v>3</v>
      </c>
      <c r="N117" s="143" t="s">
        <v>34</v>
      </c>
      <c r="O117" s="144">
        <v>2.7759999999999998</v>
      </c>
      <c r="P117" s="144">
        <f>O117*H117</f>
        <v>5.552E-2</v>
      </c>
      <c r="Q117" s="144">
        <v>0</v>
      </c>
      <c r="R117" s="144">
        <f>Q117*H117</f>
        <v>0</v>
      </c>
      <c r="S117" s="144">
        <v>0</v>
      </c>
      <c r="T117" s="145">
        <f>S117*H117</f>
        <v>0</v>
      </c>
      <c r="U117" s="31"/>
      <c r="V117" s="31"/>
      <c r="W117" s="31"/>
      <c r="X117" s="31"/>
      <c r="Y117" s="31"/>
      <c r="Z117" s="31"/>
      <c r="AA117" s="31"/>
      <c r="AB117" s="31"/>
      <c r="AC117" s="31"/>
      <c r="AD117" s="31"/>
      <c r="AE117" s="31"/>
      <c r="AR117" s="146" t="s">
        <v>127</v>
      </c>
      <c r="AT117" s="146" t="s">
        <v>122</v>
      </c>
      <c r="AU117" s="146" t="s">
        <v>72</v>
      </c>
      <c r="AY117" s="19" t="s">
        <v>119</v>
      </c>
      <c r="BE117" s="147">
        <f>IF(N117="základní",J117,0)</f>
        <v>0</v>
      </c>
      <c r="BF117" s="147">
        <f>IF(N117="snížená",J117,0)</f>
        <v>0</v>
      </c>
      <c r="BG117" s="147">
        <f>IF(N117="zákl. přenesená",J117,0)</f>
        <v>0</v>
      </c>
      <c r="BH117" s="147">
        <f>IF(N117="sníž. přenesená",J117,0)</f>
        <v>0</v>
      </c>
      <c r="BI117" s="147">
        <f>IF(N117="nulová",J117,0)</f>
        <v>0</v>
      </c>
      <c r="BJ117" s="19" t="s">
        <v>70</v>
      </c>
      <c r="BK117" s="147">
        <f>ROUND(I117*H117,2)</f>
        <v>0</v>
      </c>
      <c r="BL117" s="19" t="s">
        <v>127</v>
      </c>
      <c r="BM117" s="146" t="s">
        <v>188</v>
      </c>
    </row>
    <row r="118" spans="1:65" s="2" customFormat="1" ht="58.5">
      <c r="A118" s="31"/>
      <c r="B118" s="32"/>
      <c r="C118" s="31"/>
      <c r="D118" s="148" t="s">
        <v>129</v>
      </c>
      <c r="E118" s="31"/>
      <c r="F118" s="149" t="s">
        <v>189</v>
      </c>
      <c r="G118" s="31"/>
      <c r="H118" s="31"/>
      <c r="I118" s="31"/>
      <c r="J118" s="31"/>
      <c r="K118" s="31"/>
      <c r="L118" s="32"/>
      <c r="M118" s="150"/>
      <c r="N118" s="151"/>
      <c r="O118" s="52"/>
      <c r="P118" s="52"/>
      <c r="Q118" s="52"/>
      <c r="R118" s="52"/>
      <c r="S118" s="52"/>
      <c r="T118" s="53"/>
      <c r="U118" s="31"/>
      <c r="V118" s="31"/>
      <c r="W118" s="31"/>
      <c r="X118" s="31"/>
      <c r="Y118" s="31"/>
      <c r="Z118" s="31"/>
      <c r="AA118" s="31"/>
      <c r="AB118" s="31"/>
      <c r="AC118" s="31"/>
      <c r="AD118" s="31"/>
      <c r="AE118" s="31"/>
      <c r="AT118" s="19" t="s">
        <v>129</v>
      </c>
      <c r="AU118" s="19" t="s">
        <v>72</v>
      </c>
    </row>
    <row r="119" spans="1:65" s="12" customFormat="1" ht="25.9" customHeight="1">
      <c r="B119" s="124"/>
      <c r="D119" s="125" t="s">
        <v>62</v>
      </c>
      <c r="E119" s="126" t="s">
        <v>190</v>
      </c>
      <c r="F119" s="126" t="s">
        <v>191</v>
      </c>
      <c r="J119" s="127">
        <f>BK119</f>
        <v>0</v>
      </c>
      <c r="L119" s="124"/>
      <c r="M119" s="128"/>
      <c r="N119" s="129"/>
      <c r="O119" s="129"/>
      <c r="P119" s="130">
        <f>P120+P168+P186+P204</f>
        <v>252.44329999999997</v>
      </c>
      <c r="Q119" s="129"/>
      <c r="R119" s="130">
        <f>R120+R168+R186+R204</f>
        <v>2.206032</v>
      </c>
      <c r="S119" s="129"/>
      <c r="T119" s="131">
        <f>T120+T168+T186+T204</f>
        <v>5.8880774999999996</v>
      </c>
      <c r="AR119" s="125" t="s">
        <v>72</v>
      </c>
      <c r="AT119" s="132" t="s">
        <v>62</v>
      </c>
      <c r="AU119" s="132" t="s">
        <v>63</v>
      </c>
      <c r="AY119" s="125" t="s">
        <v>119</v>
      </c>
      <c r="BK119" s="133">
        <f>BK120+BK168+BK186+BK204</f>
        <v>0</v>
      </c>
    </row>
    <row r="120" spans="1:65" s="12" customFormat="1" ht="22.9" customHeight="1">
      <c r="B120" s="124"/>
      <c r="D120" s="125" t="s">
        <v>62</v>
      </c>
      <c r="E120" s="134" t="s">
        <v>396</v>
      </c>
      <c r="F120" s="134" t="s">
        <v>397</v>
      </c>
      <c r="J120" s="135">
        <f>BK120</f>
        <v>0</v>
      </c>
      <c r="L120" s="124"/>
      <c r="M120" s="128"/>
      <c r="N120" s="129"/>
      <c r="O120" s="129"/>
      <c r="P120" s="130">
        <f>SUM(P121:P167)</f>
        <v>121.00362999999999</v>
      </c>
      <c r="Q120" s="129"/>
      <c r="R120" s="130">
        <f>SUM(R121:R167)</f>
        <v>0.72781819999999997</v>
      </c>
      <c r="S120" s="129"/>
      <c r="T120" s="131">
        <f>SUM(T121:T167)</f>
        <v>5.6750399999999992</v>
      </c>
      <c r="AR120" s="125" t="s">
        <v>72</v>
      </c>
      <c r="AT120" s="132" t="s">
        <v>62</v>
      </c>
      <c r="AU120" s="132" t="s">
        <v>70</v>
      </c>
      <c r="AY120" s="125" t="s">
        <v>119</v>
      </c>
      <c r="BK120" s="133">
        <f>SUM(BK121:BK167)</f>
        <v>0</v>
      </c>
    </row>
    <row r="121" spans="1:65" s="2" customFormat="1" ht="16.5" customHeight="1">
      <c r="A121" s="31"/>
      <c r="B121" s="136"/>
      <c r="C121" s="137" t="s">
        <v>171</v>
      </c>
      <c r="D121" s="137" t="s">
        <v>122</v>
      </c>
      <c r="E121" s="138" t="s">
        <v>398</v>
      </c>
      <c r="F121" s="139" t="s">
        <v>399</v>
      </c>
      <c r="G121" s="140" t="s">
        <v>125</v>
      </c>
      <c r="H121" s="141">
        <v>141.16999999999999</v>
      </c>
      <c r="I121" s="141"/>
      <c r="J121" s="141">
        <f>ROUND(I121*H121,2)</f>
        <v>0</v>
      </c>
      <c r="K121" s="139" t="s">
        <v>126</v>
      </c>
      <c r="L121" s="32"/>
      <c r="M121" s="142" t="s">
        <v>3</v>
      </c>
      <c r="N121" s="143" t="s">
        <v>34</v>
      </c>
      <c r="O121" s="144">
        <v>0.08</v>
      </c>
      <c r="P121" s="144">
        <f>O121*H121</f>
        <v>11.2936</v>
      </c>
      <c r="Q121" s="144">
        <v>0</v>
      </c>
      <c r="R121" s="144">
        <f>Q121*H121</f>
        <v>0</v>
      </c>
      <c r="S121" s="144">
        <v>1.4E-2</v>
      </c>
      <c r="T121" s="145">
        <f>S121*H121</f>
        <v>1.9763799999999998</v>
      </c>
      <c r="U121" s="31"/>
      <c r="V121" s="31"/>
      <c r="W121" s="31"/>
      <c r="X121" s="31"/>
      <c r="Y121" s="31"/>
      <c r="Z121" s="31"/>
      <c r="AA121" s="31"/>
      <c r="AB121" s="31"/>
      <c r="AC121" s="31"/>
      <c r="AD121" s="31"/>
      <c r="AE121" s="31"/>
      <c r="AR121" s="146" t="s">
        <v>197</v>
      </c>
      <c r="AT121" s="146" t="s">
        <v>122</v>
      </c>
      <c r="AU121" s="146" t="s">
        <v>72</v>
      </c>
      <c r="AY121" s="19" t="s">
        <v>119</v>
      </c>
      <c r="BE121" s="147">
        <f>IF(N121="základní",J121,0)</f>
        <v>0</v>
      </c>
      <c r="BF121" s="147">
        <f>IF(N121="snížená",J121,0)</f>
        <v>0</v>
      </c>
      <c r="BG121" s="147">
        <f>IF(N121="zákl. přenesená",J121,0)</f>
        <v>0</v>
      </c>
      <c r="BH121" s="147">
        <f>IF(N121="sníž. přenesená",J121,0)</f>
        <v>0</v>
      </c>
      <c r="BI121" s="147">
        <f>IF(N121="nulová",J121,0)</f>
        <v>0</v>
      </c>
      <c r="BJ121" s="19" t="s">
        <v>70</v>
      </c>
      <c r="BK121" s="147">
        <f>ROUND(I121*H121,2)</f>
        <v>0</v>
      </c>
      <c r="BL121" s="19" t="s">
        <v>197</v>
      </c>
      <c r="BM121" s="146" t="s">
        <v>400</v>
      </c>
    </row>
    <row r="122" spans="1:65" s="13" customFormat="1">
      <c r="B122" s="152"/>
      <c r="D122" s="148" t="s">
        <v>131</v>
      </c>
      <c r="E122" s="153" t="s">
        <v>3</v>
      </c>
      <c r="F122" s="154" t="s">
        <v>577</v>
      </c>
      <c r="H122" s="155">
        <v>141.16999999999999</v>
      </c>
      <c r="L122" s="152"/>
      <c r="M122" s="156"/>
      <c r="N122" s="157"/>
      <c r="O122" s="157"/>
      <c r="P122" s="157"/>
      <c r="Q122" s="157"/>
      <c r="R122" s="157"/>
      <c r="S122" s="157"/>
      <c r="T122" s="158"/>
      <c r="AT122" s="153" t="s">
        <v>131</v>
      </c>
      <c r="AU122" s="153" t="s">
        <v>72</v>
      </c>
      <c r="AV122" s="13" t="s">
        <v>72</v>
      </c>
      <c r="AW122" s="13" t="s">
        <v>25</v>
      </c>
      <c r="AX122" s="13" t="s">
        <v>63</v>
      </c>
      <c r="AY122" s="153" t="s">
        <v>119</v>
      </c>
    </row>
    <row r="123" spans="1:65" s="15" customFormat="1">
      <c r="B123" s="166"/>
      <c r="D123" s="148" t="s">
        <v>131</v>
      </c>
      <c r="E123" s="167" t="s">
        <v>3</v>
      </c>
      <c r="F123" s="168" t="s">
        <v>578</v>
      </c>
      <c r="H123" s="167" t="s">
        <v>3</v>
      </c>
      <c r="L123" s="166"/>
      <c r="M123" s="169"/>
      <c r="N123" s="170"/>
      <c r="O123" s="170"/>
      <c r="P123" s="170"/>
      <c r="Q123" s="170"/>
      <c r="R123" s="170"/>
      <c r="S123" s="170"/>
      <c r="T123" s="171"/>
      <c r="AT123" s="167" t="s">
        <v>131</v>
      </c>
      <c r="AU123" s="167" t="s">
        <v>72</v>
      </c>
      <c r="AV123" s="15" t="s">
        <v>70</v>
      </c>
      <c r="AW123" s="15" t="s">
        <v>25</v>
      </c>
      <c r="AX123" s="15" t="s">
        <v>63</v>
      </c>
      <c r="AY123" s="167" t="s">
        <v>119</v>
      </c>
    </row>
    <row r="124" spans="1:65" s="14" customFormat="1">
      <c r="B124" s="159"/>
      <c r="D124" s="148" t="s">
        <v>131</v>
      </c>
      <c r="E124" s="160" t="s">
        <v>3</v>
      </c>
      <c r="F124" s="161" t="s">
        <v>133</v>
      </c>
      <c r="H124" s="162">
        <v>141.16999999999999</v>
      </c>
      <c r="L124" s="159"/>
      <c r="M124" s="163"/>
      <c r="N124" s="164"/>
      <c r="O124" s="164"/>
      <c r="P124" s="164"/>
      <c r="Q124" s="164"/>
      <c r="R124" s="164"/>
      <c r="S124" s="164"/>
      <c r="T124" s="165"/>
      <c r="AT124" s="160" t="s">
        <v>131</v>
      </c>
      <c r="AU124" s="160" t="s">
        <v>72</v>
      </c>
      <c r="AV124" s="14" t="s">
        <v>127</v>
      </c>
      <c r="AW124" s="14" t="s">
        <v>25</v>
      </c>
      <c r="AX124" s="14" t="s">
        <v>70</v>
      </c>
      <c r="AY124" s="160" t="s">
        <v>119</v>
      </c>
    </row>
    <row r="125" spans="1:65" s="2" customFormat="1" ht="21.75" customHeight="1">
      <c r="A125" s="31"/>
      <c r="B125" s="136"/>
      <c r="C125" s="137" t="s">
        <v>120</v>
      </c>
      <c r="D125" s="137" t="s">
        <v>122</v>
      </c>
      <c r="E125" s="138" t="s">
        <v>403</v>
      </c>
      <c r="F125" s="139" t="s">
        <v>404</v>
      </c>
      <c r="G125" s="140" t="s">
        <v>125</v>
      </c>
      <c r="H125" s="141">
        <v>564.67999999999995</v>
      </c>
      <c r="I125" s="141"/>
      <c r="J125" s="141">
        <f>ROUND(I125*H125,2)</f>
        <v>0</v>
      </c>
      <c r="K125" s="139" t="s">
        <v>126</v>
      </c>
      <c r="L125" s="32"/>
      <c r="M125" s="142" t="s">
        <v>3</v>
      </c>
      <c r="N125" s="143" t="s">
        <v>34</v>
      </c>
      <c r="O125" s="144">
        <v>8.0000000000000002E-3</v>
      </c>
      <c r="P125" s="144">
        <f>O125*H125</f>
        <v>4.5174399999999997</v>
      </c>
      <c r="Q125" s="144">
        <v>0</v>
      </c>
      <c r="R125" s="144">
        <f>Q125*H125</f>
        <v>0</v>
      </c>
      <c r="S125" s="144">
        <v>6.0000000000000001E-3</v>
      </c>
      <c r="T125" s="145">
        <f>S125*H125</f>
        <v>3.38808</v>
      </c>
      <c r="U125" s="31"/>
      <c r="V125" s="31"/>
      <c r="W125" s="31"/>
      <c r="X125" s="31"/>
      <c r="Y125" s="31"/>
      <c r="Z125" s="31"/>
      <c r="AA125" s="31"/>
      <c r="AB125" s="31"/>
      <c r="AC125" s="31"/>
      <c r="AD125" s="31"/>
      <c r="AE125" s="31"/>
      <c r="AR125" s="146" t="s">
        <v>197</v>
      </c>
      <c r="AT125" s="146" t="s">
        <v>122</v>
      </c>
      <c r="AU125" s="146" t="s">
        <v>72</v>
      </c>
      <c r="AY125" s="19" t="s">
        <v>119</v>
      </c>
      <c r="BE125" s="147">
        <f>IF(N125="základní",J125,0)</f>
        <v>0</v>
      </c>
      <c r="BF125" s="147">
        <f>IF(N125="snížená",J125,0)</f>
        <v>0</v>
      </c>
      <c r="BG125" s="147">
        <f>IF(N125="zákl. přenesená",J125,0)</f>
        <v>0</v>
      </c>
      <c r="BH125" s="147">
        <f>IF(N125="sníž. přenesená",J125,0)</f>
        <v>0</v>
      </c>
      <c r="BI125" s="147">
        <f>IF(N125="nulová",J125,0)</f>
        <v>0</v>
      </c>
      <c r="BJ125" s="19" t="s">
        <v>70</v>
      </c>
      <c r="BK125" s="147">
        <f>ROUND(I125*H125,2)</f>
        <v>0</v>
      </c>
      <c r="BL125" s="19" t="s">
        <v>197</v>
      </c>
      <c r="BM125" s="146" t="s">
        <v>405</v>
      </c>
    </row>
    <row r="126" spans="1:65" s="13" customFormat="1">
      <c r="B126" s="152"/>
      <c r="D126" s="148" t="s">
        <v>131</v>
      </c>
      <c r="E126" s="153" t="s">
        <v>3</v>
      </c>
      <c r="F126" s="154" t="s">
        <v>579</v>
      </c>
      <c r="H126" s="155">
        <v>564.67999999999995</v>
      </c>
      <c r="L126" s="152"/>
      <c r="M126" s="156"/>
      <c r="N126" s="157"/>
      <c r="O126" s="157"/>
      <c r="P126" s="157"/>
      <c r="Q126" s="157"/>
      <c r="R126" s="157"/>
      <c r="S126" s="157"/>
      <c r="T126" s="158"/>
      <c r="AT126" s="153" t="s">
        <v>131</v>
      </c>
      <c r="AU126" s="153" t="s">
        <v>72</v>
      </c>
      <c r="AV126" s="13" t="s">
        <v>72</v>
      </c>
      <c r="AW126" s="13" t="s">
        <v>25</v>
      </c>
      <c r="AX126" s="13" t="s">
        <v>63</v>
      </c>
      <c r="AY126" s="153" t="s">
        <v>119</v>
      </c>
    </row>
    <row r="127" spans="1:65" s="15" customFormat="1">
      <c r="B127" s="166"/>
      <c r="D127" s="148" t="s">
        <v>131</v>
      </c>
      <c r="E127" s="167" t="s">
        <v>3</v>
      </c>
      <c r="F127" s="168" t="s">
        <v>580</v>
      </c>
      <c r="H127" s="167" t="s">
        <v>3</v>
      </c>
      <c r="L127" s="166"/>
      <c r="M127" s="169"/>
      <c r="N127" s="170"/>
      <c r="O127" s="170"/>
      <c r="P127" s="170"/>
      <c r="Q127" s="170"/>
      <c r="R127" s="170"/>
      <c r="S127" s="170"/>
      <c r="T127" s="171"/>
      <c r="AT127" s="167" t="s">
        <v>131</v>
      </c>
      <c r="AU127" s="167" t="s">
        <v>72</v>
      </c>
      <c r="AV127" s="15" t="s">
        <v>70</v>
      </c>
      <c r="AW127" s="15" t="s">
        <v>25</v>
      </c>
      <c r="AX127" s="15" t="s">
        <v>63</v>
      </c>
      <c r="AY127" s="167" t="s">
        <v>119</v>
      </c>
    </row>
    <row r="128" spans="1:65" s="14" customFormat="1">
      <c r="B128" s="159"/>
      <c r="D128" s="148" t="s">
        <v>131</v>
      </c>
      <c r="E128" s="160" t="s">
        <v>3</v>
      </c>
      <c r="F128" s="161" t="s">
        <v>133</v>
      </c>
      <c r="H128" s="162">
        <v>564.67999999999995</v>
      </c>
      <c r="L128" s="159"/>
      <c r="M128" s="163"/>
      <c r="N128" s="164"/>
      <c r="O128" s="164"/>
      <c r="P128" s="164"/>
      <c r="Q128" s="164"/>
      <c r="R128" s="164"/>
      <c r="S128" s="164"/>
      <c r="T128" s="165"/>
      <c r="AT128" s="160" t="s">
        <v>131</v>
      </c>
      <c r="AU128" s="160" t="s">
        <v>72</v>
      </c>
      <c r="AV128" s="14" t="s">
        <v>127</v>
      </c>
      <c r="AW128" s="14" t="s">
        <v>25</v>
      </c>
      <c r="AX128" s="14" t="s">
        <v>70</v>
      </c>
      <c r="AY128" s="160" t="s">
        <v>119</v>
      </c>
    </row>
    <row r="129" spans="1:65" s="2" customFormat="1" ht="16.5" customHeight="1">
      <c r="A129" s="31"/>
      <c r="B129" s="136"/>
      <c r="C129" s="137" t="s">
        <v>185</v>
      </c>
      <c r="D129" s="137" t="s">
        <v>122</v>
      </c>
      <c r="E129" s="138" t="s">
        <v>408</v>
      </c>
      <c r="F129" s="139" t="s">
        <v>409</v>
      </c>
      <c r="G129" s="140" t="s">
        <v>125</v>
      </c>
      <c r="H129" s="141">
        <v>141.16999999999999</v>
      </c>
      <c r="I129" s="141"/>
      <c r="J129" s="141">
        <f>ROUND(I129*H129,2)</f>
        <v>0</v>
      </c>
      <c r="K129" s="139" t="s">
        <v>126</v>
      </c>
      <c r="L129" s="32"/>
      <c r="M129" s="142" t="s">
        <v>3</v>
      </c>
      <c r="N129" s="143" t="s">
        <v>34</v>
      </c>
      <c r="O129" s="144">
        <v>7.2999999999999995E-2</v>
      </c>
      <c r="P129" s="144">
        <f>O129*H129</f>
        <v>10.305409999999998</v>
      </c>
      <c r="Q129" s="144">
        <v>0</v>
      </c>
      <c r="R129" s="144">
        <f>Q129*H129</f>
        <v>0</v>
      </c>
      <c r="S129" s="144">
        <v>2E-3</v>
      </c>
      <c r="T129" s="145">
        <f>S129*H129</f>
        <v>0.28233999999999998</v>
      </c>
      <c r="U129" s="31"/>
      <c r="V129" s="31"/>
      <c r="W129" s="31"/>
      <c r="X129" s="31"/>
      <c r="Y129" s="31"/>
      <c r="Z129" s="31"/>
      <c r="AA129" s="31"/>
      <c r="AB129" s="31"/>
      <c r="AC129" s="31"/>
      <c r="AD129" s="31"/>
      <c r="AE129" s="31"/>
      <c r="AR129" s="146" t="s">
        <v>197</v>
      </c>
      <c r="AT129" s="146" t="s">
        <v>122</v>
      </c>
      <c r="AU129" s="146" t="s">
        <v>72</v>
      </c>
      <c r="AY129" s="19" t="s">
        <v>119</v>
      </c>
      <c r="BE129" s="147">
        <f>IF(N129="základní",J129,0)</f>
        <v>0</v>
      </c>
      <c r="BF129" s="147">
        <f>IF(N129="snížená",J129,0)</f>
        <v>0</v>
      </c>
      <c r="BG129" s="147">
        <f>IF(N129="zákl. přenesená",J129,0)</f>
        <v>0</v>
      </c>
      <c r="BH129" s="147">
        <f>IF(N129="sníž. přenesená",J129,0)</f>
        <v>0</v>
      </c>
      <c r="BI129" s="147">
        <f>IF(N129="nulová",J129,0)</f>
        <v>0</v>
      </c>
      <c r="BJ129" s="19" t="s">
        <v>70</v>
      </c>
      <c r="BK129" s="147">
        <f>ROUND(I129*H129,2)</f>
        <v>0</v>
      </c>
      <c r="BL129" s="19" t="s">
        <v>197</v>
      </c>
      <c r="BM129" s="146" t="s">
        <v>410</v>
      </c>
    </row>
    <row r="130" spans="1:65" s="13" customFormat="1">
      <c r="B130" s="152"/>
      <c r="D130" s="148" t="s">
        <v>131</v>
      </c>
      <c r="E130" s="153" t="s">
        <v>3</v>
      </c>
      <c r="F130" s="154" t="s">
        <v>581</v>
      </c>
      <c r="H130" s="155">
        <v>141.16999999999999</v>
      </c>
      <c r="L130" s="152"/>
      <c r="M130" s="156"/>
      <c r="N130" s="157"/>
      <c r="O130" s="157"/>
      <c r="P130" s="157"/>
      <c r="Q130" s="157"/>
      <c r="R130" s="157"/>
      <c r="S130" s="157"/>
      <c r="T130" s="158"/>
      <c r="AT130" s="153" t="s">
        <v>131</v>
      </c>
      <c r="AU130" s="153" t="s">
        <v>72</v>
      </c>
      <c r="AV130" s="13" t="s">
        <v>72</v>
      </c>
      <c r="AW130" s="13" t="s">
        <v>25</v>
      </c>
      <c r="AX130" s="13" t="s">
        <v>63</v>
      </c>
      <c r="AY130" s="153" t="s">
        <v>119</v>
      </c>
    </row>
    <row r="131" spans="1:65" s="15" customFormat="1">
      <c r="B131" s="166"/>
      <c r="D131" s="148" t="s">
        <v>131</v>
      </c>
      <c r="E131" s="167" t="s">
        <v>3</v>
      </c>
      <c r="F131" s="168" t="s">
        <v>582</v>
      </c>
      <c r="H131" s="167" t="s">
        <v>3</v>
      </c>
      <c r="L131" s="166"/>
      <c r="M131" s="169"/>
      <c r="N131" s="170"/>
      <c r="O131" s="170"/>
      <c r="P131" s="170"/>
      <c r="Q131" s="170"/>
      <c r="R131" s="170"/>
      <c r="S131" s="170"/>
      <c r="T131" s="171"/>
      <c r="AT131" s="167" t="s">
        <v>131</v>
      </c>
      <c r="AU131" s="167" t="s">
        <v>72</v>
      </c>
      <c r="AV131" s="15" t="s">
        <v>70</v>
      </c>
      <c r="AW131" s="15" t="s">
        <v>25</v>
      </c>
      <c r="AX131" s="15" t="s">
        <v>63</v>
      </c>
      <c r="AY131" s="167" t="s">
        <v>119</v>
      </c>
    </row>
    <row r="132" spans="1:65" s="14" customFormat="1">
      <c r="B132" s="159"/>
      <c r="D132" s="148" t="s">
        <v>131</v>
      </c>
      <c r="E132" s="160" t="s">
        <v>3</v>
      </c>
      <c r="F132" s="161" t="s">
        <v>133</v>
      </c>
      <c r="H132" s="162">
        <v>141.16999999999999</v>
      </c>
      <c r="L132" s="159"/>
      <c r="M132" s="163"/>
      <c r="N132" s="164"/>
      <c r="O132" s="164"/>
      <c r="P132" s="164"/>
      <c r="Q132" s="164"/>
      <c r="R132" s="164"/>
      <c r="S132" s="164"/>
      <c r="T132" s="165"/>
      <c r="AT132" s="160" t="s">
        <v>131</v>
      </c>
      <c r="AU132" s="160" t="s">
        <v>72</v>
      </c>
      <c r="AV132" s="14" t="s">
        <v>127</v>
      </c>
      <c r="AW132" s="14" t="s">
        <v>25</v>
      </c>
      <c r="AX132" s="14" t="s">
        <v>70</v>
      </c>
      <c r="AY132" s="160" t="s">
        <v>119</v>
      </c>
    </row>
    <row r="133" spans="1:65" s="2" customFormat="1" ht="16.5" customHeight="1">
      <c r="A133" s="31"/>
      <c r="B133" s="136"/>
      <c r="C133" s="137" t="s">
        <v>194</v>
      </c>
      <c r="D133" s="137" t="s">
        <v>122</v>
      </c>
      <c r="E133" s="138" t="s">
        <v>413</v>
      </c>
      <c r="F133" s="139" t="s">
        <v>414</v>
      </c>
      <c r="G133" s="140" t="s">
        <v>125</v>
      </c>
      <c r="H133" s="141">
        <v>14.12</v>
      </c>
      <c r="I133" s="141"/>
      <c r="J133" s="141">
        <f>ROUND(I133*H133,2)</f>
        <v>0</v>
      </c>
      <c r="K133" s="139" t="s">
        <v>126</v>
      </c>
      <c r="L133" s="32"/>
      <c r="M133" s="142" t="s">
        <v>3</v>
      </c>
      <c r="N133" s="143" t="s">
        <v>34</v>
      </c>
      <c r="O133" s="144">
        <v>0.125</v>
      </c>
      <c r="P133" s="144">
        <f>O133*H133</f>
        <v>1.7649999999999999</v>
      </c>
      <c r="Q133" s="144">
        <v>0</v>
      </c>
      <c r="R133" s="144">
        <f>Q133*H133</f>
        <v>0</v>
      </c>
      <c r="S133" s="144">
        <v>2E-3</v>
      </c>
      <c r="T133" s="145">
        <f>S133*H133</f>
        <v>2.8239999999999998E-2</v>
      </c>
      <c r="U133" s="31"/>
      <c r="V133" s="31"/>
      <c r="W133" s="31"/>
      <c r="X133" s="31"/>
      <c r="Y133" s="31"/>
      <c r="Z133" s="31"/>
      <c r="AA133" s="31"/>
      <c r="AB133" s="31"/>
      <c r="AC133" s="31"/>
      <c r="AD133" s="31"/>
      <c r="AE133" s="31"/>
      <c r="AR133" s="146" t="s">
        <v>197</v>
      </c>
      <c r="AT133" s="146" t="s">
        <v>122</v>
      </c>
      <c r="AU133" s="146" t="s">
        <v>72</v>
      </c>
      <c r="AY133" s="19" t="s">
        <v>119</v>
      </c>
      <c r="BE133" s="147">
        <f>IF(N133="základní",J133,0)</f>
        <v>0</v>
      </c>
      <c r="BF133" s="147">
        <f>IF(N133="snížená",J133,0)</f>
        <v>0</v>
      </c>
      <c r="BG133" s="147">
        <f>IF(N133="zákl. přenesená",J133,0)</f>
        <v>0</v>
      </c>
      <c r="BH133" s="147">
        <f>IF(N133="sníž. přenesená",J133,0)</f>
        <v>0</v>
      </c>
      <c r="BI133" s="147">
        <f>IF(N133="nulová",J133,0)</f>
        <v>0</v>
      </c>
      <c r="BJ133" s="19" t="s">
        <v>70</v>
      </c>
      <c r="BK133" s="147">
        <f>ROUND(I133*H133,2)</f>
        <v>0</v>
      </c>
      <c r="BL133" s="19" t="s">
        <v>197</v>
      </c>
      <c r="BM133" s="146" t="s">
        <v>415</v>
      </c>
    </row>
    <row r="134" spans="1:65" s="13" customFormat="1">
      <c r="B134" s="152"/>
      <c r="D134" s="148" t="s">
        <v>131</v>
      </c>
      <c r="E134" s="153" t="s">
        <v>3</v>
      </c>
      <c r="F134" s="154" t="s">
        <v>583</v>
      </c>
      <c r="H134" s="155">
        <v>14.12</v>
      </c>
      <c r="L134" s="152"/>
      <c r="M134" s="156"/>
      <c r="N134" s="157"/>
      <c r="O134" s="157"/>
      <c r="P134" s="157"/>
      <c r="Q134" s="157"/>
      <c r="R134" s="157"/>
      <c r="S134" s="157"/>
      <c r="T134" s="158"/>
      <c r="AT134" s="153" t="s">
        <v>131</v>
      </c>
      <c r="AU134" s="153" t="s">
        <v>72</v>
      </c>
      <c r="AV134" s="13" t="s">
        <v>72</v>
      </c>
      <c r="AW134" s="13" t="s">
        <v>25</v>
      </c>
      <c r="AX134" s="13" t="s">
        <v>63</v>
      </c>
      <c r="AY134" s="153" t="s">
        <v>119</v>
      </c>
    </row>
    <row r="135" spans="1:65" s="15" customFormat="1">
      <c r="B135" s="166"/>
      <c r="D135" s="148" t="s">
        <v>131</v>
      </c>
      <c r="E135" s="167" t="s">
        <v>3</v>
      </c>
      <c r="F135" s="168" t="s">
        <v>584</v>
      </c>
      <c r="H135" s="167" t="s">
        <v>3</v>
      </c>
      <c r="L135" s="166"/>
      <c r="M135" s="169"/>
      <c r="N135" s="170"/>
      <c r="O135" s="170"/>
      <c r="P135" s="170"/>
      <c r="Q135" s="170"/>
      <c r="R135" s="170"/>
      <c r="S135" s="170"/>
      <c r="T135" s="171"/>
      <c r="AT135" s="167" t="s">
        <v>131</v>
      </c>
      <c r="AU135" s="167" t="s">
        <v>72</v>
      </c>
      <c r="AV135" s="15" t="s">
        <v>70</v>
      </c>
      <c r="AW135" s="15" t="s">
        <v>25</v>
      </c>
      <c r="AX135" s="15" t="s">
        <v>63</v>
      </c>
      <c r="AY135" s="167" t="s">
        <v>119</v>
      </c>
    </row>
    <row r="136" spans="1:65" s="14" customFormat="1">
      <c r="B136" s="159"/>
      <c r="D136" s="148" t="s">
        <v>131</v>
      </c>
      <c r="E136" s="160" t="s">
        <v>3</v>
      </c>
      <c r="F136" s="161" t="s">
        <v>133</v>
      </c>
      <c r="H136" s="162">
        <v>14.12</v>
      </c>
      <c r="L136" s="159"/>
      <c r="M136" s="163"/>
      <c r="N136" s="164"/>
      <c r="O136" s="164"/>
      <c r="P136" s="164"/>
      <c r="Q136" s="164"/>
      <c r="R136" s="164"/>
      <c r="S136" s="164"/>
      <c r="T136" s="165"/>
      <c r="AT136" s="160" t="s">
        <v>131</v>
      </c>
      <c r="AU136" s="160" t="s">
        <v>72</v>
      </c>
      <c r="AV136" s="14" t="s">
        <v>127</v>
      </c>
      <c r="AW136" s="14" t="s">
        <v>25</v>
      </c>
      <c r="AX136" s="14" t="s">
        <v>70</v>
      </c>
      <c r="AY136" s="160" t="s">
        <v>119</v>
      </c>
    </row>
    <row r="137" spans="1:65" s="2" customFormat="1" ht="24">
      <c r="A137" s="31"/>
      <c r="B137" s="136"/>
      <c r="C137" s="137" t="s">
        <v>200</v>
      </c>
      <c r="D137" s="137" t="s">
        <v>122</v>
      </c>
      <c r="E137" s="138" t="s">
        <v>418</v>
      </c>
      <c r="F137" s="139" t="s">
        <v>419</v>
      </c>
      <c r="G137" s="140" t="s">
        <v>125</v>
      </c>
      <c r="H137" s="141">
        <v>141.16999999999999</v>
      </c>
      <c r="I137" s="141"/>
      <c r="J137" s="141">
        <f>ROUND(I137*H137,2)</f>
        <v>0</v>
      </c>
      <c r="K137" s="139" t="s">
        <v>126</v>
      </c>
      <c r="L137" s="32"/>
      <c r="M137" s="142" t="s">
        <v>3</v>
      </c>
      <c r="N137" s="143" t="s">
        <v>34</v>
      </c>
      <c r="O137" s="144">
        <v>2.9000000000000001E-2</v>
      </c>
      <c r="P137" s="144">
        <f>O137*H137</f>
        <v>4.0939299999999994</v>
      </c>
      <c r="Q137" s="144">
        <v>0</v>
      </c>
      <c r="R137" s="144">
        <f>Q137*H137</f>
        <v>0</v>
      </c>
      <c r="S137" s="144">
        <v>0</v>
      </c>
      <c r="T137" s="145">
        <f>S137*H137</f>
        <v>0</v>
      </c>
      <c r="U137" s="31"/>
      <c r="V137" s="31"/>
      <c r="W137" s="31"/>
      <c r="X137" s="31"/>
      <c r="Y137" s="31"/>
      <c r="Z137" s="31"/>
      <c r="AA137" s="31"/>
      <c r="AB137" s="31"/>
      <c r="AC137" s="31"/>
      <c r="AD137" s="31"/>
      <c r="AE137" s="31"/>
      <c r="AR137" s="146" t="s">
        <v>197</v>
      </c>
      <c r="AT137" s="146" t="s">
        <v>122</v>
      </c>
      <c r="AU137" s="146" t="s">
        <v>72</v>
      </c>
      <c r="AY137" s="19" t="s">
        <v>119</v>
      </c>
      <c r="BE137" s="147">
        <f>IF(N137="základní",J137,0)</f>
        <v>0</v>
      </c>
      <c r="BF137" s="147">
        <f>IF(N137="snížená",J137,0)</f>
        <v>0</v>
      </c>
      <c r="BG137" s="147">
        <f>IF(N137="zákl. přenesená",J137,0)</f>
        <v>0</v>
      </c>
      <c r="BH137" s="147">
        <f>IF(N137="sníž. přenesená",J137,0)</f>
        <v>0</v>
      </c>
      <c r="BI137" s="147">
        <f>IF(N137="nulová",J137,0)</f>
        <v>0</v>
      </c>
      <c r="BJ137" s="19" t="s">
        <v>70</v>
      </c>
      <c r="BK137" s="147">
        <f>ROUND(I137*H137,2)</f>
        <v>0</v>
      </c>
      <c r="BL137" s="19" t="s">
        <v>197</v>
      </c>
      <c r="BM137" s="146" t="s">
        <v>420</v>
      </c>
    </row>
    <row r="138" spans="1:65" s="2" customFormat="1" ht="39">
      <c r="A138" s="31"/>
      <c r="B138" s="32"/>
      <c r="C138" s="31"/>
      <c r="D138" s="148" t="s">
        <v>129</v>
      </c>
      <c r="E138" s="31"/>
      <c r="F138" s="149" t="s">
        <v>421</v>
      </c>
      <c r="G138" s="31"/>
      <c r="H138" s="31"/>
      <c r="I138" s="31"/>
      <c r="J138" s="31"/>
      <c r="K138" s="31"/>
      <c r="L138" s="32"/>
      <c r="M138" s="150"/>
      <c r="N138" s="151"/>
      <c r="O138" s="52"/>
      <c r="P138" s="52"/>
      <c r="Q138" s="52"/>
      <c r="R138" s="52"/>
      <c r="S138" s="52"/>
      <c r="T138" s="53"/>
      <c r="U138" s="31"/>
      <c r="V138" s="31"/>
      <c r="W138" s="31"/>
      <c r="X138" s="31"/>
      <c r="Y138" s="31"/>
      <c r="Z138" s="31"/>
      <c r="AA138" s="31"/>
      <c r="AB138" s="31"/>
      <c r="AC138" s="31"/>
      <c r="AD138" s="31"/>
      <c r="AE138" s="31"/>
      <c r="AT138" s="19" t="s">
        <v>129</v>
      </c>
      <c r="AU138" s="19" t="s">
        <v>72</v>
      </c>
    </row>
    <row r="139" spans="1:65" s="13" customFormat="1">
      <c r="B139" s="152"/>
      <c r="D139" s="148" t="s">
        <v>131</v>
      </c>
      <c r="E139" s="153" t="s">
        <v>3</v>
      </c>
      <c r="F139" s="154" t="s">
        <v>581</v>
      </c>
      <c r="H139" s="155">
        <v>141.16999999999999</v>
      </c>
      <c r="L139" s="152"/>
      <c r="M139" s="156"/>
      <c r="N139" s="157"/>
      <c r="O139" s="157"/>
      <c r="P139" s="157"/>
      <c r="Q139" s="157"/>
      <c r="R139" s="157"/>
      <c r="S139" s="157"/>
      <c r="T139" s="158"/>
      <c r="AT139" s="153" t="s">
        <v>131</v>
      </c>
      <c r="AU139" s="153" t="s">
        <v>72</v>
      </c>
      <c r="AV139" s="13" t="s">
        <v>72</v>
      </c>
      <c r="AW139" s="13" t="s">
        <v>25</v>
      </c>
      <c r="AX139" s="13" t="s">
        <v>63</v>
      </c>
      <c r="AY139" s="153" t="s">
        <v>119</v>
      </c>
    </row>
    <row r="140" spans="1:65" s="14" customFormat="1">
      <c r="B140" s="159"/>
      <c r="D140" s="148" t="s">
        <v>131</v>
      </c>
      <c r="E140" s="160" t="s">
        <v>3</v>
      </c>
      <c r="F140" s="161" t="s">
        <v>133</v>
      </c>
      <c r="H140" s="162">
        <v>141.16999999999999</v>
      </c>
      <c r="L140" s="159"/>
      <c r="M140" s="163"/>
      <c r="N140" s="164"/>
      <c r="O140" s="164"/>
      <c r="P140" s="164"/>
      <c r="Q140" s="164"/>
      <c r="R140" s="164"/>
      <c r="S140" s="164"/>
      <c r="T140" s="165"/>
      <c r="AT140" s="160" t="s">
        <v>131</v>
      </c>
      <c r="AU140" s="160" t="s">
        <v>72</v>
      </c>
      <c r="AV140" s="14" t="s">
        <v>127</v>
      </c>
      <c r="AW140" s="14" t="s">
        <v>25</v>
      </c>
      <c r="AX140" s="14" t="s">
        <v>70</v>
      </c>
      <c r="AY140" s="160" t="s">
        <v>119</v>
      </c>
    </row>
    <row r="141" spans="1:65" s="2" customFormat="1" ht="16.5" customHeight="1">
      <c r="A141" s="31"/>
      <c r="B141" s="136"/>
      <c r="C141" s="172" t="s">
        <v>207</v>
      </c>
      <c r="D141" s="172" t="s">
        <v>201</v>
      </c>
      <c r="E141" s="173" t="s">
        <v>422</v>
      </c>
      <c r="F141" s="174" t="s">
        <v>423</v>
      </c>
      <c r="G141" s="175" t="s">
        <v>152</v>
      </c>
      <c r="H141" s="176">
        <v>0.05</v>
      </c>
      <c r="I141" s="176"/>
      <c r="J141" s="176">
        <f>ROUND(I141*H141,2)</f>
        <v>0</v>
      </c>
      <c r="K141" s="174" t="s">
        <v>126</v>
      </c>
      <c r="L141" s="177"/>
      <c r="M141" s="178" t="s">
        <v>3</v>
      </c>
      <c r="N141" s="179" t="s">
        <v>34</v>
      </c>
      <c r="O141" s="144">
        <v>0</v>
      </c>
      <c r="P141" s="144">
        <f>O141*H141</f>
        <v>0</v>
      </c>
      <c r="Q141" s="144">
        <v>1</v>
      </c>
      <c r="R141" s="144">
        <f>Q141*H141</f>
        <v>0.05</v>
      </c>
      <c r="S141" s="144">
        <v>0</v>
      </c>
      <c r="T141" s="145">
        <f>S141*H141</f>
        <v>0</v>
      </c>
      <c r="U141" s="31"/>
      <c r="V141" s="31"/>
      <c r="W141" s="31"/>
      <c r="X141" s="31"/>
      <c r="Y141" s="31"/>
      <c r="Z141" s="31"/>
      <c r="AA141" s="31"/>
      <c r="AB141" s="31"/>
      <c r="AC141" s="31"/>
      <c r="AD141" s="31"/>
      <c r="AE141" s="31"/>
      <c r="AR141" s="146" t="s">
        <v>204</v>
      </c>
      <c r="AT141" s="146" t="s">
        <v>201</v>
      </c>
      <c r="AU141" s="146" t="s">
        <v>72</v>
      </c>
      <c r="AY141" s="19" t="s">
        <v>119</v>
      </c>
      <c r="BE141" s="147">
        <f>IF(N141="základní",J141,0)</f>
        <v>0</v>
      </c>
      <c r="BF141" s="147">
        <f>IF(N141="snížená",J141,0)</f>
        <v>0</v>
      </c>
      <c r="BG141" s="147">
        <f>IF(N141="zákl. přenesená",J141,0)</f>
        <v>0</v>
      </c>
      <c r="BH141" s="147">
        <f>IF(N141="sníž. přenesená",J141,0)</f>
        <v>0</v>
      </c>
      <c r="BI141" s="147">
        <f>IF(N141="nulová",J141,0)</f>
        <v>0</v>
      </c>
      <c r="BJ141" s="19" t="s">
        <v>70</v>
      </c>
      <c r="BK141" s="147">
        <f>ROUND(I141*H141,2)</f>
        <v>0</v>
      </c>
      <c r="BL141" s="19" t="s">
        <v>197</v>
      </c>
      <c r="BM141" s="146" t="s">
        <v>424</v>
      </c>
    </row>
    <row r="142" spans="1:65" s="13" customFormat="1">
      <c r="B142" s="152"/>
      <c r="D142" s="148" t="s">
        <v>131</v>
      </c>
      <c r="F142" s="154" t="s">
        <v>585</v>
      </c>
      <c r="H142" s="155">
        <v>0.05</v>
      </c>
      <c r="L142" s="152"/>
      <c r="M142" s="156"/>
      <c r="N142" s="157"/>
      <c r="O142" s="157"/>
      <c r="P142" s="157"/>
      <c r="Q142" s="157"/>
      <c r="R142" s="157"/>
      <c r="S142" s="157"/>
      <c r="T142" s="158"/>
      <c r="AT142" s="153" t="s">
        <v>131</v>
      </c>
      <c r="AU142" s="153" t="s">
        <v>72</v>
      </c>
      <c r="AV142" s="13" t="s">
        <v>72</v>
      </c>
      <c r="AW142" s="13" t="s">
        <v>4</v>
      </c>
      <c r="AX142" s="13" t="s">
        <v>70</v>
      </c>
      <c r="AY142" s="153" t="s">
        <v>119</v>
      </c>
    </row>
    <row r="143" spans="1:65" s="2" customFormat="1" ht="16.5" customHeight="1">
      <c r="A143" s="31"/>
      <c r="B143" s="136"/>
      <c r="C143" s="137" t="s">
        <v>212</v>
      </c>
      <c r="D143" s="137" t="s">
        <v>122</v>
      </c>
      <c r="E143" s="138" t="s">
        <v>426</v>
      </c>
      <c r="F143" s="139" t="s">
        <v>427</v>
      </c>
      <c r="G143" s="140" t="s">
        <v>125</v>
      </c>
      <c r="H143" s="141">
        <v>141.16999999999999</v>
      </c>
      <c r="I143" s="141"/>
      <c r="J143" s="141">
        <f>ROUND(I143*H143,2)</f>
        <v>0</v>
      </c>
      <c r="K143" s="139" t="s">
        <v>126</v>
      </c>
      <c r="L143" s="32"/>
      <c r="M143" s="142" t="s">
        <v>3</v>
      </c>
      <c r="N143" s="143" t="s">
        <v>34</v>
      </c>
      <c r="O143" s="144">
        <v>0.17899999999999999</v>
      </c>
      <c r="P143" s="144">
        <f>O143*H143</f>
        <v>25.269429999999996</v>
      </c>
      <c r="Q143" s="144">
        <v>8.8000000000000003E-4</v>
      </c>
      <c r="R143" s="144">
        <f>Q143*H143</f>
        <v>0.1242296</v>
      </c>
      <c r="S143" s="144">
        <v>0</v>
      </c>
      <c r="T143" s="145">
        <f>S143*H143</f>
        <v>0</v>
      </c>
      <c r="U143" s="31"/>
      <c r="V143" s="31"/>
      <c r="W143" s="31"/>
      <c r="X143" s="31"/>
      <c r="Y143" s="31"/>
      <c r="Z143" s="31"/>
      <c r="AA143" s="31"/>
      <c r="AB143" s="31"/>
      <c r="AC143" s="31"/>
      <c r="AD143" s="31"/>
      <c r="AE143" s="31"/>
      <c r="AR143" s="146" t="s">
        <v>197</v>
      </c>
      <c r="AT143" s="146" t="s">
        <v>122</v>
      </c>
      <c r="AU143" s="146" t="s">
        <v>72</v>
      </c>
      <c r="AY143" s="19" t="s">
        <v>119</v>
      </c>
      <c r="BE143" s="147">
        <f>IF(N143="základní",J143,0)</f>
        <v>0</v>
      </c>
      <c r="BF143" s="147">
        <f>IF(N143="snížená",J143,0)</f>
        <v>0</v>
      </c>
      <c r="BG143" s="147">
        <f>IF(N143="zákl. přenesená",J143,0)</f>
        <v>0</v>
      </c>
      <c r="BH143" s="147">
        <f>IF(N143="sníž. přenesená",J143,0)</f>
        <v>0</v>
      </c>
      <c r="BI143" s="147">
        <f>IF(N143="nulová",J143,0)</f>
        <v>0</v>
      </c>
      <c r="BJ143" s="19" t="s">
        <v>70</v>
      </c>
      <c r="BK143" s="147">
        <f>ROUND(I143*H143,2)</f>
        <v>0</v>
      </c>
      <c r="BL143" s="19" t="s">
        <v>197</v>
      </c>
      <c r="BM143" s="146" t="s">
        <v>428</v>
      </c>
    </row>
    <row r="144" spans="1:65" s="2" customFormat="1" ht="39">
      <c r="A144" s="31"/>
      <c r="B144" s="32"/>
      <c r="C144" s="31"/>
      <c r="D144" s="148" t="s">
        <v>129</v>
      </c>
      <c r="E144" s="31"/>
      <c r="F144" s="149" t="s">
        <v>429</v>
      </c>
      <c r="G144" s="31"/>
      <c r="H144" s="31"/>
      <c r="I144" s="31"/>
      <c r="J144" s="31"/>
      <c r="K144" s="31"/>
      <c r="L144" s="32"/>
      <c r="M144" s="150"/>
      <c r="N144" s="151"/>
      <c r="O144" s="52"/>
      <c r="P144" s="52"/>
      <c r="Q144" s="52"/>
      <c r="R144" s="52"/>
      <c r="S144" s="52"/>
      <c r="T144" s="53"/>
      <c r="U144" s="31"/>
      <c r="V144" s="31"/>
      <c r="W144" s="31"/>
      <c r="X144" s="31"/>
      <c r="Y144" s="31"/>
      <c r="Z144" s="31"/>
      <c r="AA144" s="31"/>
      <c r="AB144" s="31"/>
      <c r="AC144" s="31"/>
      <c r="AD144" s="31"/>
      <c r="AE144" s="31"/>
      <c r="AT144" s="19" t="s">
        <v>129</v>
      </c>
      <c r="AU144" s="19" t="s">
        <v>72</v>
      </c>
    </row>
    <row r="145" spans="1:65" s="15" customFormat="1">
      <c r="B145" s="166"/>
      <c r="D145" s="148" t="s">
        <v>131</v>
      </c>
      <c r="E145" s="167" t="s">
        <v>3</v>
      </c>
      <c r="F145" s="168" t="s">
        <v>586</v>
      </c>
      <c r="H145" s="167" t="s">
        <v>3</v>
      </c>
      <c r="L145" s="166"/>
      <c r="M145" s="169"/>
      <c r="N145" s="170"/>
      <c r="O145" s="170"/>
      <c r="P145" s="170"/>
      <c r="Q145" s="170"/>
      <c r="R145" s="170"/>
      <c r="S145" s="170"/>
      <c r="T145" s="171"/>
      <c r="AT145" s="167" t="s">
        <v>131</v>
      </c>
      <c r="AU145" s="167" t="s">
        <v>72</v>
      </c>
      <c r="AV145" s="15" t="s">
        <v>70</v>
      </c>
      <c r="AW145" s="15" t="s">
        <v>25</v>
      </c>
      <c r="AX145" s="15" t="s">
        <v>63</v>
      </c>
      <c r="AY145" s="167" t="s">
        <v>119</v>
      </c>
    </row>
    <row r="146" spans="1:65" s="13" customFormat="1">
      <c r="B146" s="152"/>
      <c r="D146" s="148" t="s">
        <v>131</v>
      </c>
      <c r="E146" s="153" t="s">
        <v>3</v>
      </c>
      <c r="F146" s="154" t="s">
        <v>577</v>
      </c>
      <c r="H146" s="155">
        <v>141.16999999999999</v>
      </c>
      <c r="L146" s="152"/>
      <c r="M146" s="156"/>
      <c r="N146" s="157"/>
      <c r="O146" s="157"/>
      <c r="P146" s="157"/>
      <c r="Q146" s="157"/>
      <c r="R146" s="157"/>
      <c r="S146" s="157"/>
      <c r="T146" s="158"/>
      <c r="AT146" s="153" t="s">
        <v>131</v>
      </c>
      <c r="AU146" s="153" t="s">
        <v>72</v>
      </c>
      <c r="AV146" s="13" t="s">
        <v>72</v>
      </c>
      <c r="AW146" s="13" t="s">
        <v>25</v>
      </c>
      <c r="AX146" s="13" t="s">
        <v>63</v>
      </c>
      <c r="AY146" s="153" t="s">
        <v>119</v>
      </c>
    </row>
    <row r="147" spans="1:65" s="14" customFormat="1">
      <c r="B147" s="159"/>
      <c r="D147" s="148" t="s">
        <v>131</v>
      </c>
      <c r="E147" s="160" t="s">
        <v>3</v>
      </c>
      <c r="F147" s="161" t="s">
        <v>133</v>
      </c>
      <c r="H147" s="162">
        <v>141.16999999999999</v>
      </c>
      <c r="L147" s="159"/>
      <c r="M147" s="163"/>
      <c r="N147" s="164"/>
      <c r="O147" s="164"/>
      <c r="P147" s="164"/>
      <c r="Q147" s="164"/>
      <c r="R147" s="164"/>
      <c r="S147" s="164"/>
      <c r="T147" s="165"/>
      <c r="AT147" s="160" t="s">
        <v>131</v>
      </c>
      <c r="AU147" s="160" t="s">
        <v>72</v>
      </c>
      <c r="AV147" s="14" t="s">
        <v>127</v>
      </c>
      <c r="AW147" s="14" t="s">
        <v>25</v>
      </c>
      <c r="AX147" s="14" t="s">
        <v>70</v>
      </c>
      <c r="AY147" s="160" t="s">
        <v>119</v>
      </c>
    </row>
    <row r="148" spans="1:65" s="2" customFormat="1" ht="33" customHeight="1">
      <c r="A148" s="31"/>
      <c r="B148" s="136"/>
      <c r="C148" s="172" t="s">
        <v>9</v>
      </c>
      <c r="D148" s="172" t="s">
        <v>201</v>
      </c>
      <c r="E148" s="173" t="s">
        <v>434</v>
      </c>
      <c r="F148" s="174" t="s">
        <v>435</v>
      </c>
      <c r="G148" s="175" t="s">
        <v>125</v>
      </c>
      <c r="H148" s="176">
        <v>164.53</v>
      </c>
      <c r="I148" s="176"/>
      <c r="J148" s="176">
        <f>ROUND(I148*H148,2)</f>
        <v>0</v>
      </c>
      <c r="K148" s="174" t="s">
        <v>126</v>
      </c>
      <c r="L148" s="177"/>
      <c r="M148" s="178" t="s">
        <v>3</v>
      </c>
      <c r="N148" s="179" t="s">
        <v>34</v>
      </c>
      <c r="O148" s="144">
        <v>0</v>
      </c>
      <c r="P148" s="144">
        <f>O148*H148</f>
        <v>0</v>
      </c>
      <c r="Q148" s="144">
        <v>1.1000000000000001E-3</v>
      </c>
      <c r="R148" s="144">
        <f>Q148*H148</f>
        <v>0.180983</v>
      </c>
      <c r="S148" s="144">
        <v>0</v>
      </c>
      <c r="T148" s="145">
        <f>S148*H148</f>
        <v>0</v>
      </c>
      <c r="U148" s="31"/>
      <c r="V148" s="31"/>
      <c r="W148" s="31"/>
      <c r="X148" s="31"/>
      <c r="Y148" s="31"/>
      <c r="Z148" s="31"/>
      <c r="AA148" s="31"/>
      <c r="AB148" s="31"/>
      <c r="AC148" s="31"/>
      <c r="AD148" s="31"/>
      <c r="AE148" s="31"/>
      <c r="AR148" s="146" t="s">
        <v>204</v>
      </c>
      <c r="AT148" s="146" t="s">
        <v>201</v>
      </c>
      <c r="AU148" s="146" t="s">
        <v>72</v>
      </c>
      <c r="AY148" s="19" t="s">
        <v>119</v>
      </c>
      <c r="BE148" s="147">
        <f>IF(N148="základní",J148,0)</f>
        <v>0</v>
      </c>
      <c r="BF148" s="147">
        <f>IF(N148="snížená",J148,0)</f>
        <v>0</v>
      </c>
      <c r="BG148" s="147">
        <f>IF(N148="zákl. přenesená",J148,0)</f>
        <v>0</v>
      </c>
      <c r="BH148" s="147">
        <f>IF(N148="sníž. přenesená",J148,0)</f>
        <v>0</v>
      </c>
      <c r="BI148" s="147">
        <f>IF(N148="nulová",J148,0)</f>
        <v>0</v>
      </c>
      <c r="BJ148" s="19" t="s">
        <v>70</v>
      </c>
      <c r="BK148" s="147">
        <f>ROUND(I148*H148,2)</f>
        <v>0</v>
      </c>
      <c r="BL148" s="19" t="s">
        <v>197</v>
      </c>
      <c r="BM148" s="146" t="s">
        <v>436</v>
      </c>
    </row>
    <row r="149" spans="1:65" s="13" customFormat="1">
      <c r="B149" s="152"/>
      <c r="D149" s="148" t="s">
        <v>131</v>
      </c>
      <c r="F149" s="154" t="s">
        <v>587</v>
      </c>
      <c r="H149" s="155">
        <v>164.53</v>
      </c>
      <c r="L149" s="152"/>
      <c r="M149" s="156"/>
      <c r="N149" s="157"/>
      <c r="O149" s="157"/>
      <c r="P149" s="157"/>
      <c r="Q149" s="157"/>
      <c r="R149" s="157"/>
      <c r="S149" s="157"/>
      <c r="T149" s="158"/>
      <c r="AT149" s="153" t="s">
        <v>131</v>
      </c>
      <c r="AU149" s="153" t="s">
        <v>72</v>
      </c>
      <c r="AV149" s="13" t="s">
        <v>72</v>
      </c>
      <c r="AW149" s="13" t="s">
        <v>4</v>
      </c>
      <c r="AX149" s="13" t="s">
        <v>70</v>
      </c>
      <c r="AY149" s="153" t="s">
        <v>119</v>
      </c>
    </row>
    <row r="150" spans="1:65" s="2" customFormat="1" ht="36">
      <c r="A150" s="31"/>
      <c r="B150" s="136"/>
      <c r="C150" s="137" t="s">
        <v>197</v>
      </c>
      <c r="D150" s="137" t="s">
        <v>122</v>
      </c>
      <c r="E150" s="138" t="s">
        <v>438</v>
      </c>
      <c r="F150" s="139" t="s">
        <v>439</v>
      </c>
      <c r="G150" s="140" t="s">
        <v>125</v>
      </c>
      <c r="H150" s="141">
        <v>141.16999999999999</v>
      </c>
      <c r="I150" s="141"/>
      <c r="J150" s="141">
        <f>ROUND(I150*H150,2)</f>
        <v>0</v>
      </c>
      <c r="K150" s="139" t="s">
        <v>126</v>
      </c>
      <c r="L150" s="32"/>
      <c r="M150" s="142" t="s">
        <v>3</v>
      </c>
      <c r="N150" s="143" t="s">
        <v>34</v>
      </c>
      <c r="O150" s="144">
        <v>0.32500000000000001</v>
      </c>
      <c r="P150" s="144">
        <f>O150*H150</f>
        <v>45.880249999999997</v>
      </c>
      <c r="Q150" s="144">
        <v>8.0000000000000007E-5</v>
      </c>
      <c r="R150" s="144">
        <f>Q150*H150</f>
        <v>1.1293599999999999E-2</v>
      </c>
      <c r="S150" s="144">
        <v>0</v>
      </c>
      <c r="T150" s="145">
        <f>S150*H150</f>
        <v>0</v>
      </c>
      <c r="U150" s="31"/>
      <c r="V150" s="31"/>
      <c r="W150" s="31"/>
      <c r="X150" s="31"/>
      <c r="Y150" s="31"/>
      <c r="Z150" s="31"/>
      <c r="AA150" s="31"/>
      <c r="AB150" s="31"/>
      <c r="AC150" s="31"/>
      <c r="AD150" s="31"/>
      <c r="AE150" s="31"/>
      <c r="AR150" s="146" t="s">
        <v>197</v>
      </c>
      <c r="AT150" s="146" t="s">
        <v>122</v>
      </c>
      <c r="AU150" s="146" t="s">
        <v>72</v>
      </c>
      <c r="AY150" s="19" t="s">
        <v>119</v>
      </c>
      <c r="BE150" s="147">
        <f>IF(N150="základní",J150,0)</f>
        <v>0</v>
      </c>
      <c r="BF150" s="147">
        <f>IF(N150="snížená",J150,0)</f>
        <v>0</v>
      </c>
      <c r="BG150" s="147">
        <f>IF(N150="zákl. přenesená",J150,0)</f>
        <v>0</v>
      </c>
      <c r="BH150" s="147">
        <f>IF(N150="sníž. přenesená",J150,0)</f>
        <v>0</v>
      </c>
      <c r="BI150" s="147">
        <f>IF(N150="nulová",J150,0)</f>
        <v>0</v>
      </c>
      <c r="BJ150" s="19" t="s">
        <v>70</v>
      </c>
      <c r="BK150" s="147">
        <f>ROUND(I150*H150,2)</f>
        <v>0</v>
      </c>
      <c r="BL150" s="19" t="s">
        <v>197</v>
      </c>
      <c r="BM150" s="146" t="s">
        <v>440</v>
      </c>
    </row>
    <row r="151" spans="1:65" s="2" customFormat="1" ht="68.25">
      <c r="A151" s="31"/>
      <c r="B151" s="32"/>
      <c r="C151" s="31"/>
      <c r="D151" s="148" t="s">
        <v>129</v>
      </c>
      <c r="E151" s="31"/>
      <c r="F151" s="149" t="s">
        <v>441</v>
      </c>
      <c r="G151" s="31"/>
      <c r="H151" s="31"/>
      <c r="I151" s="31"/>
      <c r="J151" s="31"/>
      <c r="K151" s="31"/>
      <c r="L151" s="32"/>
      <c r="M151" s="150"/>
      <c r="N151" s="151"/>
      <c r="O151" s="52"/>
      <c r="P151" s="52"/>
      <c r="Q151" s="52"/>
      <c r="R151" s="52"/>
      <c r="S151" s="52"/>
      <c r="T151" s="53"/>
      <c r="U151" s="31"/>
      <c r="V151" s="31"/>
      <c r="W151" s="31"/>
      <c r="X151" s="31"/>
      <c r="Y151" s="31"/>
      <c r="Z151" s="31"/>
      <c r="AA151" s="31"/>
      <c r="AB151" s="31"/>
      <c r="AC151" s="31"/>
      <c r="AD151" s="31"/>
      <c r="AE151" s="31"/>
      <c r="AT151" s="19" t="s">
        <v>129</v>
      </c>
      <c r="AU151" s="19" t="s">
        <v>72</v>
      </c>
    </row>
    <row r="152" spans="1:65" s="13" customFormat="1">
      <c r="B152" s="152"/>
      <c r="D152" s="148" t="s">
        <v>131</v>
      </c>
      <c r="E152" s="153" t="s">
        <v>3</v>
      </c>
      <c r="F152" s="154" t="s">
        <v>577</v>
      </c>
      <c r="H152" s="155">
        <v>141.16999999999999</v>
      </c>
      <c r="L152" s="152"/>
      <c r="M152" s="156"/>
      <c r="N152" s="157"/>
      <c r="O152" s="157"/>
      <c r="P152" s="157"/>
      <c r="Q152" s="157"/>
      <c r="R152" s="157"/>
      <c r="S152" s="157"/>
      <c r="T152" s="158"/>
      <c r="AT152" s="153" t="s">
        <v>131</v>
      </c>
      <c r="AU152" s="153" t="s">
        <v>72</v>
      </c>
      <c r="AV152" s="13" t="s">
        <v>72</v>
      </c>
      <c r="AW152" s="13" t="s">
        <v>25</v>
      </c>
      <c r="AX152" s="13" t="s">
        <v>63</v>
      </c>
      <c r="AY152" s="153" t="s">
        <v>119</v>
      </c>
    </row>
    <row r="153" spans="1:65" s="15" customFormat="1">
      <c r="B153" s="166"/>
      <c r="D153" s="148" t="s">
        <v>131</v>
      </c>
      <c r="E153" s="167" t="s">
        <v>3</v>
      </c>
      <c r="F153" s="168" t="s">
        <v>588</v>
      </c>
      <c r="H153" s="167" t="s">
        <v>3</v>
      </c>
      <c r="L153" s="166"/>
      <c r="M153" s="169"/>
      <c r="N153" s="170"/>
      <c r="O153" s="170"/>
      <c r="P153" s="170"/>
      <c r="Q153" s="170"/>
      <c r="R153" s="170"/>
      <c r="S153" s="170"/>
      <c r="T153" s="171"/>
      <c r="AT153" s="167" t="s">
        <v>131</v>
      </c>
      <c r="AU153" s="167" t="s">
        <v>72</v>
      </c>
      <c r="AV153" s="15" t="s">
        <v>70</v>
      </c>
      <c r="AW153" s="15" t="s">
        <v>25</v>
      </c>
      <c r="AX153" s="15" t="s">
        <v>63</v>
      </c>
      <c r="AY153" s="167" t="s">
        <v>119</v>
      </c>
    </row>
    <row r="154" spans="1:65" s="14" customFormat="1">
      <c r="B154" s="159"/>
      <c r="D154" s="148" t="s">
        <v>131</v>
      </c>
      <c r="E154" s="160" t="s">
        <v>3</v>
      </c>
      <c r="F154" s="161" t="s">
        <v>133</v>
      </c>
      <c r="H154" s="162">
        <v>141.16999999999999</v>
      </c>
      <c r="L154" s="159"/>
      <c r="M154" s="163"/>
      <c r="N154" s="164"/>
      <c r="O154" s="164"/>
      <c r="P154" s="164"/>
      <c r="Q154" s="164"/>
      <c r="R154" s="164"/>
      <c r="S154" s="164"/>
      <c r="T154" s="165"/>
      <c r="AT154" s="160" t="s">
        <v>131</v>
      </c>
      <c r="AU154" s="160" t="s">
        <v>72</v>
      </c>
      <c r="AV154" s="14" t="s">
        <v>127</v>
      </c>
      <c r="AW154" s="14" t="s">
        <v>25</v>
      </c>
      <c r="AX154" s="14" t="s">
        <v>70</v>
      </c>
      <c r="AY154" s="160" t="s">
        <v>119</v>
      </c>
    </row>
    <row r="155" spans="1:65" s="2" customFormat="1" ht="16.5" customHeight="1">
      <c r="A155" s="31"/>
      <c r="B155" s="136"/>
      <c r="C155" s="172" t="s">
        <v>224</v>
      </c>
      <c r="D155" s="172" t="s">
        <v>201</v>
      </c>
      <c r="E155" s="173" t="s">
        <v>442</v>
      </c>
      <c r="F155" s="174" t="s">
        <v>443</v>
      </c>
      <c r="G155" s="175" t="s">
        <v>125</v>
      </c>
      <c r="H155" s="176">
        <v>164.53</v>
      </c>
      <c r="I155" s="176"/>
      <c r="J155" s="176">
        <f>ROUND(I155*H155,2)</f>
        <v>0</v>
      </c>
      <c r="K155" s="174" t="s">
        <v>126</v>
      </c>
      <c r="L155" s="177"/>
      <c r="M155" s="178" t="s">
        <v>3</v>
      </c>
      <c r="N155" s="179" t="s">
        <v>34</v>
      </c>
      <c r="O155" s="144">
        <v>0</v>
      </c>
      <c r="P155" s="144">
        <f>O155*H155</f>
        <v>0</v>
      </c>
      <c r="Q155" s="144">
        <v>1.9E-3</v>
      </c>
      <c r="R155" s="144">
        <f>Q155*H155</f>
        <v>0.31260700000000002</v>
      </c>
      <c r="S155" s="144">
        <v>0</v>
      </c>
      <c r="T155" s="145">
        <f>S155*H155</f>
        <v>0</v>
      </c>
      <c r="U155" s="31"/>
      <c r="V155" s="31"/>
      <c r="W155" s="31"/>
      <c r="X155" s="31"/>
      <c r="Y155" s="31"/>
      <c r="Z155" s="31"/>
      <c r="AA155" s="31"/>
      <c r="AB155" s="31"/>
      <c r="AC155" s="31"/>
      <c r="AD155" s="31"/>
      <c r="AE155" s="31"/>
      <c r="AR155" s="146" t="s">
        <v>204</v>
      </c>
      <c r="AT155" s="146" t="s">
        <v>201</v>
      </c>
      <c r="AU155" s="146" t="s">
        <v>72</v>
      </c>
      <c r="AY155" s="19" t="s">
        <v>119</v>
      </c>
      <c r="BE155" s="147">
        <f>IF(N155="základní",J155,0)</f>
        <v>0</v>
      </c>
      <c r="BF155" s="147">
        <f>IF(N155="snížená",J155,0)</f>
        <v>0</v>
      </c>
      <c r="BG155" s="147">
        <f>IF(N155="zákl. přenesená",J155,0)</f>
        <v>0</v>
      </c>
      <c r="BH155" s="147">
        <f>IF(N155="sníž. přenesená",J155,0)</f>
        <v>0</v>
      </c>
      <c r="BI155" s="147">
        <f>IF(N155="nulová",J155,0)</f>
        <v>0</v>
      </c>
      <c r="BJ155" s="19" t="s">
        <v>70</v>
      </c>
      <c r="BK155" s="147">
        <f>ROUND(I155*H155,2)</f>
        <v>0</v>
      </c>
      <c r="BL155" s="19" t="s">
        <v>197</v>
      </c>
      <c r="BM155" s="146" t="s">
        <v>444</v>
      </c>
    </row>
    <row r="156" spans="1:65" s="13" customFormat="1">
      <c r="B156" s="152"/>
      <c r="D156" s="148" t="s">
        <v>131</v>
      </c>
      <c r="F156" s="154" t="s">
        <v>587</v>
      </c>
      <c r="H156" s="155">
        <v>164.53</v>
      </c>
      <c r="L156" s="152"/>
      <c r="M156" s="156"/>
      <c r="N156" s="157"/>
      <c r="O156" s="157"/>
      <c r="P156" s="157"/>
      <c r="Q156" s="157"/>
      <c r="R156" s="157"/>
      <c r="S156" s="157"/>
      <c r="T156" s="158"/>
      <c r="AT156" s="153" t="s">
        <v>131</v>
      </c>
      <c r="AU156" s="153" t="s">
        <v>72</v>
      </c>
      <c r="AV156" s="13" t="s">
        <v>72</v>
      </c>
      <c r="AW156" s="13" t="s">
        <v>4</v>
      </c>
      <c r="AX156" s="13" t="s">
        <v>70</v>
      </c>
      <c r="AY156" s="153" t="s">
        <v>119</v>
      </c>
    </row>
    <row r="157" spans="1:65" s="2" customFormat="1" ht="21.75" customHeight="1">
      <c r="A157" s="31"/>
      <c r="B157" s="136"/>
      <c r="C157" s="137" t="s">
        <v>230</v>
      </c>
      <c r="D157" s="137" t="s">
        <v>122</v>
      </c>
      <c r="E157" s="138" t="s">
        <v>445</v>
      </c>
      <c r="F157" s="139" t="s">
        <v>446</v>
      </c>
      <c r="G157" s="140" t="s">
        <v>125</v>
      </c>
      <c r="H157" s="141">
        <v>141.16999999999999</v>
      </c>
      <c r="I157" s="141"/>
      <c r="J157" s="141">
        <f>ROUND(I157*H157,2)</f>
        <v>0</v>
      </c>
      <c r="K157" s="139" t="s">
        <v>126</v>
      </c>
      <c r="L157" s="32"/>
      <c r="M157" s="142" t="s">
        <v>3</v>
      </c>
      <c r="N157" s="143" t="s">
        <v>34</v>
      </c>
      <c r="O157" s="144">
        <v>0.11</v>
      </c>
      <c r="P157" s="144">
        <f>O157*H157</f>
        <v>15.528699999999999</v>
      </c>
      <c r="Q157" s="144">
        <v>0</v>
      </c>
      <c r="R157" s="144">
        <f>Q157*H157</f>
        <v>0</v>
      </c>
      <c r="S157" s="144">
        <v>0</v>
      </c>
      <c r="T157" s="145">
        <f>S157*H157</f>
        <v>0</v>
      </c>
      <c r="U157" s="31"/>
      <c r="V157" s="31"/>
      <c r="W157" s="31"/>
      <c r="X157" s="31"/>
      <c r="Y157" s="31"/>
      <c r="Z157" s="31"/>
      <c r="AA157" s="31"/>
      <c r="AB157" s="31"/>
      <c r="AC157" s="31"/>
      <c r="AD157" s="31"/>
      <c r="AE157" s="31"/>
      <c r="AR157" s="146" t="s">
        <v>197</v>
      </c>
      <c r="AT157" s="146" t="s">
        <v>122</v>
      </c>
      <c r="AU157" s="146" t="s">
        <v>72</v>
      </c>
      <c r="AY157" s="19" t="s">
        <v>119</v>
      </c>
      <c r="BE157" s="147">
        <f>IF(N157="základní",J157,0)</f>
        <v>0</v>
      </c>
      <c r="BF157" s="147">
        <f>IF(N157="snížená",J157,0)</f>
        <v>0</v>
      </c>
      <c r="BG157" s="147">
        <f>IF(N157="zákl. přenesená",J157,0)</f>
        <v>0</v>
      </c>
      <c r="BH157" s="147">
        <f>IF(N157="sníž. přenesená",J157,0)</f>
        <v>0</v>
      </c>
      <c r="BI157" s="147">
        <f>IF(N157="nulová",J157,0)</f>
        <v>0</v>
      </c>
      <c r="BJ157" s="19" t="s">
        <v>70</v>
      </c>
      <c r="BK157" s="147">
        <f>ROUND(I157*H157,2)</f>
        <v>0</v>
      </c>
      <c r="BL157" s="19" t="s">
        <v>197</v>
      </c>
      <c r="BM157" s="146" t="s">
        <v>447</v>
      </c>
    </row>
    <row r="158" spans="1:65" s="2" customFormat="1" ht="39">
      <c r="A158" s="31"/>
      <c r="B158" s="32"/>
      <c r="C158" s="31"/>
      <c r="D158" s="148" t="s">
        <v>129</v>
      </c>
      <c r="E158" s="31"/>
      <c r="F158" s="149" t="s">
        <v>448</v>
      </c>
      <c r="G158" s="31"/>
      <c r="H158" s="31"/>
      <c r="I158" s="31"/>
      <c r="J158" s="31"/>
      <c r="K158" s="31"/>
      <c r="L158" s="32"/>
      <c r="M158" s="150"/>
      <c r="N158" s="151"/>
      <c r="O158" s="52"/>
      <c r="P158" s="52"/>
      <c r="Q158" s="52"/>
      <c r="R158" s="52"/>
      <c r="S158" s="52"/>
      <c r="T158" s="53"/>
      <c r="U158" s="31"/>
      <c r="V158" s="31"/>
      <c r="W158" s="31"/>
      <c r="X158" s="31"/>
      <c r="Y158" s="31"/>
      <c r="Z158" s="31"/>
      <c r="AA158" s="31"/>
      <c r="AB158" s="31"/>
      <c r="AC158" s="31"/>
      <c r="AD158" s="31"/>
      <c r="AE158" s="31"/>
      <c r="AT158" s="19" t="s">
        <v>129</v>
      </c>
      <c r="AU158" s="19" t="s">
        <v>72</v>
      </c>
    </row>
    <row r="159" spans="1:65" s="13" customFormat="1">
      <c r="B159" s="152"/>
      <c r="D159" s="148" t="s">
        <v>131</v>
      </c>
      <c r="E159" s="153" t="s">
        <v>3</v>
      </c>
      <c r="F159" s="154" t="s">
        <v>577</v>
      </c>
      <c r="H159" s="155">
        <v>141.16999999999999</v>
      </c>
      <c r="L159" s="152"/>
      <c r="M159" s="156"/>
      <c r="N159" s="157"/>
      <c r="O159" s="157"/>
      <c r="P159" s="157"/>
      <c r="Q159" s="157"/>
      <c r="R159" s="157"/>
      <c r="S159" s="157"/>
      <c r="T159" s="158"/>
      <c r="AT159" s="153" t="s">
        <v>131</v>
      </c>
      <c r="AU159" s="153" t="s">
        <v>72</v>
      </c>
      <c r="AV159" s="13" t="s">
        <v>72</v>
      </c>
      <c r="AW159" s="13" t="s">
        <v>25</v>
      </c>
      <c r="AX159" s="13" t="s">
        <v>63</v>
      </c>
      <c r="AY159" s="153" t="s">
        <v>119</v>
      </c>
    </row>
    <row r="160" spans="1:65" s="15" customFormat="1">
      <c r="B160" s="166"/>
      <c r="D160" s="148" t="s">
        <v>131</v>
      </c>
      <c r="E160" s="167" t="s">
        <v>3</v>
      </c>
      <c r="F160" s="168" t="s">
        <v>589</v>
      </c>
      <c r="H160" s="167" t="s">
        <v>3</v>
      </c>
      <c r="L160" s="166"/>
      <c r="M160" s="169"/>
      <c r="N160" s="170"/>
      <c r="O160" s="170"/>
      <c r="P160" s="170"/>
      <c r="Q160" s="170"/>
      <c r="R160" s="170"/>
      <c r="S160" s="170"/>
      <c r="T160" s="171"/>
      <c r="AT160" s="167" t="s">
        <v>131</v>
      </c>
      <c r="AU160" s="167" t="s">
        <v>72</v>
      </c>
      <c r="AV160" s="15" t="s">
        <v>70</v>
      </c>
      <c r="AW160" s="15" t="s">
        <v>25</v>
      </c>
      <c r="AX160" s="15" t="s">
        <v>63</v>
      </c>
      <c r="AY160" s="167" t="s">
        <v>119</v>
      </c>
    </row>
    <row r="161" spans="1:65" s="14" customFormat="1">
      <c r="B161" s="159"/>
      <c r="D161" s="148" t="s">
        <v>131</v>
      </c>
      <c r="E161" s="160" t="s">
        <v>3</v>
      </c>
      <c r="F161" s="161" t="s">
        <v>133</v>
      </c>
      <c r="H161" s="162">
        <v>141.16999999999999</v>
      </c>
      <c r="L161" s="159"/>
      <c r="M161" s="163"/>
      <c r="N161" s="164"/>
      <c r="O161" s="164"/>
      <c r="P161" s="164"/>
      <c r="Q161" s="164"/>
      <c r="R161" s="164"/>
      <c r="S161" s="164"/>
      <c r="T161" s="165"/>
      <c r="AT161" s="160" t="s">
        <v>131</v>
      </c>
      <c r="AU161" s="160" t="s">
        <v>72</v>
      </c>
      <c r="AV161" s="14" t="s">
        <v>127</v>
      </c>
      <c r="AW161" s="14" t="s">
        <v>25</v>
      </c>
      <c r="AX161" s="14" t="s">
        <v>70</v>
      </c>
      <c r="AY161" s="160" t="s">
        <v>119</v>
      </c>
    </row>
    <row r="162" spans="1:65" s="2" customFormat="1" ht="16.5" customHeight="1">
      <c r="A162" s="31"/>
      <c r="B162" s="136"/>
      <c r="C162" s="172" t="s">
        <v>236</v>
      </c>
      <c r="D162" s="172" t="s">
        <v>201</v>
      </c>
      <c r="E162" s="173" t="s">
        <v>449</v>
      </c>
      <c r="F162" s="174" t="s">
        <v>450</v>
      </c>
      <c r="G162" s="175" t="s">
        <v>125</v>
      </c>
      <c r="H162" s="176">
        <v>162.35</v>
      </c>
      <c r="I162" s="176"/>
      <c r="J162" s="176">
        <f>ROUND(I162*H162,2)</f>
        <v>0</v>
      </c>
      <c r="K162" s="174" t="s">
        <v>126</v>
      </c>
      <c r="L162" s="177"/>
      <c r="M162" s="178" t="s">
        <v>3</v>
      </c>
      <c r="N162" s="179" t="s">
        <v>34</v>
      </c>
      <c r="O162" s="144">
        <v>0</v>
      </c>
      <c r="P162" s="144">
        <f>O162*H162</f>
        <v>0</v>
      </c>
      <c r="Q162" s="144">
        <v>2.9999999999999997E-4</v>
      </c>
      <c r="R162" s="144">
        <f>Q162*H162</f>
        <v>4.8704999999999991E-2</v>
      </c>
      <c r="S162" s="144">
        <v>0</v>
      </c>
      <c r="T162" s="145">
        <f>S162*H162</f>
        <v>0</v>
      </c>
      <c r="U162" s="31"/>
      <c r="V162" s="31"/>
      <c r="W162" s="31"/>
      <c r="X162" s="31"/>
      <c r="Y162" s="31"/>
      <c r="Z162" s="31"/>
      <c r="AA162" s="31"/>
      <c r="AB162" s="31"/>
      <c r="AC162" s="31"/>
      <c r="AD162" s="31"/>
      <c r="AE162" s="31"/>
      <c r="AR162" s="146" t="s">
        <v>204</v>
      </c>
      <c r="AT162" s="146" t="s">
        <v>201</v>
      </c>
      <c r="AU162" s="146" t="s">
        <v>72</v>
      </c>
      <c r="AY162" s="19" t="s">
        <v>119</v>
      </c>
      <c r="BE162" s="147">
        <f>IF(N162="základní",J162,0)</f>
        <v>0</v>
      </c>
      <c r="BF162" s="147">
        <f>IF(N162="snížená",J162,0)</f>
        <v>0</v>
      </c>
      <c r="BG162" s="147">
        <f>IF(N162="zákl. přenesená",J162,0)</f>
        <v>0</v>
      </c>
      <c r="BH162" s="147">
        <f>IF(N162="sníž. přenesená",J162,0)</f>
        <v>0</v>
      </c>
      <c r="BI162" s="147">
        <f>IF(N162="nulová",J162,0)</f>
        <v>0</v>
      </c>
      <c r="BJ162" s="19" t="s">
        <v>70</v>
      </c>
      <c r="BK162" s="147">
        <f>ROUND(I162*H162,2)</f>
        <v>0</v>
      </c>
      <c r="BL162" s="19" t="s">
        <v>197</v>
      </c>
      <c r="BM162" s="146" t="s">
        <v>451</v>
      </c>
    </row>
    <row r="163" spans="1:65" s="13" customFormat="1">
      <c r="B163" s="152"/>
      <c r="D163" s="148" t="s">
        <v>131</v>
      </c>
      <c r="F163" s="154" t="s">
        <v>590</v>
      </c>
      <c r="H163" s="155">
        <v>162.35</v>
      </c>
      <c r="L163" s="152"/>
      <c r="M163" s="156"/>
      <c r="N163" s="157"/>
      <c r="O163" s="157"/>
      <c r="P163" s="157"/>
      <c r="Q163" s="157"/>
      <c r="R163" s="157"/>
      <c r="S163" s="157"/>
      <c r="T163" s="158"/>
      <c r="AT163" s="153" t="s">
        <v>131</v>
      </c>
      <c r="AU163" s="153" t="s">
        <v>72</v>
      </c>
      <c r="AV163" s="13" t="s">
        <v>72</v>
      </c>
      <c r="AW163" s="13" t="s">
        <v>4</v>
      </c>
      <c r="AX163" s="13" t="s">
        <v>70</v>
      </c>
      <c r="AY163" s="153" t="s">
        <v>119</v>
      </c>
    </row>
    <row r="164" spans="1:65" s="2" customFormat="1" ht="24">
      <c r="A164" s="31"/>
      <c r="B164" s="136"/>
      <c r="C164" s="137" t="s">
        <v>241</v>
      </c>
      <c r="D164" s="137" t="s">
        <v>122</v>
      </c>
      <c r="E164" s="138" t="s">
        <v>453</v>
      </c>
      <c r="F164" s="139" t="s">
        <v>454</v>
      </c>
      <c r="G164" s="140" t="s">
        <v>152</v>
      </c>
      <c r="H164" s="141">
        <v>0.73</v>
      </c>
      <c r="I164" s="141"/>
      <c r="J164" s="141">
        <f>ROUND(I164*H164,2)</f>
        <v>0</v>
      </c>
      <c r="K164" s="139" t="s">
        <v>126</v>
      </c>
      <c r="L164" s="32"/>
      <c r="M164" s="142" t="s">
        <v>3</v>
      </c>
      <c r="N164" s="143" t="s">
        <v>34</v>
      </c>
      <c r="O164" s="144">
        <v>1.609</v>
      </c>
      <c r="P164" s="144">
        <f>O164*H164</f>
        <v>1.1745699999999999</v>
      </c>
      <c r="Q164" s="144">
        <v>0</v>
      </c>
      <c r="R164" s="144">
        <f>Q164*H164</f>
        <v>0</v>
      </c>
      <c r="S164" s="144">
        <v>0</v>
      </c>
      <c r="T164" s="145">
        <f>S164*H164</f>
        <v>0</v>
      </c>
      <c r="U164" s="31"/>
      <c r="V164" s="31"/>
      <c r="W164" s="31"/>
      <c r="X164" s="31"/>
      <c r="Y164" s="31"/>
      <c r="Z164" s="31"/>
      <c r="AA164" s="31"/>
      <c r="AB164" s="31"/>
      <c r="AC164" s="31"/>
      <c r="AD164" s="31"/>
      <c r="AE164" s="31"/>
      <c r="AR164" s="146" t="s">
        <v>197</v>
      </c>
      <c r="AT164" s="146" t="s">
        <v>122</v>
      </c>
      <c r="AU164" s="146" t="s">
        <v>72</v>
      </c>
      <c r="AY164" s="19" t="s">
        <v>119</v>
      </c>
      <c r="BE164" s="147">
        <f>IF(N164="základní",J164,0)</f>
        <v>0</v>
      </c>
      <c r="BF164" s="147">
        <f>IF(N164="snížená",J164,0)</f>
        <v>0</v>
      </c>
      <c r="BG164" s="147">
        <f>IF(N164="zákl. přenesená",J164,0)</f>
        <v>0</v>
      </c>
      <c r="BH164" s="147">
        <f>IF(N164="sníž. přenesená",J164,0)</f>
        <v>0</v>
      </c>
      <c r="BI164" s="147">
        <f>IF(N164="nulová",J164,0)</f>
        <v>0</v>
      </c>
      <c r="BJ164" s="19" t="s">
        <v>70</v>
      </c>
      <c r="BK164" s="147">
        <f>ROUND(I164*H164,2)</f>
        <v>0</v>
      </c>
      <c r="BL164" s="19" t="s">
        <v>197</v>
      </c>
      <c r="BM164" s="146" t="s">
        <v>455</v>
      </c>
    </row>
    <row r="165" spans="1:65" s="2" customFormat="1" ht="78">
      <c r="A165" s="31"/>
      <c r="B165" s="32"/>
      <c r="C165" s="31"/>
      <c r="D165" s="148" t="s">
        <v>129</v>
      </c>
      <c r="E165" s="31"/>
      <c r="F165" s="149" t="s">
        <v>272</v>
      </c>
      <c r="G165" s="31"/>
      <c r="H165" s="31"/>
      <c r="I165" s="31"/>
      <c r="J165" s="31"/>
      <c r="K165" s="31"/>
      <c r="L165" s="32"/>
      <c r="M165" s="150"/>
      <c r="N165" s="151"/>
      <c r="O165" s="52"/>
      <c r="P165" s="52"/>
      <c r="Q165" s="52"/>
      <c r="R165" s="52"/>
      <c r="S165" s="52"/>
      <c r="T165" s="53"/>
      <c r="U165" s="31"/>
      <c r="V165" s="31"/>
      <c r="W165" s="31"/>
      <c r="X165" s="31"/>
      <c r="Y165" s="31"/>
      <c r="Z165" s="31"/>
      <c r="AA165" s="31"/>
      <c r="AB165" s="31"/>
      <c r="AC165" s="31"/>
      <c r="AD165" s="31"/>
      <c r="AE165" s="31"/>
      <c r="AT165" s="19" t="s">
        <v>129</v>
      </c>
      <c r="AU165" s="19" t="s">
        <v>72</v>
      </c>
    </row>
    <row r="166" spans="1:65" s="2" customFormat="1" ht="24">
      <c r="A166" s="31"/>
      <c r="B166" s="136"/>
      <c r="C166" s="137" t="s">
        <v>8</v>
      </c>
      <c r="D166" s="137" t="s">
        <v>122</v>
      </c>
      <c r="E166" s="138" t="s">
        <v>456</v>
      </c>
      <c r="F166" s="139" t="s">
        <v>457</v>
      </c>
      <c r="G166" s="140" t="s">
        <v>152</v>
      </c>
      <c r="H166" s="141">
        <v>0.73</v>
      </c>
      <c r="I166" s="141"/>
      <c r="J166" s="141">
        <f>ROUND(I166*H166,2)</f>
        <v>0</v>
      </c>
      <c r="K166" s="139" t="s">
        <v>126</v>
      </c>
      <c r="L166" s="32"/>
      <c r="M166" s="142" t="s">
        <v>3</v>
      </c>
      <c r="N166" s="143" t="s">
        <v>34</v>
      </c>
      <c r="O166" s="144">
        <v>1.61</v>
      </c>
      <c r="P166" s="144">
        <f>O166*H166</f>
        <v>1.1753</v>
      </c>
      <c r="Q166" s="144">
        <v>0</v>
      </c>
      <c r="R166" s="144">
        <f>Q166*H166</f>
        <v>0</v>
      </c>
      <c r="S166" s="144">
        <v>0</v>
      </c>
      <c r="T166" s="145">
        <f>S166*H166</f>
        <v>0</v>
      </c>
      <c r="U166" s="31"/>
      <c r="V166" s="31"/>
      <c r="W166" s="31"/>
      <c r="X166" s="31"/>
      <c r="Y166" s="31"/>
      <c r="Z166" s="31"/>
      <c r="AA166" s="31"/>
      <c r="AB166" s="31"/>
      <c r="AC166" s="31"/>
      <c r="AD166" s="31"/>
      <c r="AE166" s="31"/>
      <c r="AR166" s="146" t="s">
        <v>197</v>
      </c>
      <c r="AT166" s="146" t="s">
        <v>122</v>
      </c>
      <c r="AU166" s="146" t="s">
        <v>72</v>
      </c>
      <c r="AY166" s="19" t="s">
        <v>119</v>
      </c>
      <c r="BE166" s="147">
        <f>IF(N166="základní",J166,0)</f>
        <v>0</v>
      </c>
      <c r="BF166" s="147">
        <f>IF(N166="snížená",J166,0)</f>
        <v>0</v>
      </c>
      <c r="BG166" s="147">
        <f>IF(N166="zákl. přenesená",J166,0)</f>
        <v>0</v>
      </c>
      <c r="BH166" s="147">
        <f>IF(N166="sníž. přenesená",J166,0)</f>
        <v>0</v>
      </c>
      <c r="BI166" s="147">
        <f>IF(N166="nulová",J166,0)</f>
        <v>0</v>
      </c>
      <c r="BJ166" s="19" t="s">
        <v>70</v>
      </c>
      <c r="BK166" s="147">
        <f>ROUND(I166*H166,2)</f>
        <v>0</v>
      </c>
      <c r="BL166" s="19" t="s">
        <v>197</v>
      </c>
      <c r="BM166" s="146" t="s">
        <v>458</v>
      </c>
    </row>
    <row r="167" spans="1:65" s="2" customFormat="1" ht="78">
      <c r="A167" s="31"/>
      <c r="B167" s="32"/>
      <c r="C167" s="31"/>
      <c r="D167" s="148" t="s">
        <v>129</v>
      </c>
      <c r="E167" s="31"/>
      <c r="F167" s="149" t="s">
        <v>272</v>
      </c>
      <c r="G167" s="31"/>
      <c r="H167" s="31"/>
      <c r="I167" s="31"/>
      <c r="J167" s="31"/>
      <c r="K167" s="31"/>
      <c r="L167" s="32"/>
      <c r="M167" s="150"/>
      <c r="N167" s="151"/>
      <c r="O167" s="52"/>
      <c r="P167" s="52"/>
      <c r="Q167" s="52"/>
      <c r="R167" s="52"/>
      <c r="S167" s="52"/>
      <c r="T167" s="53"/>
      <c r="U167" s="31"/>
      <c r="V167" s="31"/>
      <c r="W167" s="31"/>
      <c r="X167" s="31"/>
      <c r="Y167" s="31"/>
      <c r="Z167" s="31"/>
      <c r="AA167" s="31"/>
      <c r="AB167" s="31"/>
      <c r="AC167" s="31"/>
      <c r="AD167" s="31"/>
      <c r="AE167" s="31"/>
      <c r="AT167" s="19" t="s">
        <v>129</v>
      </c>
      <c r="AU167" s="19" t="s">
        <v>72</v>
      </c>
    </row>
    <row r="168" spans="1:65" s="12" customFormat="1" ht="22.9" customHeight="1">
      <c r="B168" s="124"/>
      <c r="D168" s="125" t="s">
        <v>62</v>
      </c>
      <c r="E168" s="134" t="s">
        <v>192</v>
      </c>
      <c r="F168" s="134" t="s">
        <v>193</v>
      </c>
      <c r="J168" s="135">
        <f>BK168</f>
        <v>0</v>
      </c>
      <c r="L168" s="124"/>
      <c r="M168" s="128"/>
      <c r="N168" s="129"/>
      <c r="O168" s="129"/>
      <c r="P168" s="130">
        <f>SUM(P169:P185)</f>
        <v>44.539339999999996</v>
      </c>
      <c r="Q168" s="129"/>
      <c r="R168" s="130">
        <f>SUM(R169:R185)</f>
        <v>0.7079548</v>
      </c>
      <c r="S168" s="129"/>
      <c r="T168" s="131">
        <f>SUM(T169:T185)</f>
        <v>0</v>
      </c>
      <c r="AR168" s="125" t="s">
        <v>72</v>
      </c>
      <c r="AT168" s="132" t="s">
        <v>62</v>
      </c>
      <c r="AU168" s="132" t="s">
        <v>70</v>
      </c>
      <c r="AY168" s="125" t="s">
        <v>119</v>
      </c>
      <c r="BK168" s="133">
        <f>SUM(BK169:BK185)</f>
        <v>0</v>
      </c>
    </row>
    <row r="169" spans="1:65" s="2" customFormat="1" ht="24">
      <c r="A169" s="31"/>
      <c r="B169" s="136"/>
      <c r="C169" s="137" t="s">
        <v>251</v>
      </c>
      <c r="D169" s="137" t="s">
        <v>122</v>
      </c>
      <c r="E169" s="138" t="s">
        <v>459</v>
      </c>
      <c r="F169" s="139" t="s">
        <v>460</v>
      </c>
      <c r="G169" s="140" t="s">
        <v>125</v>
      </c>
      <c r="H169" s="141">
        <v>141.16999999999999</v>
      </c>
      <c r="I169" s="141"/>
      <c r="J169" s="141">
        <f>ROUND(I169*H169,2)</f>
        <v>0</v>
      </c>
      <c r="K169" s="139" t="s">
        <v>126</v>
      </c>
      <c r="L169" s="32"/>
      <c r="M169" s="142" t="s">
        <v>3</v>
      </c>
      <c r="N169" s="143" t="s">
        <v>34</v>
      </c>
      <c r="O169" s="144">
        <v>0.14000000000000001</v>
      </c>
      <c r="P169" s="144">
        <f>O169*H169</f>
        <v>19.7638</v>
      </c>
      <c r="Q169" s="144">
        <v>1.16E-3</v>
      </c>
      <c r="R169" s="144">
        <f>Q169*H169</f>
        <v>0.16375719999999999</v>
      </c>
      <c r="S169" s="144">
        <v>0</v>
      </c>
      <c r="T169" s="145">
        <f>S169*H169</f>
        <v>0</v>
      </c>
      <c r="U169" s="31"/>
      <c r="V169" s="31"/>
      <c r="W169" s="31"/>
      <c r="X169" s="31"/>
      <c r="Y169" s="31"/>
      <c r="Z169" s="31"/>
      <c r="AA169" s="31"/>
      <c r="AB169" s="31"/>
      <c r="AC169" s="31"/>
      <c r="AD169" s="31"/>
      <c r="AE169" s="31"/>
      <c r="AR169" s="146" t="s">
        <v>197</v>
      </c>
      <c r="AT169" s="146" t="s">
        <v>122</v>
      </c>
      <c r="AU169" s="146" t="s">
        <v>72</v>
      </c>
      <c r="AY169" s="19" t="s">
        <v>119</v>
      </c>
      <c r="BE169" s="147">
        <f>IF(N169="základní",J169,0)</f>
        <v>0</v>
      </c>
      <c r="BF169" s="147">
        <f>IF(N169="snížená",J169,0)</f>
        <v>0</v>
      </c>
      <c r="BG169" s="147">
        <f>IF(N169="zákl. přenesená",J169,0)</f>
        <v>0</v>
      </c>
      <c r="BH169" s="147">
        <f>IF(N169="sníž. přenesená",J169,0)</f>
        <v>0</v>
      </c>
      <c r="BI169" s="147">
        <f>IF(N169="nulová",J169,0)</f>
        <v>0</v>
      </c>
      <c r="BJ169" s="19" t="s">
        <v>70</v>
      </c>
      <c r="BK169" s="147">
        <f>ROUND(I169*H169,2)</f>
        <v>0</v>
      </c>
      <c r="BL169" s="19" t="s">
        <v>197</v>
      </c>
      <c r="BM169" s="146" t="s">
        <v>461</v>
      </c>
    </row>
    <row r="170" spans="1:65" s="2" customFormat="1" ht="107.25">
      <c r="A170" s="31"/>
      <c r="B170" s="32"/>
      <c r="C170" s="31"/>
      <c r="D170" s="148" t="s">
        <v>129</v>
      </c>
      <c r="E170" s="31"/>
      <c r="F170" s="149" t="s">
        <v>462</v>
      </c>
      <c r="G170" s="31"/>
      <c r="H170" s="31"/>
      <c r="I170" s="31"/>
      <c r="J170" s="31"/>
      <c r="K170" s="31"/>
      <c r="L170" s="32"/>
      <c r="M170" s="150"/>
      <c r="N170" s="151"/>
      <c r="O170" s="52"/>
      <c r="P170" s="52"/>
      <c r="Q170" s="52"/>
      <c r="R170" s="52"/>
      <c r="S170" s="52"/>
      <c r="T170" s="53"/>
      <c r="U170" s="31"/>
      <c r="V170" s="31"/>
      <c r="W170" s="31"/>
      <c r="X170" s="31"/>
      <c r="Y170" s="31"/>
      <c r="Z170" s="31"/>
      <c r="AA170" s="31"/>
      <c r="AB170" s="31"/>
      <c r="AC170" s="31"/>
      <c r="AD170" s="31"/>
      <c r="AE170" s="31"/>
      <c r="AT170" s="19" t="s">
        <v>129</v>
      </c>
      <c r="AU170" s="19" t="s">
        <v>72</v>
      </c>
    </row>
    <row r="171" spans="1:65" s="13" customFormat="1">
      <c r="B171" s="152"/>
      <c r="D171" s="148" t="s">
        <v>131</v>
      </c>
      <c r="E171" s="153" t="s">
        <v>3</v>
      </c>
      <c r="F171" s="154" t="s">
        <v>581</v>
      </c>
      <c r="H171" s="155">
        <v>141.16999999999999</v>
      </c>
      <c r="L171" s="152"/>
      <c r="M171" s="156"/>
      <c r="N171" s="157"/>
      <c r="O171" s="157"/>
      <c r="P171" s="157"/>
      <c r="Q171" s="157"/>
      <c r="R171" s="157"/>
      <c r="S171" s="157"/>
      <c r="T171" s="158"/>
      <c r="AT171" s="153" t="s">
        <v>131</v>
      </c>
      <c r="AU171" s="153" t="s">
        <v>72</v>
      </c>
      <c r="AV171" s="13" t="s">
        <v>72</v>
      </c>
      <c r="AW171" s="13" t="s">
        <v>25</v>
      </c>
      <c r="AX171" s="13" t="s">
        <v>63</v>
      </c>
      <c r="AY171" s="153" t="s">
        <v>119</v>
      </c>
    </row>
    <row r="172" spans="1:65" s="14" customFormat="1">
      <c r="B172" s="159"/>
      <c r="D172" s="148" t="s">
        <v>131</v>
      </c>
      <c r="E172" s="160" t="s">
        <v>3</v>
      </c>
      <c r="F172" s="161" t="s">
        <v>133</v>
      </c>
      <c r="H172" s="162">
        <v>141.16999999999999</v>
      </c>
      <c r="L172" s="159"/>
      <c r="M172" s="163"/>
      <c r="N172" s="164"/>
      <c r="O172" s="164"/>
      <c r="P172" s="164"/>
      <c r="Q172" s="164"/>
      <c r="R172" s="164"/>
      <c r="S172" s="164"/>
      <c r="T172" s="165"/>
      <c r="AT172" s="160" t="s">
        <v>131</v>
      </c>
      <c r="AU172" s="160" t="s">
        <v>72</v>
      </c>
      <c r="AV172" s="14" t="s">
        <v>127</v>
      </c>
      <c r="AW172" s="14" t="s">
        <v>25</v>
      </c>
      <c r="AX172" s="14" t="s">
        <v>70</v>
      </c>
      <c r="AY172" s="160" t="s">
        <v>119</v>
      </c>
    </row>
    <row r="173" spans="1:65" s="2" customFormat="1" ht="16.5" customHeight="1">
      <c r="A173" s="31"/>
      <c r="B173" s="136"/>
      <c r="C173" s="172" t="s">
        <v>256</v>
      </c>
      <c r="D173" s="172" t="s">
        <v>201</v>
      </c>
      <c r="E173" s="173" t="s">
        <v>463</v>
      </c>
      <c r="F173" s="174" t="s">
        <v>464</v>
      </c>
      <c r="G173" s="175" t="s">
        <v>125</v>
      </c>
      <c r="H173" s="176">
        <v>143.99</v>
      </c>
      <c r="I173" s="176"/>
      <c r="J173" s="176">
        <f>ROUND(I173*H173,2)</f>
        <v>0</v>
      </c>
      <c r="K173" s="174" t="s">
        <v>126</v>
      </c>
      <c r="L173" s="177"/>
      <c r="M173" s="178" t="s">
        <v>3</v>
      </c>
      <c r="N173" s="179" t="s">
        <v>34</v>
      </c>
      <c r="O173" s="144">
        <v>0</v>
      </c>
      <c r="P173" s="144">
        <f>O173*H173</f>
        <v>0</v>
      </c>
      <c r="Q173" s="144">
        <v>1.75E-3</v>
      </c>
      <c r="R173" s="144">
        <f>Q173*H173</f>
        <v>0.2519825</v>
      </c>
      <c r="S173" s="144">
        <v>0</v>
      </c>
      <c r="T173" s="145">
        <f>S173*H173</f>
        <v>0</v>
      </c>
      <c r="U173" s="31"/>
      <c r="V173" s="31"/>
      <c r="W173" s="31"/>
      <c r="X173" s="31"/>
      <c r="Y173" s="31"/>
      <c r="Z173" s="31"/>
      <c r="AA173" s="31"/>
      <c r="AB173" s="31"/>
      <c r="AC173" s="31"/>
      <c r="AD173" s="31"/>
      <c r="AE173" s="31"/>
      <c r="AR173" s="146" t="s">
        <v>204</v>
      </c>
      <c r="AT173" s="146" t="s">
        <v>201</v>
      </c>
      <c r="AU173" s="146" t="s">
        <v>72</v>
      </c>
      <c r="AY173" s="19" t="s">
        <v>119</v>
      </c>
      <c r="BE173" s="147">
        <f>IF(N173="základní",J173,0)</f>
        <v>0</v>
      </c>
      <c r="BF173" s="147">
        <f>IF(N173="snížená",J173,0)</f>
        <v>0</v>
      </c>
      <c r="BG173" s="147">
        <f>IF(N173="zákl. přenesená",J173,0)</f>
        <v>0</v>
      </c>
      <c r="BH173" s="147">
        <f>IF(N173="sníž. přenesená",J173,0)</f>
        <v>0</v>
      </c>
      <c r="BI173" s="147">
        <f>IF(N173="nulová",J173,0)</f>
        <v>0</v>
      </c>
      <c r="BJ173" s="19" t="s">
        <v>70</v>
      </c>
      <c r="BK173" s="147">
        <f>ROUND(I173*H173,2)</f>
        <v>0</v>
      </c>
      <c r="BL173" s="19" t="s">
        <v>197</v>
      </c>
      <c r="BM173" s="146" t="s">
        <v>465</v>
      </c>
    </row>
    <row r="174" spans="1:65" s="13" customFormat="1">
      <c r="B174" s="152"/>
      <c r="D174" s="148" t="s">
        <v>131</v>
      </c>
      <c r="F174" s="154" t="s">
        <v>591</v>
      </c>
      <c r="H174" s="155">
        <v>143.99</v>
      </c>
      <c r="L174" s="152"/>
      <c r="M174" s="156"/>
      <c r="N174" s="157"/>
      <c r="O174" s="157"/>
      <c r="P174" s="157"/>
      <c r="Q174" s="157"/>
      <c r="R174" s="157"/>
      <c r="S174" s="157"/>
      <c r="T174" s="158"/>
      <c r="AT174" s="153" t="s">
        <v>131</v>
      </c>
      <c r="AU174" s="153" t="s">
        <v>72</v>
      </c>
      <c r="AV174" s="13" t="s">
        <v>72</v>
      </c>
      <c r="AW174" s="13" t="s">
        <v>4</v>
      </c>
      <c r="AX174" s="13" t="s">
        <v>70</v>
      </c>
      <c r="AY174" s="153" t="s">
        <v>119</v>
      </c>
    </row>
    <row r="175" spans="1:65" s="2" customFormat="1" ht="24">
      <c r="A175" s="31"/>
      <c r="B175" s="136"/>
      <c r="C175" s="137" t="s">
        <v>263</v>
      </c>
      <c r="D175" s="137" t="s">
        <v>122</v>
      </c>
      <c r="E175" s="138" t="s">
        <v>467</v>
      </c>
      <c r="F175" s="139" t="s">
        <v>468</v>
      </c>
      <c r="G175" s="140" t="s">
        <v>125</v>
      </c>
      <c r="H175" s="141">
        <v>141.16999999999999</v>
      </c>
      <c r="I175" s="141"/>
      <c r="J175" s="141">
        <f>ROUND(I175*H175,2)</f>
        <v>0</v>
      </c>
      <c r="K175" s="139" t="s">
        <v>126</v>
      </c>
      <c r="L175" s="32"/>
      <c r="M175" s="142" t="s">
        <v>3</v>
      </c>
      <c r="N175" s="143" t="s">
        <v>34</v>
      </c>
      <c r="O175" s="144">
        <v>0.159</v>
      </c>
      <c r="P175" s="144">
        <f>O175*H175</f>
        <v>22.446029999999997</v>
      </c>
      <c r="Q175" s="144">
        <v>3.0000000000000001E-5</v>
      </c>
      <c r="R175" s="144">
        <f>Q175*H175</f>
        <v>4.2350999999999995E-3</v>
      </c>
      <c r="S175" s="144">
        <v>0</v>
      </c>
      <c r="T175" s="145">
        <f>S175*H175</f>
        <v>0</v>
      </c>
      <c r="U175" s="31"/>
      <c r="V175" s="31"/>
      <c r="W175" s="31"/>
      <c r="X175" s="31"/>
      <c r="Y175" s="31"/>
      <c r="Z175" s="31"/>
      <c r="AA175" s="31"/>
      <c r="AB175" s="31"/>
      <c r="AC175" s="31"/>
      <c r="AD175" s="31"/>
      <c r="AE175" s="31"/>
      <c r="AR175" s="146" t="s">
        <v>197</v>
      </c>
      <c r="AT175" s="146" t="s">
        <v>122</v>
      </c>
      <c r="AU175" s="146" t="s">
        <v>72</v>
      </c>
      <c r="AY175" s="19" t="s">
        <v>119</v>
      </c>
      <c r="BE175" s="147">
        <f>IF(N175="základní",J175,0)</f>
        <v>0</v>
      </c>
      <c r="BF175" s="147">
        <f>IF(N175="snížená",J175,0)</f>
        <v>0</v>
      </c>
      <c r="BG175" s="147">
        <f>IF(N175="zákl. přenesená",J175,0)</f>
        <v>0</v>
      </c>
      <c r="BH175" s="147">
        <f>IF(N175="sníž. přenesená",J175,0)</f>
        <v>0</v>
      </c>
      <c r="BI175" s="147">
        <f>IF(N175="nulová",J175,0)</f>
        <v>0</v>
      </c>
      <c r="BJ175" s="19" t="s">
        <v>70</v>
      </c>
      <c r="BK175" s="147">
        <f>ROUND(I175*H175,2)</f>
        <v>0</v>
      </c>
      <c r="BL175" s="19" t="s">
        <v>197</v>
      </c>
      <c r="BM175" s="146" t="s">
        <v>469</v>
      </c>
    </row>
    <row r="176" spans="1:65" s="2" customFormat="1" ht="107.25">
      <c r="A176" s="31"/>
      <c r="B176" s="32"/>
      <c r="C176" s="31"/>
      <c r="D176" s="148" t="s">
        <v>129</v>
      </c>
      <c r="E176" s="31"/>
      <c r="F176" s="149" t="s">
        <v>462</v>
      </c>
      <c r="G176" s="31"/>
      <c r="H176" s="31"/>
      <c r="I176" s="31"/>
      <c r="J176" s="31"/>
      <c r="K176" s="31"/>
      <c r="L176" s="32"/>
      <c r="M176" s="150"/>
      <c r="N176" s="151"/>
      <c r="O176" s="52"/>
      <c r="P176" s="52"/>
      <c r="Q176" s="52"/>
      <c r="R176" s="52"/>
      <c r="S176" s="52"/>
      <c r="T176" s="53"/>
      <c r="U176" s="31"/>
      <c r="V176" s="31"/>
      <c r="W176" s="31"/>
      <c r="X176" s="31"/>
      <c r="Y176" s="31"/>
      <c r="Z176" s="31"/>
      <c r="AA176" s="31"/>
      <c r="AB176" s="31"/>
      <c r="AC176" s="31"/>
      <c r="AD176" s="31"/>
      <c r="AE176" s="31"/>
      <c r="AT176" s="19" t="s">
        <v>129</v>
      </c>
      <c r="AU176" s="19" t="s">
        <v>72</v>
      </c>
    </row>
    <row r="177" spans="1:65" s="13" customFormat="1">
      <c r="B177" s="152"/>
      <c r="D177" s="148" t="s">
        <v>131</v>
      </c>
      <c r="E177" s="153" t="s">
        <v>3</v>
      </c>
      <c r="F177" s="154" t="s">
        <v>577</v>
      </c>
      <c r="H177" s="155">
        <v>141.16999999999999</v>
      </c>
      <c r="L177" s="152"/>
      <c r="M177" s="156"/>
      <c r="N177" s="157"/>
      <c r="O177" s="157"/>
      <c r="P177" s="157"/>
      <c r="Q177" s="157"/>
      <c r="R177" s="157"/>
      <c r="S177" s="157"/>
      <c r="T177" s="158"/>
      <c r="AT177" s="153" t="s">
        <v>131</v>
      </c>
      <c r="AU177" s="153" t="s">
        <v>72</v>
      </c>
      <c r="AV177" s="13" t="s">
        <v>72</v>
      </c>
      <c r="AW177" s="13" t="s">
        <v>25</v>
      </c>
      <c r="AX177" s="13" t="s">
        <v>63</v>
      </c>
      <c r="AY177" s="153" t="s">
        <v>119</v>
      </c>
    </row>
    <row r="178" spans="1:65" s="15" customFormat="1">
      <c r="B178" s="166"/>
      <c r="D178" s="148" t="s">
        <v>131</v>
      </c>
      <c r="E178" s="167" t="s">
        <v>3</v>
      </c>
      <c r="F178" s="168" t="s">
        <v>589</v>
      </c>
      <c r="H178" s="167" t="s">
        <v>3</v>
      </c>
      <c r="L178" s="166"/>
      <c r="M178" s="169"/>
      <c r="N178" s="170"/>
      <c r="O178" s="170"/>
      <c r="P178" s="170"/>
      <c r="Q178" s="170"/>
      <c r="R178" s="170"/>
      <c r="S178" s="170"/>
      <c r="T178" s="171"/>
      <c r="AT178" s="167" t="s">
        <v>131</v>
      </c>
      <c r="AU178" s="167" t="s">
        <v>72</v>
      </c>
      <c r="AV178" s="15" t="s">
        <v>70</v>
      </c>
      <c r="AW178" s="15" t="s">
        <v>25</v>
      </c>
      <c r="AX178" s="15" t="s">
        <v>63</v>
      </c>
      <c r="AY178" s="167" t="s">
        <v>119</v>
      </c>
    </row>
    <row r="179" spans="1:65" s="14" customFormat="1">
      <c r="B179" s="159"/>
      <c r="D179" s="148" t="s">
        <v>131</v>
      </c>
      <c r="E179" s="160" t="s">
        <v>3</v>
      </c>
      <c r="F179" s="161" t="s">
        <v>133</v>
      </c>
      <c r="H179" s="162">
        <v>141.16999999999999</v>
      </c>
      <c r="L179" s="159"/>
      <c r="M179" s="163"/>
      <c r="N179" s="164"/>
      <c r="O179" s="164"/>
      <c r="P179" s="164"/>
      <c r="Q179" s="164"/>
      <c r="R179" s="164"/>
      <c r="S179" s="164"/>
      <c r="T179" s="165"/>
      <c r="AT179" s="160" t="s">
        <v>131</v>
      </c>
      <c r="AU179" s="160" t="s">
        <v>72</v>
      </c>
      <c r="AV179" s="14" t="s">
        <v>127</v>
      </c>
      <c r="AW179" s="14" t="s">
        <v>25</v>
      </c>
      <c r="AX179" s="14" t="s">
        <v>70</v>
      </c>
      <c r="AY179" s="160" t="s">
        <v>119</v>
      </c>
    </row>
    <row r="180" spans="1:65" s="2" customFormat="1" ht="16.5" customHeight="1">
      <c r="A180" s="31"/>
      <c r="B180" s="136"/>
      <c r="C180" s="172" t="s">
        <v>268</v>
      </c>
      <c r="D180" s="172" t="s">
        <v>201</v>
      </c>
      <c r="E180" s="173" t="s">
        <v>470</v>
      </c>
      <c r="F180" s="174" t="s">
        <v>471</v>
      </c>
      <c r="G180" s="175" t="s">
        <v>125</v>
      </c>
      <c r="H180" s="176">
        <v>143.99</v>
      </c>
      <c r="I180" s="176"/>
      <c r="J180" s="176">
        <f>ROUND(I180*H180,2)</f>
        <v>0</v>
      </c>
      <c r="K180" s="174" t="s">
        <v>126</v>
      </c>
      <c r="L180" s="177"/>
      <c r="M180" s="178" t="s">
        <v>3</v>
      </c>
      <c r="N180" s="179" t="s">
        <v>34</v>
      </c>
      <c r="O180" s="144">
        <v>0</v>
      </c>
      <c r="P180" s="144">
        <f>O180*H180</f>
        <v>0</v>
      </c>
      <c r="Q180" s="144">
        <v>2E-3</v>
      </c>
      <c r="R180" s="144">
        <f>Q180*H180</f>
        <v>0.28798000000000001</v>
      </c>
      <c r="S180" s="144">
        <v>0</v>
      </c>
      <c r="T180" s="145">
        <f>S180*H180</f>
        <v>0</v>
      </c>
      <c r="U180" s="31"/>
      <c r="V180" s="31"/>
      <c r="W180" s="31"/>
      <c r="X180" s="31"/>
      <c r="Y180" s="31"/>
      <c r="Z180" s="31"/>
      <c r="AA180" s="31"/>
      <c r="AB180" s="31"/>
      <c r="AC180" s="31"/>
      <c r="AD180" s="31"/>
      <c r="AE180" s="31"/>
      <c r="AR180" s="146" t="s">
        <v>204</v>
      </c>
      <c r="AT180" s="146" t="s">
        <v>201</v>
      </c>
      <c r="AU180" s="146" t="s">
        <v>72</v>
      </c>
      <c r="AY180" s="19" t="s">
        <v>119</v>
      </c>
      <c r="BE180" s="147">
        <f>IF(N180="základní",J180,0)</f>
        <v>0</v>
      </c>
      <c r="BF180" s="147">
        <f>IF(N180="snížená",J180,0)</f>
        <v>0</v>
      </c>
      <c r="BG180" s="147">
        <f>IF(N180="zákl. přenesená",J180,0)</f>
        <v>0</v>
      </c>
      <c r="BH180" s="147">
        <f>IF(N180="sníž. přenesená",J180,0)</f>
        <v>0</v>
      </c>
      <c r="BI180" s="147">
        <f>IF(N180="nulová",J180,0)</f>
        <v>0</v>
      </c>
      <c r="BJ180" s="19" t="s">
        <v>70</v>
      </c>
      <c r="BK180" s="147">
        <f>ROUND(I180*H180,2)</f>
        <v>0</v>
      </c>
      <c r="BL180" s="19" t="s">
        <v>197</v>
      </c>
      <c r="BM180" s="146" t="s">
        <v>472</v>
      </c>
    </row>
    <row r="181" spans="1:65" s="13" customFormat="1">
      <c r="B181" s="152"/>
      <c r="D181" s="148" t="s">
        <v>131</v>
      </c>
      <c r="F181" s="154" t="s">
        <v>591</v>
      </c>
      <c r="H181" s="155">
        <v>143.99</v>
      </c>
      <c r="L181" s="152"/>
      <c r="M181" s="156"/>
      <c r="N181" s="157"/>
      <c r="O181" s="157"/>
      <c r="P181" s="157"/>
      <c r="Q181" s="157"/>
      <c r="R181" s="157"/>
      <c r="S181" s="157"/>
      <c r="T181" s="158"/>
      <c r="AT181" s="153" t="s">
        <v>131</v>
      </c>
      <c r="AU181" s="153" t="s">
        <v>72</v>
      </c>
      <c r="AV181" s="13" t="s">
        <v>72</v>
      </c>
      <c r="AW181" s="13" t="s">
        <v>4</v>
      </c>
      <c r="AX181" s="13" t="s">
        <v>70</v>
      </c>
      <c r="AY181" s="153" t="s">
        <v>119</v>
      </c>
    </row>
    <row r="182" spans="1:65" s="2" customFormat="1" ht="24">
      <c r="A182" s="31"/>
      <c r="B182" s="136"/>
      <c r="C182" s="137" t="s">
        <v>273</v>
      </c>
      <c r="D182" s="137" t="s">
        <v>122</v>
      </c>
      <c r="E182" s="138" t="s">
        <v>220</v>
      </c>
      <c r="F182" s="139" t="s">
        <v>221</v>
      </c>
      <c r="G182" s="140" t="s">
        <v>152</v>
      </c>
      <c r="H182" s="141">
        <v>0.71</v>
      </c>
      <c r="I182" s="141"/>
      <c r="J182" s="141">
        <f>ROUND(I182*H182,2)</f>
        <v>0</v>
      </c>
      <c r="K182" s="139" t="s">
        <v>126</v>
      </c>
      <c r="L182" s="32"/>
      <c r="M182" s="142" t="s">
        <v>3</v>
      </c>
      <c r="N182" s="143" t="s">
        <v>34</v>
      </c>
      <c r="O182" s="144">
        <v>1.831</v>
      </c>
      <c r="P182" s="144">
        <f>O182*H182</f>
        <v>1.3000099999999999</v>
      </c>
      <c r="Q182" s="144">
        <v>0</v>
      </c>
      <c r="R182" s="144">
        <f>Q182*H182</f>
        <v>0</v>
      </c>
      <c r="S182" s="144">
        <v>0</v>
      </c>
      <c r="T182" s="145">
        <f>S182*H182</f>
        <v>0</v>
      </c>
      <c r="U182" s="31"/>
      <c r="V182" s="31"/>
      <c r="W182" s="31"/>
      <c r="X182" s="31"/>
      <c r="Y182" s="31"/>
      <c r="Z182" s="31"/>
      <c r="AA182" s="31"/>
      <c r="AB182" s="31"/>
      <c r="AC182" s="31"/>
      <c r="AD182" s="31"/>
      <c r="AE182" s="31"/>
      <c r="AR182" s="146" t="s">
        <v>197</v>
      </c>
      <c r="AT182" s="146" t="s">
        <v>122</v>
      </c>
      <c r="AU182" s="146" t="s">
        <v>72</v>
      </c>
      <c r="AY182" s="19" t="s">
        <v>119</v>
      </c>
      <c r="BE182" s="147">
        <f>IF(N182="základní",J182,0)</f>
        <v>0</v>
      </c>
      <c r="BF182" s="147">
        <f>IF(N182="snížená",J182,0)</f>
        <v>0</v>
      </c>
      <c r="BG182" s="147">
        <f>IF(N182="zákl. přenesená",J182,0)</f>
        <v>0</v>
      </c>
      <c r="BH182" s="147">
        <f>IF(N182="sníž. přenesená",J182,0)</f>
        <v>0</v>
      </c>
      <c r="BI182" s="147">
        <f>IF(N182="nulová",J182,0)</f>
        <v>0</v>
      </c>
      <c r="BJ182" s="19" t="s">
        <v>70</v>
      </c>
      <c r="BK182" s="147">
        <f>ROUND(I182*H182,2)</f>
        <v>0</v>
      </c>
      <c r="BL182" s="19" t="s">
        <v>197</v>
      </c>
      <c r="BM182" s="146" t="s">
        <v>222</v>
      </c>
    </row>
    <row r="183" spans="1:65" s="2" customFormat="1" ht="78">
      <c r="A183" s="31"/>
      <c r="B183" s="32"/>
      <c r="C183" s="31"/>
      <c r="D183" s="148" t="s">
        <v>129</v>
      </c>
      <c r="E183" s="31"/>
      <c r="F183" s="149" t="s">
        <v>223</v>
      </c>
      <c r="G183" s="31"/>
      <c r="H183" s="31"/>
      <c r="I183" s="31"/>
      <c r="J183" s="31"/>
      <c r="K183" s="31"/>
      <c r="L183" s="32"/>
      <c r="M183" s="150"/>
      <c r="N183" s="151"/>
      <c r="O183" s="52"/>
      <c r="P183" s="52"/>
      <c r="Q183" s="52"/>
      <c r="R183" s="52"/>
      <c r="S183" s="52"/>
      <c r="T183" s="53"/>
      <c r="U183" s="31"/>
      <c r="V183" s="31"/>
      <c r="W183" s="31"/>
      <c r="X183" s="31"/>
      <c r="Y183" s="31"/>
      <c r="Z183" s="31"/>
      <c r="AA183" s="31"/>
      <c r="AB183" s="31"/>
      <c r="AC183" s="31"/>
      <c r="AD183" s="31"/>
      <c r="AE183" s="31"/>
      <c r="AT183" s="19" t="s">
        <v>129</v>
      </c>
      <c r="AU183" s="19" t="s">
        <v>72</v>
      </c>
    </row>
    <row r="184" spans="1:65" s="2" customFormat="1" ht="24">
      <c r="A184" s="31"/>
      <c r="B184" s="136"/>
      <c r="C184" s="137" t="s">
        <v>279</v>
      </c>
      <c r="D184" s="137" t="s">
        <v>122</v>
      </c>
      <c r="E184" s="138" t="s">
        <v>225</v>
      </c>
      <c r="F184" s="139" t="s">
        <v>226</v>
      </c>
      <c r="G184" s="140" t="s">
        <v>152</v>
      </c>
      <c r="H184" s="141">
        <v>0.71</v>
      </c>
      <c r="I184" s="141"/>
      <c r="J184" s="141">
        <f>ROUND(I184*H184,2)</f>
        <v>0</v>
      </c>
      <c r="K184" s="139" t="s">
        <v>126</v>
      </c>
      <c r="L184" s="32"/>
      <c r="M184" s="142" t="s">
        <v>3</v>
      </c>
      <c r="N184" s="143" t="s">
        <v>34</v>
      </c>
      <c r="O184" s="144">
        <v>1.45</v>
      </c>
      <c r="P184" s="144">
        <f>O184*H184</f>
        <v>1.0294999999999999</v>
      </c>
      <c r="Q184" s="144">
        <v>0</v>
      </c>
      <c r="R184" s="144">
        <f>Q184*H184</f>
        <v>0</v>
      </c>
      <c r="S184" s="144">
        <v>0</v>
      </c>
      <c r="T184" s="145">
        <f>S184*H184</f>
        <v>0</v>
      </c>
      <c r="U184" s="31"/>
      <c r="V184" s="31"/>
      <c r="W184" s="31"/>
      <c r="X184" s="31"/>
      <c r="Y184" s="31"/>
      <c r="Z184" s="31"/>
      <c r="AA184" s="31"/>
      <c r="AB184" s="31"/>
      <c r="AC184" s="31"/>
      <c r="AD184" s="31"/>
      <c r="AE184" s="31"/>
      <c r="AR184" s="146" t="s">
        <v>197</v>
      </c>
      <c r="AT184" s="146" t="s">
        <v>122</v>
      </c>
      <c r="AU184" s="146" t="s">
        <v>72</v>
      </c>
      <c r="AY184" s="19" t="s">
        <v>119</v>
      </c>
      <c r="BE184" s="147">
        <f>IF(N184="základní",J184,0)</f>
        <v>0</v>
      </c>
      <c r="BF184" s="147">
        <f>IF(N184="snížená",J184,0)</f>
        <v>0</v>
      </c>
      <c r="BG184" s="147">
        <f>IF(N184="zákl. přenesená",J184,0)</f>
        <v>0</v>
      </c>
      <c r="BH184" s="147">
        <f>IF(N184="sníž. přenesená",J184,0)</f>
        <v>0</v>
      </c>
      <c r="BI184" s="147">
        <f>IF(N184="nulová",J184,0)</f>
        <v>0</v>
      </c>
      <c r="BJ184" s="19" t="s">
        <v>70</v>
      </c>
      <c r="BK184" s="147">
        <f>ROUND(I184*H184,2)</f>
        <v>0</v>
      </c>
      <c r="BL184" s="19" t="s">
        <v>197</v>
      </c>
      <c r="BM184" s="146" t="s">
        <v>227</v>
      </c>
    </row>
    <row r="185" spans="1:65" s="2" customFormat="1" ht="78">
      <c r="A185" s="31"/>
      <c r="B185" s="32"/>
      <c r="C185" s="31"/>
      <c r="D185" s="148" t="s">
        <v>129</v>
      </c>
      <c r="E185" s="31"/>
      <c r="F185" s="149" t="s">
        <v>223</v>
      </c>
      <c r="G185" s="31"/>
      <c r="H185" s="31"/>
      <c r="I185" s="31"/>
      <c r="J185" s="31"/>
      <c r="K185" s="31"/>
      <c r="L185" s="32"/>
      <c r="M185" s="150"/>
      <c r="N185" s="151"/>
      <c r="O185" s="52"/>
      <c r="P185" s="52"/>
      <c r="Q185" s="52"/>
      <c r="R185" s="52"/>
      <c r="S185" s="52"/>
      <c r="T185" s="53"/>
      <c r="U185" s="31"/>
      <c r="V185" s="31"/>
      <c r="W185" s="31"/>
      <c r="X185" s="31"/>
      <c r="Y185" s="31"/>
      <c r="Z185" s="31"/>
      <c r="AA185" s="31"/>
      <c r="AB185" s="31"/>
      <c r="AC185" s="31"/>
      <c r="AD185" s="31"/>
      <c r="AE185" s="31"/>
      <c r="AT185" s="19" t="s">
        <v>129</v>
      </c>
      <c r="AU185" s="19" t="s">
        <v>72</v>
      </c>
    </row>
    <row r="186" spans="1:65" s="12" customFormat="1" ht="22.9" customHeight="1">
      <c r="B186" s="124"/>
      <c r="D186" s="125" t="s">
        <v>62</v>
      </c>
      <c r="E186" s="134" t="s">
        <v>228</v>
      </c>
      <c r="F186" s="134" t="s">
        <v>229</v>
      </c>
      <c r="J186" s="135">
        <f>BK186</f>
        <v>0</v>
      </c>
      <c r="L186" s="124"/>
      <c r="M186" s="128"/>
      <c r="N186" s="129"/>
      <c r="O186" s="129"/>
      <c r="P186" s="130">
        <f>SUM(P187:P203)</f>
        <v>9.0721800000000012</v>
      </c>
      <c r="Q186" s="129"/>
      <c r="R186" s="130">
        <f>SUM(R187:R203)</f>
        <v>0.38488150000000004</v>
      </c>
      <c r="S186" s="129"/>
      <c r="T186" s="131">
        <f>SUM(T187:T203)</f>
        <v>0</v>
      </c>
      <c r="AR186" s="125" t="s">
        <v>72</v>
      </c>
      <c r="AT186" s="132" t="s">
        <v>62</v>
      </c>
      <c r="AU186" s="132" t="s">
        <v>70</v>
      </c>
      <c r="AY186" s="125" t="s">
        <v>119</v>
      </c>
      <c r="BK186" s="133">
        <f>SUM(BK187:BK203)</f>
        <v>0</v>
      </c>
    </row>
    <row r="187" spans="1:65" s="2" customFormat="1" ht="24">
      <c r="A187" s="31"/>
      <c r="B187" s="136"/>
      <c r="C187" s="137" t="s">
        <v>284</v>
      </c>
      <c r="D187" s="137" t="s">
        <v>122</v>
      </c>
      <c r="E187" s="138" t="s">
        <v>231</v>
      </c>
      <c r="F187" s="139" t="s">
        <v>232</v>
      </c>
      <c r="G187" s="140" t="s">
        <v>145</v>
      </c>
      <c r="H187" s="141">
        <v>0.67</v>
      </c>
      <c r="I187" s="141"/>
      <c r="J187" s="141">
        <f>ROUND(I187*H187,2)</f>
        <v>0</v>
      </c>
      <c r="K187" s="139" t="s">
        <v>126</v>
      </c>
      <c r="L187" s="32"/>
      <c r="M187" s="142" t="s">
        <v>3</v>
      </c>
      <c r="N187" s="143" t="s">
        <v>34</v>
      </c>
      <c r="O187" s="144">
        <v>1.56</v>
      </c>
      <c r="P187" s="144">
        <f>O187*H187</f>
        <v>1.0452000000000001</v>
      </c>
      <c r="Q187" s="144">
        <v>1.08E-3</v>
      </c>
      <c r="R187" s="144">
        <f>Q187*H187</f>
        <v>7.2360000000000002E-4</v>
      </c>
      <c r="S187" s="144">
        <v>0</v>
      </c>
      <c r="T187" s="145">
        <f>S187*H187</f>
        <v>0</v>
      </c>
      <c r="U187" s="31"/>
      <c r="V187" s="31"/>
      <c r="W187" s="31"/>
      <c r="X187" s="31"/>
      <c r="Y187" s="31"/>
      <c r="Z187" s="31"/>
      <c r="AA187" s="31"/>
      <c r="AB187" s="31"/>
      <c r="AC187" s="31"/>
      <c r="AD187" s="31"/>
      <c r="AE187" s="31"/>
      <c r="AR187" s="146" t="s">
        <v>197</v>
      </c>
      <c r="AT187" s="146" t="s">
        <v>122</v>
      </c>
      <c r="AU187" s="146" t="s">
        <v>72</v>
      </c>
      <c r="AY187" s="19" t="s">
        <v>119</v>
      </c>
      <c r="BE187" s="147">
        <f>IF(N187="základní",J187,0)</f>
        <v>0</v>
      </c>
      <c r="BF187" s="147">
        <f>IF(N187="snížená",J187,0)</f>
        <v>0</v>
      </c>
      <c r="BG187" s="147">
        <f>IF(N187="zákl. přenesená",J187,0)</f>
        <v>0</v>
      </c>
      <c r="BH187" s="147">
        <f>IF(N187="sníž. přenesená",J187,0)</f>
        <v>0</v>
      </c>
      <c r="BI187" s="147">
        <f>IF(N187="nulová",J187,0)</f>
        <v>0</v>
      </c>
      <c r="BJ187" s="19" t="s">
        <v>70</v>
      </c>
      <c r="BK187" s="147">
        <f>ROUND(I187*H187,2)</f>
        <v>0</v>
      </c>
      <c r="BL187" s="19" t="s">
        <v>197</v>
      </c>
      <c r="BM187" s="146" t="s">
        <v>233</v>
      </c>
    </row>
    <row r="188" spans="1:65" s="2" customFormat="1" ht="156">
      <c r="A188" s="31"/>
      <c r="B188" s="32"/>
      <c r="C188" s="31"/>
      <c r="D188" s="148" t="s">
        <v>129</v>
      </c>
      <c r="E188" s="31"/>
      <c r="F188" s="149" t="s">
        <v>234</v>
      </c>
      <c r="G188" s="31"/>
      <c r="H188" s="31"/>
      <c r="I188" s="31"/>
      <c r="J188" s="31"/>
      <c r="K188" s="31"/>
      <c r="L188" s="32"/>
      <c r="M188" s="150"/>
      <c r="N188" s="151"/>
      <c r="O188" s="52"/>
      <c r="P188" s="52"/>
      <c r="Q188" s="52"/>
      <c r="R188" s="52"/>
      <c r="S188" s="52"/>
      <c r="T188" s="53"/>
      <c r="U188" s="31"/>
      <c r="V188" s="31"/>
      <c r="W188" s="31"/>
      <c r="X188" s="31"/>
      <c r="Y188" s="31"/>
      <c r="Z188" s="31"/>
      <c r="AA188" s="31"/>
      <c r="AB188" s="31"/>
      <c r="AC188" s="31"/>
      <c r="AD188" s="31"/>
      <c r="AE188" s="31"/>
      <c r="AT188" s="19" t="s">
        <v>129</v>
      </c>
      <c r="AU188" s="19" t="s">
        <v>72</v>
      </c>
    </row>
    <row r="189" spans="1:65" s="13" customFormat="1">
      <c r="B189" s="152"/>
      <c r="D189" s="148" t="s">
        <v>131</v>
      </c>
      <c r="E189" s="153" t="s">
        <v>3</v>
      </c>
      <c r="F189" s="154" t="s">
        <v>592</v>
      </c>
      <c r="H189" s="155">
        <v>0.67</v>
      </c>
      <c r="L189" s="152"/>
      <c r="M189" s="156"/>
      <c r="N189" s="157"/>
      <c r="O189" s="157"/>
      <c r="P189" s="157"/>
      <c r="Q189" s="157"/>
      <c r="R189" s="157"/>
      <c r="S189" s="157"/>
      <c r="T189" s="158"/>
      <c r="AT189" s="153" t="s">
        <v>131</v>
      </c>
      <c r="AU189" s="153" t="s">
        <v>72</v>
      </c>
      <c r="AV189" s="13" t="s">
        <v>72</v>
      </c>
      <c r="AW189" s="13" t="s">
        <v>25</v>
      </c>
      <c r="AX189" s="13" t="s">
        <v>63</v>
      </c>
      <c r="AY189" s="153" t="s">
        <v>119</v>
      </c>
    </row>
    <row r="190" spans="1:65" s="14" customFormat="1">
      <c r="B190" s="159"/>
      <c r="D190" s="148" t="s">
        <v>131</v>
      </c>
      <c r="E190" s="160" t="s">
        <v>3</v>
      </c>
      <c r="F190" s="161" t="s">
        <v>133</v>
      </c>
      <c r="H190" s="162">
        <v>0.67</v>
      </c>
      <c r="L190" s="159"/>
      <c r="M190" s="163"/>
      <c r="N190" s="164"/>
      <c r="O190" s="164"/>
      <c r="P190" s="164"/>
      <c r="Q190" s="164"/>
      <c r="R190" s="164"/>
      <c r="S190" s="164"/>
      <c r="T190" s="165"/>
      <c r="AT190" s="160" t="s">
        <v>131</v>
      </c>
      <c r="AU190" s="160" t="s">
        <v>72</v>
      </c>
      <c r="AV190" s="14" t="s">
        <v>127</v>
      </c>
      <c r="AW190" s="14" t="s">
        <v>25</v>
      </c>
      <c r="AX190" s="14" t="s">
        <v>70</v>
      </c>
      <c r="AY190" s="160" t="s">
        <v>119</v>
      </c>
    </row>
    <row r="191" spans="1:65" s="2" customFormat="1" ht="24">
      <c r="A191" s="31"/>
      <c r="B191" s="136"/>
      <c r="C191" s="137" t="s">
        <v>288</v>
      </c>
      <c r="D191" s="137" t="s">
        <v>122</v>
      </c>
      <c r="E191" s="138" t="s">
        <v>474</v>
      </c>
      <c r="F191" s="139" t="s">
        <v>475</v>
      </c>
      <c r="G191" s="140" t="s">
        <v>248</v>
      </c>
      <c r="H191" s="141">
        <v>27.06</v>
      </c>
      <c r="I191" s="141"/>
      <c r="J191" s="141">
        <f>ROUND(I191*H191,2)</f>
        <v>0</v>
      </c>
      <c r="K191" s="139" t="s">
        <v>126</v>
      </c>
      <c r="L191" s="32"/>
      <c r="M191" s="142" t="s">
        <v>3</v>
      </c>
      <c r="N191" s="143" t="s">
        <v>34</v>
      </c>
      <c r="O191" s="144">
        <v>0.25</v>
      </c>
      <c r="P191" s="144">
        <f>O191*H191</f>
        <v>6.7649999999999997</v>
      </c>
      <c r="Q191" s="144">
        <v>0</v>
      </c>
      <c r="R191" s="144">
        <f>Q191*H191</f>
        <v>0</v>
      </c>
      <c r="S191" s="144">
        <v>0</v>
      </c>
      <c r="T191" s="145">
        <f>S191*H191</f>
        <v>0</v>
      </c>
      <c r="U191" s="31"/>
      <c r="V191" s="31"/>
      <c r="W191" s="31"/>
      <c r="X191" s="31"/>
      <c r="Y191" s="31"/>
      <c r="Z191" s="31"/>
      <c r="AA191" s="31"/>
      <c r="AB191" s="31"/>
      <c r="AC191" s="31"/>
      <c r="AD191" s="31"/>
      <c r="AE191" s="31"/>
      <c r="AR191" s="146" t="s">
        <v>197</v>
      </c>
      <c r="AT191" s="146" t="s">
        <v>122</v>
      </c>
      <c r="AU191" s="146" t="s">
        <v>72</v>
      </c>
      <c r="AY191" s="19" t="s">
        <v>119</v>
      </c>
      <c r="BE191" s="147">
        <f>IF(N191="základní",J191,0)</f>
        <v>0</v>
      </c>
      <c r="BF191" s="147">
        <f>IF(N191="snížená",J191,0)</f>
        <v>0</v>
      </c>
      <c r="BG191" s="147">
        <f>IF(N191="zákl. přenesená",J191,0)</f>
        <v>0</v>
      </c>
      <c r="BH191" s="147">
        <f>IF(N191="sníž. přenesená",J191,0)</f>
        <v>0</v>
      </c>
      <c r="BI191" s="147">
        <f>IF(N191="nulová",J191,0)</f>
        <v>0</v>
      </c>
      <c r="BJ191" s="19" t="s">
        <v>70</v>
      </c>
      <c r="BK191" s="147">
        <f>ROUND(I191*H191,2)</f>
        <v>0</v>
      </c>
      <c r="BL191" s="19" t="s">
        <v>197</v>
      </c>
      <c r="BM191" s="146" t="s">
        <v>554</v>
      </c>
    </row>
    <row r="192" spans="1:65" s="2" customFormat="1" ht="78">
      <c r="A192" s="31"/>
      <c r="B192" s="32"/>
      <c r="C192" s="31"/>
      <c r="D192" s="148" t="s">
        <v>129</v>
      </c>
      <c r="E192" s="31"/>
      <c r="F192" s="149" t="s">
        <v>477</v>
      </c>
      <c r="G192" s="31"/>
      <c r="H192" s="31"/>
      <c r="I192" s="31"/>
      <c r="J192" s="31"/>
      <c r="K192" s="31"/>
      <c r="L192" s="32"/>
      <c r="M192" s="150"/>
      <c r="N192" s="151"/>
      <c r="O192" s="52"/>
      <c r="P192" s="52"/>
      <c r="Q192" s="52"/>
      <c r="R192" s="52"/>
      <c r="S192" s="52"/>
      <c r="T192" s="53"/>
      <c r="U192" s="31"/>
      <c r="V192" s="31"/>
      <c r="W192" s="31"/>
      <c r="X192" s="31"/>
      <c r="Y192" s="31"/>
      <c r="Z192" s="31"/>
      <c r="AA192" s="31"/>
      <c r="AB192" s="31"/>
      <c r="AC192" s="31"/>
      <c r="AD192" s="31"/>
      <c r="AE192" s="31"/>
      <c r="AT192" s="19" t="s">
        <v>129</v>
      </c>
      <c r="AU192" s="19" t="s">
        <v>72</v>
      </c>
    </row>
    <row r="193" spans="1:65" s="2" customFormat="1" ht="16.5" customHeight="1">
      <c r="A193" s="31"/>
      <c r="B193" s="136"/>
      <c r="C193" s="172" t="s">
        <v>293</v>
      </c>
      <c r="D193" s="172" t="s">
        <v>201</v>
      </c>
      <c r="E193" s="173" t="s">
        <v>480</v>
      </c>
      <c r="F193" s="174" t="s">
        <v>481</v>
      </c>
      <c r="G193" s="175" t="s">
        <v>145</v>
      </c>
      <c r="H193" s="176">
        <v>0.67</v>
      </c>
      <c r="I193" s="176"/>
      <c r="J193" s="176">
        <f>ROUND(I193*H193,2)</f>
        <v>0</v>
      </c>
      <c r="K193" s="174" t="s">
        <v>126</v>
      </c>
      <c r="L193" s="177"/>
      <c r="M193" s="178" t="s">
        <v>3</v>
      </c>
      <c r="N193" s="179" t="s">
        <v>34</v>
      </c>
      <c r="O193" s="144">
        <v>0</v>
      </c>
      <c r="P193" s="144">
        <f>O193*H193</f>
        <v>0</v>
      </c>
      <c r="Q193" s="144">
        <v>0.55000000000000004</v>
      </c>
      <c r="R193" s="144">
        <f>Q193*H193</f>
        <v>0.36850000000000005</v>
      </c>
      <c r="S193" s="144">
        <v>0</v>
      </c>
      <c r="T193" s="145">
        <f>S193*H193</f>
        <v>0</v>
      </c>
      <c r="U193" s="31"/>
      <c r="V193" s="31"/>
      <c r="W193" s="31"/>
      <c r="X193" s="31"/>
      <c r="Y193" s="31"/>
      <c r="Z193" s="31"/>
      <c r="AA193" s="31"/>
      <c r="AB193" s="31"/>
      <c r="AC193" s="31"/>
      <c r="AD193" s="31"/>
      <c r="AE193" s="31"/>
      <c r="AR193" s="146" t="s">
        <v>204</v>
      </c>
      <c r="AT193" s="146" t="s">
        <v>201</v>
      </c>
      <c r="AU193" s="146" t="s">
        <v>72</v>
      </c>
      <c r="AY193" s="19" t="s">
        <v>119</v>
      </c>
      <c r="BE193" s="147">
        <f>IF(N193="základní",J193,0)</f>
        <v>0</v>
      </c>
      <c r="BF193" s="147">
        <f>IF(N193="snížená",J193,0)</f>
        <v>0</v>
      </c>
      <c r="BG193" s="147">
        <f>IF(N193="zákl. přenesená",J193,0)</f>
        <v>0</v>
      </c>
      <c r="BH193" s="147">
        <f>IF(N193="sníž. přenesená",J193,0)</f>
        <v>0</v>
      </c>
      <c r="BI193" s="147">
        <f>IF(N193="nulová",J193,0)</f>
        <v>0</v>
      </c>
      <c r="BJ193" s="19" t="s">
        <v>70</v>
      </c>
      <c r="BK193" s="147">
        <f>ROUND(I193*H193,2)</f>
        <v>0</v>
      </c>
      <c r="BL193" s="19" t="s">
        <v>197</v>
      </c>
      <c r="BM193" s="146" t="s">
        <v>555</v>
      </c>
    </row>
    <row r="194" spans="1:65" s="13" customFormat="1">
      <c r="B194" s="152"/>
      <c r="D194" s="148" t="s">
        <v>131</v>
      </c>
      <c r="E194" s="153" t="s">
        <v>3</v>
      </c>
      <c r="F194" s="154" t="s">
        <v>593</v>
      </c>
      <c r="H194" s="155">
        <v>0.67</v>
      </c>
      <c r="L194" s="152"/>
      <c r="M194" s="156"/>
      <c r="N194" s="157"/>
      <c r="O194" s="157"/>
      <c r="P194" s="157"/>
      <c r="Q194" s="157"/>
      <c r="R194" s="157"/>
      <c r="S194" s="157"/>
      <c r="T194" s="158"/>
      <c r="AT194" s="153" t="s">
        <v>131</v>
      </c>
      <c r="AU194" s="153" t="s">
        <v>72</v>
      </c>
      <c r="AV194" s="13" t="s">
        <v>72</v>
      </c>
      <c r="AW194" s="13" t="s">
        <v>25</v>
      </c>
      <c r="AX194" s="13" t="s">
        <v>63</v>
      </c>
      <c r="AY194" s="153" t="s">
        <v>119</v>
      </c>
    </row>
    <row r="195" spans="1:65" s="14" customFormat="1">
      <c r="B195" s="159"/>
      <c r="D195" s="148" t="s">
        <v>131</v>
      </c>
      <c r="E195" s="160" t="s">
        <v>3</v>
      </c>
      <c r="F195" s="161" t="s">
        <v>133</v>
      </c>
      <c r="H195" s="162">
        <v>0.67</v>
      </c>
      <c r="L195" s="159"/>
      <c r="M195" s="163"/>
      <c r="N195" s="164"/>
      <c r="O195" s="164"/>
      <c r="P195" s="164"/>
      <c r="Q195" s="164"/>
      <c r="R195" s="164"/>
      <c r="S195" s="164"/>
      <c r="T195" s="165"/>
      <c r="AT195" s="160" t="s">
        <v>131</v>
      </c>
      <c r="AU195" s="160" t="s">
        <v>72</v>
      </c>
      <c r="AV195" s="14" t="s">
        <v>127</v>
      </c>
      <c r="AW195" s="14" t="s">
        <v>25</v>
      </c>
      <c r="AX195" s="14" t="s">
        <v>70</v>
      </c>
      <c r="AY195" s="160" t="s">
        <v>119</v>
      </c>
    </row>
    <row r="196" spans="1:65" s="2" customFormat="1" ht="21.75" customHeight="1">
      <c r="A196" s="31"/>
      <c r="B196" s="136"/>
      <c r="C196" s="137" t="s">
        <v>298</v>
      </c>
      <c r="D196" s="137" t="s">
        <v>122</v>
      </c>
      <c r="E196" s="138" t="s">
        <v>264</v>
      </c>
      <c r="F196" s="139" t="s">
        <v>265</v>
      </c>
      <c r="G196" s="140" t="s">
        <v>145</v>
      </c>
      <c r="H196" s="141">
        <v>0.67</v>
      </c>
      <c r="I196" s="141"/>
      <c r="J196" s="141">
        <f>ROUND(I196*H196,2)</f>
        <v>0</v>
      </c>
      <c r="K196" s="139" t="s">
        <v>126</v>
      </c>
      <c r="L196" s="32"/>
      <c r="M196" s="142" t="s">
        <v>3</v>
      </c>
      <c r="N196" s="143" t="s">
        <v>34</v>
      </c>
      <c r="O196" s="144">
        <v>0</v>
      </c>
      <c r="P196" s="144">
        <f>O196*H196</f>
        <v>0</v>
      </c>
      <c r="Q196" s="144">
        <v>2.3369999999999998E-2</v>
      </c>
      <c r="R196" s="144">
        <f>Q196*H196</f>
        <v>1.5657899999999999E-2</v>
      </c>
      <c r="S196" s="144">
        <v>0</v>
      </c>
      <c r="T196" s="145">
        <f>S196*H196</f>
        <v>0</v>
      </c>
      <c r="U196" s="31"/>
      <c r="V196" s="31"/>
      <c r="W196" s="31"/>
      <c r="X196" s="31"/>
      <c r="Y196" s="31"/>
      <c r="Z196" s="31"/>
      <c r="AA196" s="31"/>
      <c r="AB196" s="31"/>
      <c r="AC196" s="31"/>
      <c r="AD196" s="31"/>
      <c r="AE196" s="31"/>
      <c r="AR196" s="146" t="s">
        <v>197</v>
      </c>
      <c r="AT196" s="146" t="s">
        <v>122</v>
      </c>
      <c r="AU196" s="146" t="s">
        <v>72</v>
      </c>
      <c r="AY196" s="19" t="s">
        <v>119</v>
      </c>
      <c r="BE196" s="147">
        <f>IF(N196="základní",J196,0)</f>
        <v>0</v>
      </c>
      <c r="BF196" s="147">
        <f>IF(N196="snížená",J196,0)</f>
        <v>0</v>
      </c>
      <c r="BG196" s="147">
        <f>IF(N196="zákl. přenesená",J196,0)</f>
        <v>0</v>
      </c>
      <c r="BH196" s="147">
        <f>IF(N196="sníž. přenesená",J196,0)</f>
        <v>0</v>
      </c>
      <c r="BI196" s="147">
        <f>IF(N196="nulová",J196,0)</f>
        <v>0</v>
      </c>
      <c r="BJ196" s="19" t="s">
        <v>70</v>
      </c>
      <c r="BK196" s="147">
        <f>ROUND(I196*H196,2)</f>
        <v>0</v>
      </c>
      <c r="BL196" s="19" t="s">
        <v>197</v>
      </c>
      <c r="BM196" s="146" t="s">
        <v>266</v>
      </c>
    </row>
    <row r="197" spans="1:65" s="2" customFormat="1" ht="87.75">
      <c r="A197" s="31"/>
      <c r="B197" s="32"/>
      <c r="C197" s="31"/>
      <c r="D197" s="148" t="s">
        <v>129</v>
      </c>
      <c r="E197" s="31"/>
      <c r="F197" s="149" t="s">
        <v>267</v>
      </c>
      <c r="G197" s="31"/>
      <c r="H197" s="31"/>
      <c r="I197" s="31"/>
      <c r="J197" s="31"/>
      <c r="K197" s="31"/>
      <c r="L197" s="32"/>
      <c r="M197" s="150"/>
      <c r="N197" s="151"/>
      <c r="O197" s="52"/>
      <c r="P197" s="52"/>
      <c r="Q197" s="52"/>
      <c r="R197" s="52"/>
      <c r="S197" s="52"/>
      <c r="T197" s="53"/>
      <c r="U197" s="31"/>
      <c r="V197" s="31"/>
      <c r="W197" s="31"/>
      <c r="X197" s="31"/>
      <c r="Y197" s="31"/>
      <c r="Z197" s="31"/>
      <c r="AA197" s="31"/>
      <c r="AB197" s="31"/>
      <c r="AC197" s="31"/>
      <c r="AD197" s="31"/>
      <c r="AE197" s="31"/>
      <c r="AT197" s="19" t="s">
        <v>129</v>
      </c>
      <c r="AU197" s="19" t="s">
        <v>72</v>
      </c>
    </row>
    <row r="198" spans="1:65" s="13" customFormat="1">
      <c r="B198" s="152"/>
      <c r="D198" s="148" t="s">
        <v>131</v>
      </c>
      <c r="E198" s="153" t="s">
        <v>3</v>
      </c>
      <c r="F198" s="154" t="s">
        <v>592</v>
      </c>
      <c r="H198" s="155">
        <v>0.67</v>
      </c>
      <c r="L198" s="152"/>
      <c r="M198" s="156"/>
      <c r="N198" s="157"/>
      <c r="O198" s="157"/>
      <c r="P198" s="157"/>
      <c r="Q198" s="157"/>
      <c r="R198" s="157"/>
      <c r="S198" s="157"/>
      <c r="T198" s="158"/>
      <c r="AT198" s="153" t="s">
        <v>131</v>
      </c>
      <c r="AU198" s="153" t="s">
        <v>72</v>
      </c>
      <c r="AV198" s="13" t="s">
        <v>72</v>
      </c>
      <c r="AW198" s="13" t="s">
        <v>25</v>
      </c>
      <c r="AX198" s="13" t="s">
        <v>63</v>
      </c>
      <c r="AY198" s="153" t="s">
        <v>119</v>
      </c>
    </row>
    <row r="199" spans="1:65" s="14" customFormat="1">
      <c r="B199" s="159"/>
      <c r="D199" s="148" t="s">
        <v>131</v>
      </c>
      <c r="E199" s="160" t="s">
        <v>3</v>
      </c>
      <c r="F199" s="161" t="s">
        <v>133</v>
      </c>
      <c r="H199" s="162">
        <v>0.67</v>
      </c>
      <c r="L199" s="159"/>
      <c r="M199" s="163"/>
      <c r="N199" s="164"/>
      <c r="O199" s="164"/>
      <c r="P199" s="164"/>
      <c r="Q199" s="164"/>
      <c r="R199" s="164"/>
      <c r="S199" s="164"/>
      <c r="T199" s="165"/>
      <c r="AT199" s="160" t="s">
        <v>131</v>
      </c>
      <c r="AU199" s="160" t="s">
        <v>72</v>
      </c>
      <c r="AV199" s="14" t="s">
        <v>127</v>
      </c>
      <c r="AW199" s="14" t="s">
        <v>25</v>
      </c>
      <c r="AX199" s="14" t="s">
        <v>70</v>
      </c>
      <c r="AY199" s="160" t="s">
        <v>119</v>
      </c>
    </row>
    <row r="200" spans="1:65" s="2" customFormat="1" ht="24">
      <c r="A200" s="31"/>
      <c r="B200" s="136"/>
      <c r="C200" s="137" t="s">
        <v>204</v>
      </c>
      <c r="D200" s="137" t="s">
        <v>122</v>
      </c>
      <c r="E200" s="138" t="s">
        <v>269</v>
      </c>
      <c r="F200" s="139" t="s">
        <v>270</v>
      </c>
      <c r="G200" s="140" t="s">
        <v>152</v>
      </c>
      <c r="H200" s="141">
        <v>0.38</v>
      </c>
      <c r="I200" s="141"/>
      <c r="J200" s="141">
        <f>ROUND(I200*H200,2)</f>
        <v>0</v>
      </c>
      <c r="K200" s="139" t="s">
        <v>126</v>
      </c>
      <c r="L200" s="32"/>
      <c r="M200" s="142" t="s">
        <v>3</v>
      </c>
      <c r="N200" s="143" t="s">
        <v>34</v>
      </c>
      <c r="O200" s="144">
        <v>1.7509999999999999</v>
      </c>
      <c r="P200" s="144">
        <f>O200*H200</f>
        <v>0.66537999999999997</v>
      </c>
      <c r="Q200" s="144">
        <v>0</v>
      </c>
      <c r="R200" s="144">
        <f>Q200*H200</f>
        <v>0</v>
      </c>
      <c r="S200" s="144">
        <v>0</v>
      </c>
      <c r="T200" s="145">
        <f>S200*H200</f>
        <v>0</v>
      </c>
      <c r="U200" s="31"/>
      <c r="V200" s="31"/>
      <c r="W200" s="31"/>
      <c r="X200" s="31"/>
      <c r="Y200" s="31"/>
      <c r="Z200" s="31"/>
      <c r="AA200" s="31"/>
      <c r="AB200" s="31"/>
      <c r="AC200" s="31"/>
      <c r="AD200" s="31"/>
      <c r="AE200" s="31"/>
      <c r="AR200" s="146" t="s">
        <v>197</v>
      </c>
      <c r="AT200" s="146" t="s">
        <v>122</v>
      </c>
      <c r="AU200" s="146" t="s">
        <v>72</v>
      </c>
      <c r="AY200" s="19" t="s">
        <v>119</v>
      </c>
      <c r="BE200" s="147">
        <f>IF(N200="základní",J200,0)</f>
        <v>0</v>
      </c>
      <c r="BF200" s="147">
        <f>IF(N200="snížená",J200,0)</f>
        <v>0</v>
      </c>
      <c r="BG200" s="147">
        <f>IF(N200="zákl. přenesená",J200,0)</f>
        <v>0</v>
      </c>
      <c r="BH200" s="147">
        <f>IF(N200="sníž. přenesená",J200,0)</f>
        <v>0</v>
      </c>
      <c r="BI200" s="147">
        <f>IF(N200="nulová",J200,0)</f>
        <v>0</v>
      </c>
      <c r="BJ200" s="19" t="s">
        <v>70</v>
      </c>
      <c r="BK200" s="147">
        <f>ROUND(I200*H200,2)</f>
        <v>0</v>
      </c>
      <c r="BL200" s="19" t="s">
        <v>197</v>
      </c>
      <c r="BM200" s="146" t="s">
        <v>271</v>
      </c>
    </row>
    <row r="201" spans="1:65" s="2" customFormat="1" ht="78">
      <c r="A201" s="31"/>
      <c r="B201" s="32"/>
      <c r="C201" s="31"/>
      <c r="D201" s="148" t="s">
        <v>129</v>
      </c>
      <c r="E201" s="31"/>
      <c r="F201" s="149" t="s">
        <v>272</v>
      </c>
      <c r="G201" s="31"/>
      <c r="H201" s="31"/>
      <c r="I201" s="31"/>
      <c r="J201" s="31"/>
      <c r="K201" s="31"/>
      <c r="L201" s="32"/>
      <c r="M201" s="150"/>
      <c r="N201" s="151"/>
      <c r="O201" s="52"/>
      <c r="P201" s="52"/>
      <c r="Q201" s="52"/>
      <c r="R201" s="52"/>
      <c r="S201" s="52"/>
      <c r="T201" s="53"/>
      <c r="U201" s="31"/>
      <c r="V201" s="31"/>
      <c r="W201" s="31"/>
      <c r="X201" s="31"/>
      <c r="Y201" s="31"/>
      <c r="Z201" s="31"/>
      <c r="AA201" s="31"/>
      <c r="AB201" s="31"/>
      <c r="AC201" s="31"/>
      <c r="AD201" s="31"/>
      <c r="AE201" s="31"/>
      <c r="AT201" s="19" t="s">
        <v>129</v>
      </c>
      <c r="AU201" s="19" t="s">
        <v>72</v>
      </c>
    </row>
    <row r="202" spans="1:65" s="2" customFormat="1" ht="24">
      <c r="A202" s="31"/>
      <c r="B202" s="136"/>
      <c r="C202" s="137" t="s">
        <v>309</v>
      </c>
      <c r="D202" s="137" t="s">
        <v>122</v>
      </c>
      <c r="E202" s="138" t="s">
        <v>274</v>
      </c>
      <c r="F202" s="139" t="s">
        <v>275</v>
      </c>
      <c r="G202" s="140" t="s">
        <v>152</v>
      </c>
      <c r="H202" s="141">
        <v>0.38</v>
      </c>
      <c r="I202" s="141"/>
      <c r="J202" s="141">
        <f>ROUND(I202*H202,2)</f>
        <v>0</v>
      </c>
      <c r="K202" s="139" t="s">
        <v>126</v>
      </c>
      <c r="L202" s="32"/>
      <c r="M202" s="142" t="s">
        <v>3</v>
      </c>
      <c r="N202" s="143" t="s">
        <v>34</v>
      </c>
      <c r="O202" s="144">
        <v>1.57</v>
      </c>
      <c r="P202" s="144">
        <f>O202*H202</f>
        <v>0.59660000000000002</v>
      </c>
      <c r="Q202" s="144">
        <v>0</v>
      </c>
      <c r="R202" s="144">
        <f>Q202*H202</f>
        <v>0</v>
      </c>
      <c r="S202" s="144">
        <v>0</v>
      </c>
      <c r="T202" s="145">
        <f>S202*H202</f>
        <v>0</v>
      </c>
      <c r="U202" s="31"/>
      <c r="V202" s="31"/>
      <c r="W202" s="31"/>
      <c r="X202" s="31"/>
      <c r="Y202" s="31"/>
      <c r="Z202" s="31"/>
      <c r="AA202" s="31"/>
      <c r="AB202" s="31"/>
      <c r="AC202" s="31"/>
      <c r="AD202" s="31"/>
      <c r="AE202" s="31"/>
      <c r="AR202" s="146" t="s">
        <v>197</v>
      </c>
      <c r="AT202" s="146" t="s">
        <v>122</v>
      </c>
      <c r="AU202" s="146" t="s">
        <v>72</v>
      </c>
      <c r="AY202" s="19" t="s">
        <v>119</v>
      </c>
      <c r="BE202" s="147">
        <f>IF(N202="základní",J202,0)</f>
        <v>0</v>
      </c>
      <c r="BF202" s="147">
        <f>IF(N202="snížená",J202,0)</f>
        <v>0</v>
      </c>
      <c r="BG202" s="147">
        <f>IF(N202="zákl. přenesená",J202,0)</f>
        <v>0</v>
      </c>
      <c r="BH202" s="147">
        <f>IF(N202="sníž. přenesená",J202,0)</f>
        <v>0</v>
      </c>
      <c r="BI202" s="147">
        <f>IF(N202="nulová",J202,0)</f>
        <v>0</v>
      </c>
      <c r="BJ202" s="19" t="s">
        <v>70</v>
      </c>
      <c r="BK202" s="147">
        <f>ROUND(I202*H202,2)</f>
        <v>0</v>
      </c>
      <c r="BL202" s="19" t="s">
        <v>197</v>
      </c>
      <c r="BM202" s="146" t="s">
        <v>276</v>
      </c>
    </row>
    <row r="203" spans="1:65" s="2" customFormat="1" ht="78">
      <c r="A203" s="31"/>
      <c r="B203" s="32"/>
      <c r="C203" s="31"/>
      <c r="D203" s="148" t="s">
        <v>129</v>
      </c>
      <c r="E203" s="31"/>
      <c r="F203" s="149" t="s">
        <v>272</v>
      </c>
      <c r="G203" s="31"/>
      <c r="H203" s="31"/>
      <c r="I203" s="31"/>
      <c r="J203" s="31"/>
      <c r="K203" s="31"/>
      <c r="L203" s="32"/>
      <c r="M203" s="150"/>
      <c r="N203" s="151"/>
      <c r="O203" s="52"/>
      <c r="P203" s="52"/>
      <c r="Q203" s="52"/>
      <c r="R203" s="52"/>
      <c r="S203" s="52"/>
      <c r="T203" s="53"/>
      <c r="U203" s="31"/>
      <c r="V203" s="31"/>
      <c r="W203" s="31"/>
      <c r="X203" s="31"/>
      <c r="Y203" s="31"/>
      <c r="Z203" s="31"/>
      <c r="AA203" s="31"/>
      <c r="AB203" s="31"/>
      <c r="AC203" s="31"/>
      <c r="AD203" s="31"/>
      <c r="AE203" s="31"/>
      <c r="AT203" s="19" t="s">
        <v>129</v>
      </c>
      <c r="AU203" s="19" t="s">
        <v>72</v>
      </c>
    </row>
    <row r="204" spans="1:65" s="12" customFormat="1" ht="22.9" customHeight="1">
      <c r="B204" s="124"/>
      <c r="D204" s="125" t="s">
        <v>62</v>
      </c>
      <c r="E204" s="134" t="s">
        <v>277</v>
      </c>
      <c r="F204" s="134" t="s">
        <v>278</v>
      </c>
      <c r="J204" s="135">
        <f>BK204</f>
        <v>0</v>
      </c>
      <c r="L204" s="124"/>
      <c r="M204" s="128"/>
      <c r="N204" s="129"/>
      <c r="O204" s="129"/>
      <c r="P204" s="130">
        <f>SUM(P205:P247)</f>
        <v>77.828149999999994</v>
      </c>
      <c r="Q204" s="129"/>
      <c r="R204" s="130">
        <f>SUM(R205:R247)</f>
        <v>0.38537750000000004</v>
      </c>
      <c r="S204" s="129"/>
      <c r="T204" s="131">
        <f>SUM(T205:T247)</f>
        <v>0.21303749999999999</v>
      </c>
      <c r="AR204" s="125" t="s">
        <v>72</v>
      </c>
      <c r="AT204" s="132" t="s">
        <v>62</v>
      </c>
      <c r="AU204" s="132" t="s">
        <v>70</v>
      </c>
      <c r="AY204" s="125" t="s">
        <v>119</v>
      </c>
      <c r="BK204" s="133">
        <f>SUM(BK205:BK247)</f>
        <v>0</v>
      </c>
    </row>
    <row r="205" spans="1:65" s="2" customFormat="1" ht="16.5" customHeight="1">
      <c r="A205" s="31"/>
      <c r="B205" s="136"/>
      <c r="C205" s="137" t="s">
        <v>315</v>
      </c>
      <c r="D205" s="137" t="s">
        <v>122</v>
      </c>
      <c r="E205" s="138" t="s">
        <v>285</v>
      </c>
      <c r="F205" s="139" t="s">
        <v>286</v>
      </c>
      <c r="G205" s="140" t="s">
        <v>248</v>
      </c>
      <c r="H205" s="141">
        <v>26.95</v>
      </c>
      <c r="I205" s="141"/>
      <c r="J205" s="141">
        <f>ROUND(I205*H205,2)</f>
        <v>0</v>
      </c>
      <c r="K205" s="139" t="s">
        <v>126</v>
      </c>
      <c r="L205" s="32"/>
      <c r="M205" s="142" t="s">
        <v>3</v>
      </c>
      <c r="N205" s="143" t="s">
        <v>34</v>
      </c>
      <c r="O205" s="144">
        <v>0.14599999999999999</v>
      </c>
      <c r="P205" s="144">
        <f>O205*H205</f>
        <v>3.9346999999999999</v>
      </c>
      <c r="Q205" s="144">
        <v>0</v>
      </c>
      <c r="R205" s="144">
        <f>Q205*H205</f>
        <v>0</v>
      </c>
      <c r="S205" s="144">
        <v>1.7700000000000001E-3</v>
      </c>
      <c r="T205" s="145">
        <f>S205*H205</f>
        <v>4.7701500000000001E-2</v>
      </c>
      <c r="U205" s="31"/>
      <c r="V205" s="31"/>
      <c r="W205" s="31"/>
      <c r="X205" s="31"/>
      <c r="Y205" s="31"/>
      <c r="Z205" s="31"/>
      <c r="AA205" s="31"/>
      <c r="AB205" s="31"/>
      <c r="AC205" s="31"/>
      <c r="AD205" s="31"/>
      <c r="AE205" s="31"/>
      <c r="AR205" s="146" t="s">
        <v>197</v>
      </c>
      <c r="AT205" s="146" t="s">
        <v>122</v>
      </c>
      <c r="AU205" s="146" t="s">
        <v>72</v>
      </c>
      <c r="AY205" s="19" t="s">
        <v>119</v>
      </c>
      <c r="BE205" s="147">
        <f>IF(N205="základní",J205,0)</f>
        <v>0</v>
      </c>
      <c r="BF205" s="147">
        <f>IF(N205="snížená",J205,0)</f>
        <v>0</v>
      </c>
      <c r="BG205" s="147">
        <f>IF(N205="zákl. přenesená",J205,0)</f>
        <v>0</v>
      </c>
      <c r="BH205" s="147">
        <f>IF(N205="sníž. přenesená",J205,0)</f>
        <v>0</v>
      </c>
      <c r="BI205" s="147">
        <f>IF(N205="nulová",J205,0)</f>
        <v>0</v>
      </c>
      <c r="BJ205" s="19" t="s">
        <v>70</v>
      </c>
      <c r="BK205" s="147">
        <f>ROUND(I205*H205,2)</f>
        <v>0</v>
      </c>
      <c r="BL205" s="19" t="s">
        <v>197</v>
      </c>
      <c r="BM205" s="146" t="s">
        <v>287</v>
      </c>
    </row>
    <row r="206" spans="1:65" s="13" customFormat="1">
      <c r="B206" s="152"/>
      <c r="D206" s="148" t="s">
        <v>131</v>
      </c>
      <c r="E206" s="153" t="s">
        <v>3</v>
      </c>
      <c r="F206" s="154" t="s">
        <v>594</v>
      </c>
      <c r="H206" s="155">
        <v>26.95</v>
      </c>
      <c r="L206" s="152"/>
      <c r="M206" s="156"/>
      <c r="N206" s="157"/>
      <c r="O206" s="157"/>
      <c r="P206" s="157"/>
      <c r="Q206" s="157"/>
      <c r="R206" s="157"/>
      <c r="S206" s="157"/>
      <c r="T206" s="158"/>
      <c r="AT206" s="153" t="s">
        <v>131</v>
      </c>
      <c r="AU206" s="153" t="s">
        <v>72</v>
      </c>
      <c r="AV206" s="13" t="s">
        <v>72</v>
      </c>
      <c r="AW206" s="13" t="s">
        <v>25</v>
      </c>
      <c r="AX206" s="13" t="s">
        <v>63</v>
      </c>
      <c r="AY206" s="153" t="s">
        <v>119</v>
      </c>
    </row>
    <row r="207" spans="1:65" s="14" customFormat="1">
      <c r="B207" s="159"/>
      <c r="D207" s="148" t="s">
        <v>131</v>
      </c>
      <c r="E207" s="160" t="s">
        <v>3</v>
      </c>
      <c r="F207" s="161" t="s">
        <v>133</v>
      </c>
      <c r="H207" s="162">
        <v>26.95</v>
      </c>
      <c r="L207" s="159"/>
      <c r="M207" s="163"/>
      <c r="N207" s="164"/>
      <c r="O207" s="164"/>
      <c r="P207" s="164"/>
      <c r="Q207" s="164"/>
      <c r="R207" s="164"/>
      <c r="S207" s="164"/>
      <c r="T207" s="165"/>
      <c r="AT207" s="160" t="s">
        <v>131</v>
      </c>
      <c r="AU207" s="160" t="s">
        <v>72</v>
      </c>
      <c r="AV207" s="14" t="s">
        <v>127</v>
      </c>
      <c r="AW207" s="14" t="s">
        <v>25</v>
      </c>
      <c r="AX207" s="14" t="s">
        <v>70</v>
      </c>
      <c r="AY207" s="160" t="s">
        <v>119</v>
      </c>
    </row>
    <row r="208" spans="1:65" s="2" customFormat="1" ht="16.5" customHeight="1">
      <c r="A208" s="31"/>
      <c r="B208" s="136"/>
      <c r="C208" s="137" t="s">
        <v>320</v>
      </c>
      <c r="D208" s="137" t="s">
        <v>122</v>
      </c>
      <c r="E208" s="138" t="s">
        <v>485</v>
      </c>
      <c r="F208" s="139" t="s">
        <v>486</v>
      </c>
      <c r="G208" s="140" t="s">
        <v>248</v>
      </c>
      <c r="H208" s="141">
        <v>34.200000000000003</v>
      </c>
      <c r="I208" s="141"/>
      <c r="J208" s="141">
        <f>ROUND(I208*H208,2)</f>
        <v>0</v>
      </c>
      <c r="K208" s="139" t="s">
        <v>126</v>
      </c>
      <c r="L208" s="32"/>
      <c r="M208" s="142" t="s">
        <v>3</v>
      </c>
      <c r="N208" s="143" t="s">
        <v>34</v>
      </c>
      <c r="O208" s="144">
        <v>0.43</v>
      </c>
      <c r="P208" s="144">
        <f>O208*H208</f>
        <v>14.706000000000001</v>
      </c>
      <c r="Q208" s="144">
        <v>0</v>
      </c>
      <c r="R208" s="144">
        <f>Q208*H208</f>
        <v>0</v>
      </c>
      <c r="S208" s="144">
        <v>1.91E-3</v>
      </c>
      <c r="T208" s="145">
        <f>S208*H208</f>
        <v>6.5322000000000005E-2</v>
      </c>
      <c r="U208" s="31"/>
      <c r="V208" s="31"/>
      <c r="W208" s="31"/>
      <c r="X208" s="31"/>
      <c r="Y208" s="31"/>
      <c r="Z208" s="31"/>
      <c r="AA208" s="31"/>
      <c r="AB208" s="31"/>
      <c r="AC208" s="31"/>
      <c r="AD208" s="31"/>
      <c r="AE208" s="31"/>
      <c r="AR208" s="146" t="s">
        <v>197</v>
      </c>
      <c r="AT208" s="146" t="s">
        <v>122</v>
      </c>
      <c r="AU208" s="146" t="s">
        <v>72</v>
      </c>
      <c r="AY208" s="19" t="s">
        <v>119</v>
      </c>
      <c r="BE208" s="147">
        <f>IF(N208="základní",J208,0)</f>
        <v>0</v>
      </c>
      <c r="BF208" s="147">
        <f>IF(N208="snížená",J208,0)</f>
        <v>0</v>
      </c>
      <c r="BG208" s="147">
        <f>IF(N208="zákl. přenesená",J208,0)</f>
        <v>0</v>
      </c>
      <c r="BH208" s="147">
        <f>IF(N208="sníž. přenesená",J208,0)</f>
        <v>0</v>
      </c>
      <c r="BI208" s="147">
        <f>IF(N208="nulová",J208,0)</f>
        <v>0</v>
      </c>
      <c r="BJ208" s="19" t="s">
        <v>70</v>
      </c>
      <c r="BK208" s="147">
        <f>ROUND(I208*H208,2)</f>
        <v>0</v>
      </c>
      <c r="BL208" s="19" t="s">
        <v>197</v>
      </c>
      <c r="BM208" s="146" t="s">
        <v>558</v>
      </c>
    </row>
    <row r="209" spans="1:65" s="13" customFormat="1">
      <c r="B209" s="152"/>
      <c r="D209" s="148" t="s">
        <v>131</v>
      </c>
      <c r="E209" s="153" t="s">
        <v>3</v>
      </c>
      <c r="F209" s="154" t="s">
        <v>595</v>
      </c>
      <c r="H209" s="155">
        <v>34.200000000000003</v>
      </c>
      <c r="L209" s="152"/>
      <c r="M209" s="156"/>
      <c r="N209" s="157"/>
      <c r="O209" s="157"/>
      <c r="P209" s="157"/>
      <c r="Q209" s="157"/>
      <c r="R209" s="157"/>
      <c r="S209" s="157"/>
      <c r="T209" s="158"/>
      <c r="AT209" s="153" t="s">
        <v>131</v>
      </c>
      <c r="AU209" s="153" t="s">
        <v>72</v>
      </c>
      <c r="AV209" s="13" t="s">
        <v>72</v>
      </c>
      <c r="AW209" s="13" t="s">
        <v>25</v>
      </c>
      <c r="AX209" s="13" t="s">
        <v>63</v>
      </c>
      <c r="AY209" s="153" t="s">
        <v>119</v>
      </c>
    </row>
    <row r="210" spans="1:65" s="14" customFormat="1">
      <c r="B210" s="159"/>
      <c r="D210" s="148" t="s">
        <v>131</v>
      </c>
      <c r="E210" s="160" t="s">
        <v>3</v>
      </c>
      <c r="F210" s="161" t="s">
        <v>133</v>
      </c>
      <c r="H210" s="162">
        <v>34.200000000000003</v>
      </c>
      <c r="L210" s="159"/>
      <c r="M210" s="163"/>
      <c r="N210" s="164"/>
      <c r="O210" s="164"/>
      <c r="P210" s="164"/>
      <c r="Q210" s="164"/>
      <c r="R210" s="164"/>
      <c r="S210" s="164"/>
      <c r="T210" s="165"/>
      <c r="AT210" s="160" t="s">
        <v>131</v>
      </c>
      <c r="AU210" s="160" t="s">
        <v>72</v>
      </c>
      <c r="AV210" s="14" t="s">
        <v>127</v>
      </c>
      <c r="AW210" s="14" t="s">
        <v>25</v>
      </c>
      <c r="AX210" s="14" t="s">
        <v>70</v>
      </c>
      <c r="AY210" s="160" t="s">
        <v>119</v>
      </c>
    </row>
    <row r="211" spans="1:65" s="2" customFormat="1" ht="16.5" customHeight="1">
      <c r="A211" s="31"/>
      <c r="B211" s="136"/>
      <c r="C211" s="137" t="s">
        <v>325</v>
      </c>
      <c r="D211" s="137" t="s">
        <v>122</v>
      </c>
      <c r="E211" s="138" t="s">
        <v>289</v>
      </c>
      <c r="F211" s="139" t="s">
        <v>290</v>
      </c>
      <c r="G211" s="140" t="s">
        <v>248</v>
      </c>
      <c r="H211" s="141">
        <v>26.95</v>
      </c>
      <c r="I211" s="141"/>
      <c r="J211" s="141">
        <f>ROUND(I211*H211,2)</f>
        <v>0</v>
      </c>
      <c r="K211" s="139" t="s">
        <v>126</v>
      </c>
      <c r="L211" s="32"/>
      <c r="M211" s="142" t="s">
        <v>3</v>
      </c>
      <c r="N211" s="143" t="s">
        <v>34</v>
      </c>
      <c r="O211" s="144">
        <v>0.189</v>
      </c>
      <c r="P211" s="144">
        <f>O211*H211</f>
        <v>5.0935499999999996</v>
      </c>
      <c r="Q211" s="144">
        <v>0</v>
      </c>
      <c r="R211" s="144">
        <f>Q211*H211</f>
        <v>0</v>
      </c>
      <c r="S211" s="144">
        <v>2.5999999999999999E-3</v>
      </c>
      <c r="T211" s="145">
        <f>S211*H211</f>
        <v>7.0069999999999993E-2</v>
      </c>
      <c r="U211" s="31"/>
      <c r="V211" s="31"/>
      <c r="W211" s="31"/>
      <c r="X211" s="31"/>
      <c r="Y211" s="31"/>
      <c r="Z211" s="31"/>
      <c r="AA211" s="31"/>
      <c r="AB211" s="31"/>
      <c r="AC211" s="31"/>
      <c r="AD211" s="31"/>
      <c r="AE211" s="31"/>
      <c r="AR211" s="146" t="s">
        <v>197</v>
      </c>
      <c r="AT211" s="146" t="s">
        <v>122</v>
      </c>
      <c r="AU211" s="146" t="s">
        <v>72</v>
      </c>
      <c r="AY211" s="19" t="s">
        <v>119</v>
      </c>
      <c r="BE211" s="147">
        <f>IF(N211="základní",J211,0)</f>
        <v>0</v>
      </c>
      <c r="BF211" s="147">
        <f>IF(N211="snížená",J211,0)</f>
        <v>0</v>
      </c>
      <c r="BG211" s="147">
        <f>IF(N211="zákl. přenesená",J211,0)</f>
        <v>0</v>
      </c>
      <c r="BH211" s="147">
        <f>IF(N211="sníž. přenesená",J211,0)</f>
        <v>0</v>
      </c>
      <c r="BI211" s="147">
        <f>IF(N211="nulová",J211,0)</f>
        <v>0</v>
      </c>
      <c r="BJ211" s="19" t="s">
        <v>70</v>
      </c>
      <c r="BK211" s="147">
        <f>ROUND(I211*H211,2)</f>
        <v>0</v>
      </c>
      <c r="BL211" s="19" t="s">
        <v>197</v>
      </c>
      <c r="BM211" s="146" t="s">
        <v>291</v>
      </c>
    </row>
    <row r="212" spans="1:65" s="13" customFormat="1">
      <c r="B212" s="152"/>
      <c r="D212" s="148" t="s">
        <v>131</v>
      </c>
      <c r="E212" s="153" t="s">
        <v>3</v>
      </c>
      <c r="F212" s="154" t="s">
        <v>594</v>
      </c>
      <c r="H212" s="155">
        <v>26.95</v>
      </c>
      <c r="L212" s="152"/>
      <c r="M212" s="156"/>
      <c r="N212" s="157"/>
      <c r="O212" s="157"/>
      <c r="P212" s="157"/>
      <c r="Q212" s="157"/>
      <c r="R212" s="157"/>
      <c r="S212" s="157"/>
      <c r="T212" s="158"/>
      <c r="AT212" s="153" t="s">
        <v>131</v>
      </c>
      <c r="AU212" s="153" t="s">
        <v>72</v>
      </c>
      <c r="AV212" s="13" t="s">
        <v>72</v>
      </c>
      <c r="AW212" s="13" t="s">
        <v>25</v>
      </c>
      <c r="AX212" s="13" t="s">
        <v>63</v>
      </c>
      <c r="AY212" s="153" t="s">
        <v>119</v>
      </c>
    </row>
    <row r="213" spans="1:65" s="14" customFormat="1">
      <c r="B213" s="159"/>
      <c r="D213" s="148" t="s">
        <v>131</v>
      </c>
      <c r="E213" s="160" t="s">
        <v>3</v>
      </c>
      <c r="F213" s="161" t="s">
        <v>133</v>
      </c>
      <c r="H213" s="162">
        <v>26.95</v>
      </c>
      <c r="L213" s="159"/>
      <c r="M213" s="163"/>
      <c r="N213" s="164"/>
      <c r="O213" s="164"/>
      <c r="P213" s="164"/>
      <c r="Q213" s="164"/>
      <c r="R213" s="164"/>
      <c r="S213" s="164"/>
      <c r="T213" s="165"/>
      <c r="AT213" s="160" t="s">
        <v>131</v>
      </c>
      <c r="AU213" s="160" t="s">
        <v>72</v>
      </c>
      <c r="AV213" s="14" t="s">
        <v>127</v>
      </c>
      <c r="AW213" s="14" t="s">
        <v>25</v>
      </c>
      <c r="AX213" s="14" t="s">
        <v>70</v>
      </c>
      <c r="AY213" s="160" t="s">
        <v>119</v>
      </c>
    </row>
    <row r="214" spans="1:65" s="2" customFormat="1" ht="16.5" customHeight="1">
      <c r="A214" s="31"/>
      <c r="B214" s="136"/>
      <c r="C214" s="137" t="s">
        <v>330</v>
      </c>
      <c r="D214" s="137" t="s">
        <v>122</v>
      </c>
      <c r="E214" s="138" t="s">
        <v>294</v>
      </c>
      <c r="F214" s="139" t="s">
        <v>295</v>
      </c>
      <c r="G214" s="140" t="s">
        <v>248</v>
      </c>
      <c r="H214" s="141">
        <v>7.6</v>
      </c>
      <c r="I214" s="141"/>
      <c r="J214" s="141">
        <f>ROUND(I214*H214,2)</f>
        <v>0</v>
      </c>
      <c r="K214" s="139" t="s">
        <v>126</v>
      </c>
      <c r="L214" s="32"/>
      <c r="M214" s="142" t="s">
        <v>3</v>
      </c>
      <c r="N214" s="143" t="s">
        <v>34</v>
      </c>
      <c r="O214" s="144">
        <v>0.14699999999999999</v>
      </c>
      <c r="P214" s="144">
        <f>O214*H214</f>
        <v>1.1172</v>
      </c>
      <c r="Q214" s="144">
        <v>0</v>
      </c>
      <c r="R214" s="144">
        <f>Q214*H214</f>
        <v>0</v>
      </c>
      <c r="S214" s="144">
        <v>3.9399999999999999E-3</v>
      </c>
      <c r="T214" s="145">
        <f>S214*H214</f>
        <v>2.9943999999999998E-2</v>
      </c>
      <c r="U214" s="31"/>
      <c r="V214" s="31"/>
      <c r="W214" s="31"/>
      <c r="X214" s="31"/>
      <c r="Y214" s="31"/>
      <c r="Z214" s="31"/>
      <c r="AA214" s="31"/>
      <c r="AB214" s="31"/>
      <c r="AC214" s="31"/>
      <c r="AD214" s="31"/>
      <c r="AE214" s="31"/>
      <c r="AR214" s="146" t="s">
        <v>197</v>
      </c>
      <c r="AT214" s="146" t="s">
        <v>122</v>
      </c>
      <c r="AU214" s="146" t="s">
        <v>72</v>
      </c>
      <c r="AY214" s="19" t="s">
        <v>119</v>
      </c>
      <c r="BE214" s="147">
        <f>IF(N214="základní",J214,0)</f>
        <v>0</v>
      </c>
      <c r="BF214" s="147">
        <f>IF(N214="snížená",J214,0)</f>
        <v>0</v>
      </c>
      <c r="BG214" s="147">
        <f>IF(N214="zákl. přenesená",J214,0)</f>
        <v>0</v>
      </c>
      <c r="BH214" s="147">
        <f>IF(N214="sníž. přenesená",J214,0)</f>
        <v>0</v>
      </c>
      <c r="BI214" s="147">
        <f>IF(N214="nulová",J214,0)</f>
        <v>0</v>
      </c>
      <c r="BJ214" s="19" t="s">
        <v>70</v>
      </c>
      <c r="BK214" s="147">
        <f>ROUND(I214*H214,2)</f>
        <v>0</v>
      </c>
      <c r="BL214" s="19" t="s">
        <v>197</v>
      </c>
      <c r="BM214" s="146" t="s">
        <v>296</v>
      </c>
    </row>
    <row r="215" spans="1:65" s="13" customFormat="1">
      <c r="B215" s="152"/>
      <c r="D215" s="148" t="s">
        <v>131</v>
      </c>
      <c r="E215" s="153" t="s">
        <v>3</v>
      </c>
      <c r="F215" s="154" t="s">
        <v>596</v>
      </c>
      <c r="H215" s="155">
        <v>7.6</v>
      </c>
      <c r="L215" s="152"/>
      <c r="M215" s="156"/>
      <c r="N215" s="157"/>
      <c r="O215" s="157"/>
      <c r="P215" s="157"/>
      <c r="Q215" s="157"/>
      <c r="R215" s="157"/>
      <c r="S215" s="157"/>
      <c r="T215" s="158"/>
      <c r="AT215" s="153" t="s">
        <v>131</v>
      </c>
      <c r="AU215" s="153" t="s">
        <v>72</v>
      </c>
      <c r="AV215" s="13" t="s">
        <v>72</v>
      </c>
      <c r="AW215" s="13" t="s">
        <v>25</v>
      </c>
      <c r="AX215" s="13" t="s">
        <v>63</v>
      </c>
      <c r="AY215" s="153" t="s">
        <v>119</v>
      </c>
    </row>
    <row r="216" spans="1:65" s="14" customFormat="1">
      <c r="B216" s="159"/>
      <c r="D216" s="148" t="s">
        <v>131</v>
      </c>
      <c r="E216" s="160" t="s">
        <v>3</v>
      </c>
      <c r="F216" s="161" t="s">
        <v>133</v>
      </c>
      <c r="H216" s="162">
        <v>7.6</v>
      </c>
      <c r="L216" s="159"/>
      <c r="M216" s="163"/>
      <c r="N216" s="164"/>
      <c r="O216" s="164"/>
      <c r="P216" s="164"/>
      <c r="Q216" s="164"/>
      <c r="R216" s="164"/>
      <c r="S216" s="164"/>
      <c r="T216" s="165"/>
      <c r="AT216" s="160" t="s">
        <v>131</v>
      </c>
      <c r="AU216" s="160" t="s">
        <v>72</v>
      </c>
      <c r="AV216" s="14" t="s">
        <v>127</v>
      </c>
      <c r="AW216" s="14" t="s">
        <v>25</v>
      </c>
      <c r="AX216" s="14" t="s">
        <v>70</v>
      </c>
      <c r="AY216" s="160" t="s">
        <v>119</v>
      </c>
    </row>
    <row r="217" spans="1:65" s="2" customFormat="1" ht="24">
      <c r="A217" s="31"/>
      <c r="B217" s="136"/>
      <c r="C217" s="137" t="s">
        <v>335</v>
      </c>
      <c r="D217" s="137" t="s">
        <v>122</v>
      </c>
      <c r="E217" s="138" t="s">
        <v>489</v>
      </c>
      <c r="F217" s="139" t="s">
        <v>490</v>
      </c>
      <c r="G217" s="140" t="s">
        <v>248</v>
      </c>
      <c r="H217" s="141">
        <v>26.95</v>
      </c>
      <c r="I217" s="141"/>
      <c r="J217" s="141">
        <f>ROUND(I217*H217,2)</f>
        <v>0</v>
      </c>
      <c r="K217" s="139" t="s">
        <v>3</v>
      </c>
      <c r="L217" s="32"/>
      <c r="M217" s="142" t="s">
        <v>3</v>
      </c>
      <c r="N217" s="143" t="s">
        <v>34</v>
      </c>
      <c r="O217" s="144">
        <v>0.22800000000000001</v>
      </c>
      <c r="P217" s="144">
        <f>O217*H217</f>
        <v>6.1445999999999996</v>
      </c>
      <c r="Q217" s="144">
        <v>2.2799999999999999E-3</v>
      </c>
      <c r="R217" s="144">
        <f>Q217*H217</f>
        <v>6.1445999999999994E-2</v>
      </c>
      <c r="S217" s="144">
        <v>0</v>
      </c>
      <c r="T217" s="145">
        <f>S217*H217</f>
        <v>0</v>
      </c>
      <c r="U217" s="31"/>
      <c r="V217" s="31"/>
      <c r="W217" s="31"/>
      <c r="X217" s="31"/>
      <c r="Y217" s="31"/>
      <c r="Z217" s="31"/>
      <c r="AA217" s="31"/>
      <c r="AB217" s="31"/>
      <c r="AC217" s="31"/>
      <c r="AD217" s="31"/>
      <c r="AE217" s="31"/>
      <c r="AR217" s="146" t="s">
        <v>197</v>
      </c>
      <c r="AT217" s="146" t="s">
        <v>122</v>
      </c>
      <c r="AU217" s="146" t="s">
        <v>72</v>
      </c>
      <c r="AY217" s="19" t="s">
        <v>119</v>
      </c>
      <c r="BE217" s="147">
        <f>IF(N217="základní",J217,0)</f>
        <v>0</v>
      </c>
      <c r="BF217" s="147">
        <f>IF(N217="snížená",J217,0)</f>
        <v>0</v>
      </c>
      <c r="BG217" s="147">
        <f>IF(N217="zákl. přenesená",J217,0)</f>
        <v>0</v>
      </c>
      <c r="BH217" s="147">
        <f>IF(N217="sníž. přenesená",J217,0)</f>
        <v>0</v>
      </c>
      <c r="BI217" s="147">
        <f>IF(N217="nulová",J217,0)</f>
        <v>0</v>
      </c>
      <c r="BJ217" s="19" t="s">
        <v>70</v>
      </c>
      <c r="BK217" s="147">
        <f>ROUND(I217*H217,2)</f>
        <v>0</v>
      </c>
      <c r="BL217" s="19" t="s">
        <v>197</v>
      </c>
      <c r="BM217" s="146" t="s">
        <v>491</v>
      </c>
    </row>
    <row r="218" spans="1:65" s="2" customFormat="1" ht="39">
      <c r="A218" s="31"/>
      <c r="B218" s="32"/>
      <c r="C218" s="31"/>
      <c r="D218" s="148" t="s">
        <v>129</v>
      </c>
      <c r="E218" s="31"/>
      <c r="F218" s="149" t="s">
        <v>307</v>
      </c>
      <c r="G218" s="31"/>
      <c r="H218" s="31"/>
      <c r="I218" s="31"/>
      <c r="J218" s="31"/>
      <c r="K218" s="31"/>
      <c r="L218" s="32"/>
      <c r="M218" s="150"/>
      <c r="N218" s="151"/>
      <c r="O218" s="52"/>
      <c r="P218" s="52"/>
      <c r="Q218" s="52"/>
      <c r="R218" s="52"/>
      <c r="S218" s="52"/>
      <c r="T218" s="53"/>
      <c r="U218" s="31"/>
      <c r="V218" s="31"/>
      <c r="W218" s="31"/>
      <c r="X218" s="31"/>
      <c r="Y218" s="31"/>
      <c r="Z218" s="31"/>
      <c r="AA218" s="31"/>
      <c r="AB218" s="31"/>
      <c r="AC218" s="31"/>
      <c r="AD218" s="31"/>
      <c r="AE218" s="31"/>
      <c r="AT218" s="19" t="s">
        <v>129</v>
      </c>
      <c r="AU218" s="19" t="s">
        <v>72</v>
      </c>
    </row>
    <row r="219" spans="1:65" s="15" customFormat="1">
      <c r="B219" s="166"/>
      <c r="D219" s="148" t="s">
        <v>131</v>
      </c>
      <c r="E219" s="167" t="s">
        <v>3</v>
      </c>
      <c r="F219" s="168" t="s">
        <v>597</v>
      </c>
      <c r="H219" s="167" t="s">
        <v>3</v>
      </c>
      <c r="L219" s="166"/>
      <c r="M219" s="169"/>
      <c r="N219" s="170"/>
      <c r="O219" s="170"/>
      <c r="P219" s="170"/>
      <c r="Q219" s="170"/>
      <c r="R219" s="170"/>
      <c r="S219" s="170"/>
      <c r="T219" s="171"/>
      <c r="AT219" s="167" t="s">
        <v>131</v>
      </c>
      <c r="AU219" s="167" t="s">
        <v>72</v>
      </c>
      <c r="AV219" s="15" t="s">
        <v>70</v>
      </c>
      <c r="AW219" s="15" t="s">
        <v>25</v>
      </c>
      <c r="AX219" s="15" t="s">
        <v>63</v>
      </c>
      <c r="AY219" s="167" t="s">
        <v>119</v>
      </c>
    </row>
    <row r="220" spans="1:65" s="15" customFormat="1">
      <c r="B220" s="166"/>
      <c r="D220" s="148" t="s">
        <v>131</v>
      </c>
      <c r="E220" s="167" t="s">
        <v>3</v>
      </c>
      <c r="F220" s="168" t="s">
        <v>598</v>
      </c>
      <c r="H220" s="167" t="s">
        <v>3</v>
      </c>
      <c r="L220" s="166"/>
      <c r="M220" s="169"/>
      <c r="N220" s="170"/>
      <c r="O220" s="170"/>
      <c r="P220" s="170"/>
      <c r="Q220" s="170"/>
      <c r="R220" s="170"/>
      <c r="S220" s="170"/>
      <c r="T220" s="171"/>
      <c r="AT220" s="167" t="s">
        <v>131</v>
      </c>
      <c r="AU220" s="167" t="s">
        <v>72</v>
      </c>
      <c r="AV220" s="15" t="s">
        <v>70</v>
      </c>
      <c r="AW220" s="15" t="s">
        <v>25</v>
      </c>
      <c r="AX220" s="15" t="s">
        <v>63</v>
      </c>
      <c r="AY220" s="167" t="s">
        <v>119</v>
      </c>
    </row>
    <row r="221" spans="1:65" s="13" customFormat="1">
      <c r="B221" s="152"/>
      <c r="D221" s="148" t="s">
        <v>131</v>
      </c>
      <c r="E221" s="153" t="s">
        <v>3</v>
      </c>
      <c r="F221" s="154" t="s">
        <v>594</v>
      </c>
      <c r="H221" s="155">
        <v>26.95</v>
      </c>
      <c r="L221" s="152"/>
      <c r="M221" s="156"/>
      <c r="N221" s="157"/>
      <c r="O221" s="157"/>
      <c r="P221" s="157"/>
      <c r="Q221" s="157"/>
      <c r="R221" s="157"/>
      <c r="S221" s="157"/>
      <c r="T221" s="158"/>
      <c r="AT221" s="153" t="s">
        <v>131</v>
      </c>
      <c r="AU221" s="153" t="s">
        <v>72</v>
      </c>
      <c r="AV221" s="13" t="s">
        <v>72</v>
      </c>
      <c r="AW221" s="13" t="s">
        <v>25</v>
      </c>
      <c r="AX221" s="13" t="s">
        <v>63</v>
      </c>
      <c r="AY221" s="153" t="s">
        <v>119</v>
      </c>
    </row>
    <row r="222" spans="1:65" s="14" customFormat="1">
      <c r="B222" s="159"/>
      <c r="D222" s="148" t="s">
        <v>131</v>
      </c>
      <c r="E222" s="160" t="s">
        <v>3</v>
      </c>
      <c r="F222" s="161" t="s">
        <v>133</v>
      </c>
      <c r="H222" s="162">
        <v>26.95</v>
      </c>
      <c r="L222" s="159"/>
      <c r="M222" s="163"/>
      <c r="N222" s="164"/>
      <c r="O222" s="164"/>
      <c r="P222" s="164"/>
      <c r="Q222" s="164"/>
      <c r="R222" s="164"/>
      <c r="S222" s="164"/>
      <c r="T222" s="165"/>
      <c r="AT222" s="160" t="s">
        <v>131</v>
      </c>
      <c r="AU222" s="160" t="s">
        <v>72</v>
      </c>
      <c r="AV222" s="14" t="s">
        <v>127</v>
      </c>
      <c r="AW222" s="14" t="s">
        <v>25</v>
      </c>
      <c r="AX222" s="14" t="s">
        <v>70</v>
      </c>
      <c r="AY222" s="160" t="s">
        <v>119</v>
      </c>
    </row>
    <row r="223" spans="1:65" s="2" customFormat="1" ht="24">
      <c r="A223" s="31"/>
      <c r="B223" s="136"/>
      <c r="C223" s="137" t="s">
        <v>341</v>
      </c>
      <c r="D223" s="137" t="s">
        <v>122</v>
      </c>
      <c r="E223" s="138" t="s">
        <v>495</v>
      </c>
      <c r="F223" s="139" t="s">
        <v>559</v>
      </c>
      <c r="G223" s="140" t="s">
        <v>248</v>
      </c>
      <c r="H223" s="141">
        <v>26.95</v>
      </c>
      <c r="I223" s="141"/>
      <c r="J223" s="141">
        <f>ROUND(I223*H223,2)</f>
        <v>0</v>
      </c>
      <c r="K223" s="139" t="s">
        <v>3</v>
      </c>
      <c r="L223" s="32"/>
      <c r="M223" s="142" t="s">
        <v>3</v>
      </c>
      <c r="N223" s="143" t="s">
        <v>34</v>
      </c>
      <c r="O223" s="144">
        <v>0.22800000000000001</v>
      </c>
      <c r="P223" s="144">
        <f>O223*H223</f>
        <v>6.1445999999999996</v>
      </c>
      <c r="Q223" s="144">
        <v>2.2799999999999999E-3</v>
      </c>
      <c r="R223" s="144">
        <f>Q223*H223</f>
        <v>6.1445999999999994E-2</v>
      </c>
      <c r="S223" s="144">
        <v>0</v>
      </c>
      <c r="T223" s="145">
        <f>S223*H223</f>
        <v>0</v>
      </c>
      <c r="U223" s="31"/>
      <c r="V223" s="31"/>
      <c r="W223" s="31"/>
      <c r="X223" s="31"/>
      <c r="Y223" s="31"/>
      <c r="Z223" s="31"/>
      <c r="AA223" s="31"/>
      <c r="AB223" s="31"/>
      <c r="AC223" s="31"/>
      <c r="AD223" s="31"/>
      <c r="AE223" s="31"/>
      <c r="AR223" s="146" t="s">
        <v>197</v>
      </c>
      <c r="AT223" s="146" t="s">
        <v>122</v>
      </c>
      <c r="AU223" s="146" t="s">
        <v>72</v>
      </c>
      <c r="AY223" s="19" t="s">
        <v>119</v>
      </c>
      <c r="BE223" s="147">
        <f>IF(N223="základní",J223,0)</f>
        <v>0</v>
      </c>
      <c r="BF223" s="147">
        <f>IF(N223="snížená",J223,0)</f>
        <v>0</v>
      </c>
      <c r="BG223" s="147">
        <f>IF(N223="zákl. přenesená",J223,0)</f>
        <v>0</v>
      </c>
      <c r="BH223" s="147">
        <f>IF(N223="sníž. přenesená",J223,0)</f>
        <v>0</v>
      </c>
      <c r="BI223" s="147">
        <f>IF(N223="nulová",J223,0)</f>
        <v>0</v>
      </c>
      <c r="BJ223" s="19" t="s">
        <v>70</v>
      </c>
      <c r="BK223" s="147">
        <f>ROUND(I223*H223,2)</f>
        <v>0</v>
      </c>
      <c r="BL223" s="19" t="s">
        <v>197</v>
      </c>
      <c r="BM223" s="146" t="s">
        <v>497</v>
      </c>
    </row>
    <row r="224" spans="1:65" s="2" customFormat="1" ht="39">
      <c r="A224" s="31"/>
      <c r="B224" s="32"/>
      <c r="C224" s="31"/>
      <c r="D224" s="148" t="s">
        <v>129</v>
      </c>
      <c r="E224" s="31"/>
      <c r="F224" s="149" t="s">
        <v>307</v>
      </c>
      <c r="G224" s="31"/>
      <c r="H224" s="31"/>
      <c r="I224" s="31"/>
      <c r="J224" s="31"/>
      <c r="K224" s="31"/>
      <c r="L224" s="32"/>
      <c r="M224" s="150"/>
      <c r="N224" s="151"/>
      <c r="O224" s="52"/>
      <c r="P224" s="52"/>
      <c r="Q224" s="52"/>
      <c r="R224" s="52"/>
      <c r="S224" s="52"/>
      <c r="T224" s="53"/>
      <c r="U224" s="31"/>
      <c r="V224" s="31"/>
      <c r="W224" s="31"/>
      <c r="X224" s="31"/>
      <c r="Y224" s="31"/>
      <c r="Z224" s="31"/>
      <c r="AA224" s="31"/>
      <c r="AB224" s="31"/>
      <c r="AC224" s="31"/>
      <c r="AD224" s="31"/>
      <c r="AE224" s="31"/>
      <c r="AT224" s="19" t="s">
        <v>129</v>
      </c>
      <c r="AU224" s="19" t="s">
        <v>72</v>
      </c>
    </row>
    <row r="225" spans="1:65" s="13" customFormat="1">
      <c r="B225" s="152"/>
      <c r="D225" s="148" t="s">
        <v>131</v>
      </c>
      <c r="E225" s="153" t="s">
        <v>3</v>
      </c>
      <c r="F225" s="154" t="s">
        <v>594</v>
      </c>
      <c r="H225" s="155">
        <v>26.95</v>
      </c>
      <c r="L225" s="152"/>
      <c r="M225" s="156"/>
      <c r="N225" s="157"/>
      <c r="O225" s="157"/>
      <c r="P225" s="157"/>
      <c r="Q225" s="157"/>
      <c r="R225" s="157"/>
      <c r="S225" s="157"/>
      <c r="T225" s="158"/>
      <c r="AT225" s="153" t="s">
        <v>131</v>
      </c>
      <c r="AU225" s="153" t="s">
        <v>72</v>
      </c>
      <c r="AV225" s="13" t="s">
        <v>72</v>
      </c>
      <c r="AW225" s="13" t="s">
        <v>25</v>
      </c>
      <c r="AX225" s="13" t="s">
        <v>63</v>
      </c>
      <c r="AY225" s="153" t="s">
        <v>119</v>
      </c>
    </row>
    <row r="226" spans="1:65" s="15" customFormat="1">
      <c r="B226" s="166"/>
      <c r="D226" s="148" t="s">
        <v>131</v>
      </c>
      <c r="E226" s="167" t="s">
        <v>3</v>
      </c>
      <c r="F226" s="168" t="s">
        <v>599</v>
      </c>
      <c r="H226" s="167" t="s">
        <v>3</v>
      </c>
      <c r="L226" s="166"/>
      <c r="M226" s="169"/>
      <c r="N226" s="170"/>
      <c r="O226" s="170"/>
      <c r="P226" s="170"/>
      <c r="Q226" s="170"/>
      <c r="R226" s="170"/>
      <c r="S226" s="170"/>
      <c r="T226" s="171"/>
      <c r="AT226" s="167" t="s">
        <v>131</v>
      </c>
      <c r="AU226" s="167" t="s">
        <v>72</v>
      </c>
      <c r="AV226" s="15" t="s">
        <v>70</v>
      </c>
      <c r="AW226" s="15" t="s">
        <v>25</v>
      </c>
      <c r="AX226" s="15" t="s">
        <v>63</v>
      </c>
      <c r="AY226" s="167" t="s">
        <v>119</v>
      </c>
    </row>
    <row r="227" spans="1:65" s="14" customFormat="1">
      <c r="B227" s="159"/>
      <c r="D227" s="148" t="s">
        <v>131</v>
      </c>
      <c r="E227" s="160" t="s">
        <v>3</v>
      </c>
      <c r="F227" s="161" t="s">
        <v>133</v>
      </c>
      <c r="H227" s="162">
        <v>26.95</v>
      </c>
      <c r="L227" s="159"/>
      <c r="M227" s="163"/>
      <c r="N227" s="164"/>
      <c r="O227" s="164"/>
      <c r="P227" s="164"/>
      <c r="Q227" s="164"/>
      <c r="R227" s="164"/>
      <c r="S227" s="164"/>
      <c r="T227" s="165"/>
      <c r="AT227" s="160" t="s">
        <v>131</v>
      </c>
      <c r="AU227" s="160" t="s">
        <v>72</v>
      </c>
      <c r="AV227" s="14" t="s">
        <v>127</v>
      </c>
      <c r="AW227" s="14" t="s">
        <v>25</v>
      </c>
      <c r="AX227" s="14" t="s">
        <v>70</v>
      </c>
      <c r="AY227" s="160" t="s">
        <v>119</v>
      </c>
    </row>
    <row r="228" spans="1:65" s="2" customFormat="1" ht="24">
      <c r="A228" s="31"/>
      <c r="B228" s="136"/>
      <c r="C228" s="137" t="s">
        <v>346</v>
      </c>
      <c r="D228" s="137" t="s">
        <v>122</v>
      </c>
      <c r="E228" s="138" t="s">
        <v>498</v>
      </c>
      <c r="F228" s="139" t="s">
        <v>499</v>
      </c>
      <c r="G228" s="140" t="s">
        <v>248</v>
      </c>
      <c r="H228" s="141">
        <v>34.200000000000003</v>
      </c>
      <c r="I228" s="141"/>
      <c r="J228" s="141">
        <f>ROUND(I228*H228,2)</f>
        <v>0</v>
      </c>
      <c r="K228" s="139" t="s">
        <v>126</v>
      </c>
      <c r="L228" s="32"/>
      <c r="M228" s="142" t="s">
        <v>3</v>
      </c>
      <c r="N228" s="143" t="s">
        <v>34</v>
      </c>
      <c r="O228" s="144">
        <v>0.84499999999999997</v>
      </c>
      <c r="P228" s="144">
        <f>O228*H228</f>
        <v>28.899000000000001</v>
      </c>
      <c r="Q228" s="144">
        <v>5.8399999999999997E-3</v>
      </c>
      <c r="R228" s="144">
        <f>Q228*H228</f>
        <v>0.19972800000000002</v>
      </c>
      <c r="S228" s="144">
        <v>0</v>
      </c>
      <c r="T228" s="145">
        <f>S228*H228</f>
        <v>0</v>
      </c>
      <c r="U228" s="31"/>
      <c r="V228" s="31"/>
      <c r="W228" s="31"/>
      <c r="X228" s="31"/>
      <c r="Y228" s="31"/>
      <c r="Z228" s="31"/>
      <c r="AA228" s="31"/>
      <c r="AB228" s="31"/>
      <c r="AC228" s="31"/>
      <c r="AD228" s="31"/>
      <c r="AE228" s="31"/>
      <c r="AR228" s="146" t="s">
        <v>197</v>
      </c>
      <c r="AT228" s="146" t="s">
        <v>122</v>
      </c>
      <c r="AU228" s="146" t="s">
        <v>72</v>
      </c>
      <c r="AY228" s="19" t="s">
        <v>119</v>
      </c>
      <c r="BE228" s="147">
        <f>IF(N228="základní",J228,0)</f>
        <v>0</v>
      </c>
      <c r="BF228" s="147">
        <f>IF(N228="snížená",J228,0)</f>
        <v>0</v>
      </c>
      <c r="BG228" s="147">
        <f>IF(N228="zákl. přenesená",J228,0)</f>
        <v>0</v>
      </c>
      <c r="BH228" s="147">
        <f>IF(N228="sníž. přenesená",J228,0)</f>
        <v>0</v>
      </c>
      <c r="BI228" s="147">
        <f>IF(N228="nulová",J228,0)</f>
        <v>0</v>
      </c>
      <c r="BJ228" s="19" t="s">
        <v>70</v>
      </c>
      <c r="BK228" s="147">
        <f>ROUND(I228*H228,2)</f>
        <v>0</v>
      </c>
      <c r="BL228" s="19" t="s">
        <v>197</v>
      </c>
      <c r="BM228" s="146" t="s">
        <v>561</v>
      </c>
    </row>
    <row r="229" spans="1:65" s="13" customFormat="1">
      <c r="B229" s="152"/>
      <c r="D229" s="148" t="s">
        <v>131</v>
      </c>
      <c r="E229" s="153" t="s">
        <v>3</v>
      </c>
      <c r="F229" s="154" t="s">
        <v>600</v>
      </c>
      <c r="H229" s="155">
        <v>34.200000000000003</v>
      </c>
      <c r="L229" s="152"/>
      <c r="M229" s="156"/>
      <c r="N229" s="157"/>
      <c r="O229" s="157"/>
      <c r="P229" s="157"/>
      <c r="Q229" s="157"/>
      <c r="R229" s="157"/>
      <c r="S229" s="157"/>
      <c r="T229" s="158"/>
      <c r="AT229" s="153" t="s">
        <v>131</v>
      </c>
      <c r="AU229" s="153" t="s">
        <v>72</v>
      </c>
      <c r="AV229" s="13" t="s">
        <v>72</v>
      </c>
      <c r="AW229" s="13" t="s">
        <v>25</v>
      </c>
      <c r="AX229" s="13" t="s">
        <v>63</v>
      </c>
      <c r="AY229" s="153" t="s">
        <v>119</v>
      </c>
    </row>
    <row r="230" spans="1:65" s="15" customFormat="1">
      <c r="B230" s="166"/>
      <c r="D230" s="148" t="s">
        <v>131</v>
      </c>
      <c r="E230" s="167" t="s">
        <v>3</v>
      </c>
      <c r="F230" s="168" t="s">
        <v>601</v>
      </c>
      <c r="H230" s="167" t="s">
        <v>3</v>
      </c>
      <c r="L230" s="166"/>
      <c r="M230" s="169"/>
      <c r="N230" s="170"/>
      <c r="O230" s="170"/>
      <c r="P230" s="170"/>
      <c r="Q230" s="170"/>
      <c r="R230" s="170"/>
      <c r="S230" s="170"/>
      <c r="T230" s="171"/>
      <c r="AT230" s="167" t="s">
        <v>131</v>
      </c>
      <c r="AU230" s="167" t="s">
        <v>72</v>
      </c>
      <c r="AV230" s="15" t="s">
        <v>70</v>
      </c>
      <c r="AW230" s="15" t="s">
        <v>25</v>
      </c>
      <c r="AX230" s="15" t="s">
        <v>63</v>
      </c>
      <c r="AY230" s="167" t="s">
        <v>119</v>
      </c>
    </row>
    <row r="231" spans="1:65" s="14" customFormat="1">
      <c r="B231" s="159"/>
      <c r="D231" s="148" t="s">
        <v>131</v>
      </c>
      <c r="E231" s="160" t="s">
        <v>3</v>
      </c>
      <c r="F231" s="161" t="s">
        <v>133</v>
      </c>
      <c r="H231" s="162">
        <v>34.200000000000003</v>
      </c>
      <c r="L231" s="159"/>
      <c r="M231" s="163"/>
      <c r="N231" s="164"/>
      <c r="O231" s="164"/>
      <c r="P231" s="164"/>
      <c r="Q231" s="164"/>
      <c r="R231" s="164"/>
      <c r="S231" s="164"/>
      <c r="T231" s="165"/>
      <c r="AT231" s="160" t="s">
        <v>131</v>
      </c>
      <c r="AU231" s="160" t="s">
        <v>72</v>
      </c>
      <c r="AV231" s="14" t="s">
        <v>127</v>
      </c>
      <c r="AW231" s="14" t="s">
        <v>25</v>
      </c>
      <c r="AX231" s="14" t="s">
        <v>70</v>
      </c>
      <c r="AY231" s="160" t="s">
        <v>119</v>
      </c>
    </row>
    <row r="232" spans="1:65" s="2" customFormat="1" ht="24">
      <c r="A232" s="31"/>
      <c r="B232" s="136"/>
      <c r="C232" s="137" t="s">
        <v>351</v>
      </c>
      <c r="D232" s="137" t="s">
        <v>122</v>
      </c>
      <c r="E232" s="138" t="s">
        <v>316</v>
      </c>
      <c r="F232" s="139" t="s">
        <v>317</v>
      </c>
      <c r="G232" s="140" t="s">
        <v>248</v>
      </c>
      <c r="H232" s="141">
        <v>26.95</v>
      </c>
      <c r="I232" s="141"/>
      <c r="J232" s="141">
        <f>ROUND(I232*H232,2)</f>
        <v>0</v>
      </c>
      <c r="K232" s="139" t="s">
        <v>126</v>
      </c>
      <c r="L232" s="32"/>
      <c r="M232" s="142" t="s">
        <v>3</v>
      </c>
      <c r="N232" s="143" t="s">
        <v>34</v>
      </c>
      <c r="O232" s="144">
        <v>0.20399999999999999</v>
      </c>
      <c r="P232" s="144">
        <f>O232*H232</f>
        <v>5.4977999999999998</v>
      </c>
      <c r="Q232" s="144">
        <v>1.6900000000000001E-3</v>
      </c>
      <c r="R232" s="144">
        <f>Q232*H232</f>
        <v>4.5545500000000003E-2</v>
      </c>
      <c r="S232" s="144">
        <v>0</v>
      </c>
      <c r="T232" s="145">
        <f>S232*H232</f>
        <v>0</v>
      </c>
      <c r="U232" s="31"/>
      <c r="V232" s="31"/>
      <c r="W232" s="31"/>
      <c r="X232" s="31"/>
      <c r="Y232" s="31"/>
      <c r="Z232" s="31"/>
      <c r="AA232" s="31"/>
      <c r="AB232" s="31"/>
      <c r="AC232" s="31"/>
      <c r="AD232" s="31"/>
      <c r="AE232" s="31"/>
      <c r="AR232" s="146" t="s">
        <v>197</v>
      </c>
      <c r="AT232" s="146" t="s">
        <v>122</v>
      </c>
      <c r="AU232" s="146" t="s">
        <v>72</v>
      </c>
      <c r="AY232" s="19" t="s">
        <v>119</v>
      </c>
      <c r="BE232" s="147">
        <f>IF(N232="základní",J232,0)</f>
        <v>0</v>
      </c>
      <c r="BF232" s="147">
        <f>IF(N232="snížená",J232,0)</f>
        <v>0</v>
      </c>
      <c r="BG232" s="147">
        <f>IF(N232="zákl. přenesená",J232,0)</f>
        <v>0</v>
      </c>
      <c r="BH232" s="147">
        <f>IF(N232="sníž. přenesená",J232,0)</f>
        <v>0</v>
      </c>
      <c r="BI232" s="147">
        <f>IF(N232="nulová",J232,0)</f>
        <v>0</v>
      </c>
      <c r="BJ232" s="19" t="s">
        <v>70</v>
      </c>
      <c r="BK232" s="147">
        <f>ROUND(I232*H232,2)</f>
        <v>0</v>
      </c>
      <c r="BL232" s="19" t="s">
        <v>197</v>
      </c>
      <c r="BM232" s="146" t="s">
        <v>504</v>
      </c>
    </row>
    <row r="233" spans="1:65" s="15" customFormat="1">
      <c r="B233" s="166"/>
      <c r="D233" s="148" t="s">
        <v>131</v>
      </c>
      <c r="E233" s="167" t="s">
        <v>3</v>
      </c>
      <c r="F233" s="168" t="s">
        <v>588</v>
      </c>
      <c r="H233" s="167" t="s">
        <v>3</v>
      </c>
      <c r="L233" s="166"/>
      <c r="M233" s="169"/>
      <c r="N233" s="170"/>
      <c r="O233" s="170"/>
      <c r="P233" s="170"/>
      <c r="Q233" s="170"/>
      <c r="R233" s="170"/>
      <c r="S233" s="170"/>
      <c r="T233" s="171"/>
      <c r="AT233" s="167" t="s">
        <v>131</v>
      </c>
      <c r="AU233" s="167" t="s">
        <v>72</v>
      </c>
      <c r="AV233" s="15" t="s">
        <v>70</v>
      </c>
      <c r="AW233" s="15" t="s">
        <v>25</v>
      </c>
      <c r="AX233" s="15" t="s">
        <v>63</v>
      </c>
      <c r="AY233" s="167" t="s">
        <v>119</v>
      </c>
    </row>
    <row r="234" spans="1:65" s="13" customFormat="1">
      <c r="B234" s="152"/>
      <c r="D234" s="148" t="s">
        <v>131</v>
      </c>
      <c r="E234" s="153" t="s">
        <v>3</v>
      </c>
      <c r="F234" s="154" t="s">
        <v>602</v>
      </c>
      <c r="H234" s="155">
        <v>26.95</v>
      </c>
      <c r="L234" s="152"/>
      <c r="M234" s="156"/>
      <c r="N234" s="157"/>
      <c r="O234" s="157"/>
      <c r="P234" s="157"/>
      <c r="Q234" s="157"/>
      <c r="R234" s="157"/>
      <c r="S234" s="157"/>
      <c r="T234" s="158"/>
      <c r="AT234" s="153" t="s">
        <v>131</v>
      </c>
      <c r="AU234" s="153" t="s">
        <v>72</v>
      </c>
      <c r="AV234" s="13" t="s">
        <v>72</v>
      </c>
      <c r="AW234" s="13" t="s">
        <v>25</v>
      </c>
      <c r="AX234" s="13" t="s">
        <v>63</v>
      </c>
      <c r="AY234" s="153" t="s">
        <v>119</v>
      </c>
    </row>
    <row r="235" spans="1:65" s="14" customFormat="1">
      <c r="B235" s="159"/>
      <c r="D235" s="148" t="s">
        <v>131</v>
      </c>
      <c r="E235" s="160" t="s">
        <v>3</v>
      </c>
      <c r="F235" s="161" t="s">
        <v>133</v>
      </c>
      <c r="H235" s="162">
        <v>26.95</v>
      </c>
      <c r="L235" s="159"/>
      <c r="M235" s="163"/>
      <c r="N235" s="164"/>
      <c r="O235" s="164"/>
      <c r="P235" s="164"/>
      <c r="Q235" s="164"/>
      <c r="R235" s="164"/>
      <c r="S235" s="164"/>
      <c r="T235" s="165"/>
      <c r="AT235" s="160" t="s">
        <v>131</v>
      </c>
      <c r="AU235" s="160" t="s">
        <v>72</v>
      </c>
      <c r="AV235" s="14" t="s">
        <v>127</v>
      </c>
      <c r="AW235" s="14" t="s">
        <v>25</v>
      </c>
      <c r="AX235" s="14" t="s">
        <v>70</v>
      </c>
      <c r="AY235" s="160" t="s">
        <v>119</v>
      </c>
    </row>
    <row r="236" spans="1:65" s="2" customFormat="1" ht="24">
      <c r="A236" s="31"/>
      <c r="B236" s="136"/>
      <c r="C236" s="137" t="s">
        <v>356</v>
      </c>
      <c r="D236" s="137" t="s">
        <v>122</v>
      </c>
      <c r="E236" s="138" t="s">
        <v>321</v>
      </c>
      <c r="F236" s="139" t="s">
        <v>322</v>
      </c>
      <c r="G236" s="140" t="s">
        <v>323</v>
      </c>
      <c r="H236" s="141">
        <v>2</v>
      </c>
      <c r="I236" s="141"/>
      <c r="J236" s="141">
        <f>ROUND(I236*H236,2)</f>
        <v>0</v>
      </c>
      <c r="K236" s="139" t="s">
        <v>126</v>
      </c>
      <c r="L236" s="32"/>
      <c r="M236" s="142" t="s">
        <v>3</v>
      </c>
      <c r="N236" s="143" t="s">
        <v>34</v>
      </c>
      <c r="O236" s="144">
        <v>0.4</v>
      </c>
      <c r="P236" s="144">
        <f>O236*H236</f>
        <v>0.8</v>
      </c>
      <c r="Q236" s="144">
        <v>3.6000000000000002E-4</v>
      </c>
      <c r="R236" s="144">
        <f>Q236*H236</f>
        <v>7.2000000000000005E-4</v>
      </c>
      <c r="S236" s="144">
        <v>0</v>
      </c>
      <c r="T236" s="145">
        <f>S236*H236</f>
        <v>0</v>
      </c>
      <c r="U236" s="31"/>
      <c r="V236" s="31"/>
      <c r="W236" s="31"/>
      <c r="X236" s="31"/>
      <c r="Y236" s="31"/>
      <c r="Z236" s="31"/>
      <c r="AA236" s="31"/>
      <c r="AB236" s="31"/>
      <c r="AC236" s="31"/>
      <c r="AD236" s="31"/>
      <c r="AE236" s="31"/>
      <c r="AR236" s="146" t="s">
        <v>197</v>
      </c>
      <c r="AT236" s="146" t="s">
        <v>122</v>
      </c>
      <c r="AU236" s="146" t="s">
        <v>72</v>
      </c>
      <c r="AY236" s="19" t="s">
        <v>119</v>
      </c>
      <c r="BE236" s="147">
        <f>IF(N236="základní",J236,0)</f>
        <v>0</v>
      </c>
      <c r="BF236" s="147">
        <f>IF(N236="snížená",J236,0)</f>
        <v>0</v>
      </c>
      <c r="BG236" s="147">
        <f>IF(N236="zákl. přenesená",J236,0)</f>
        <v>0</v>
      </c>
      <c r="BH236" s="147">
        <f>IF(N236="sníž. přenesená",J236,0)</f>
        <v>0</v>
      </c>
      <c r="BI236" s="147">
        <f>IF(N236="nulová",J236,0)</f>
        <v>0</v>
      </c>
      <c r="BJ236" s="19" t="s">
        <v>70</v>
      </c>
      <c r="BK236" s="147">
        <f>ROUND(I236*H236,2)</f>
        <v>0</v>
      </c>
      <c r="BL236" s="19" t="s">
        <v>197</v>
      </c>
      <c r="BM236" s="146" t="s">
        <v>508</v>
      </c>
    </row>
    <row r="237" spans="1:65" s="13" customFormat="1">
      <c r="B237" s="152"/>
      <c r="D237" s="148" t="s">
        <v>131</v>
      </c>
      <c r="E237" s="153" t="s">
        <v>3</v>
      </c>
      <c r="F237" s="154" t="s">
        <v>603</v>
      </c>
      <c r="H237" s="155">
        <v>2</v>
      </c>
      <c r="L237" s="152"/>
      <c r="M237" s="156"/>
      <c r="N237" s="157"/>
      <c r="O237" s="157"/>
      <c r="P237" s="157"/>
      <c r="Q237" s="157"/>
      <c r="R237" s="157"/>
      <c r="S237" s="157"/>
      <c r="T237" s="158"/>
      <c r="AT237" s="153" t="s">
        <v>131</v>
      </c>
      <c r="AU237" s="153" t="s">
        <v>72</v>
      </c>
      <c r="AV237" s="13" t="s">
        <v>72</v>
      </c>
      <c r="AW237" s="13" t="s">
        <v>25</v>
      </c>
      <c r="AX237" s="13" t="s">
        <v>63</v>
      </c>
      <c r="AY237" s="153" t="s">
        <v>119</v>
      </c>
    </row>
    <row r="238" spans="1:65" s="15" customFormat="1">
      <c r="B238" s="166"/>
      <c r="D238" s="148" t="s">
        <v>131</v>
      </c>
      <c r="E238" s="167" t="s">
        <v>3</v>
      </c>
      <c r="F238" s="168" t="s">
        <v>604</v>
      </c>
      <c r="H238" s="167" t="s">
        <v>3</v>
      </c>
      <c r="L238" s="166"/>
      <c r="M238" s="169"/>
      <c r="N238" s="170"/>
      <c r="O238" s="170"/>
      <c r="P238" s="170"/>
      <c r="Q238" s="170"/>
      <c r="R238" s="170"/>
      <c r="S238" s="170"/>
      <c r="T238" s="171"/>
      <c r="AT238" s="167" t="s">
        <v>131</v>
      </c>
      <c r="AU238" s="167" t="s">
        <v>72</v>
      </c>
      <c r="AV238" s="15" t="s">
        <v>70</v>
      </c>
      <c r="AW238" s="15" t="s">
        <v>25</v>
      </c>
      <c r="AX238" s="15" t="s">
        <v>63</v>
      </c>
      <c r="AY238" s="167" t="s">
        <v>119</v>
      </c>
    </row>
    <row r="239" spans="1:65" s="14" customFormat="1">
      <c r="B239" s="159"/>
      <c r="D239" s="148" t="s">
        <v>131</v>
      </c>
      <c r="E239" s="160" t="s">
        <v>3</v>
      </c>
      <c r="F239" s="161" t="s">
        <v>133</v>
      </c>
      <c r="H239" s="162">
        <v>2</v>
      </c>
      <c r="L239" s="159"/>
      <c r="M239" s="163"/>
      <c r="N239" s="164"/>
      <c r="O239" s="164"/>
      <c r="P239" s="164"/>
      <c r="Q239" s="164"/>
      <c r="R239" s="164"/>
      <c r="S239" s="164"/>
      <c r="T239" s="165"/>
      <c r="AT239" s="160" t="s">
        <v>131</v>
      </c>
      <c r="AU239" s="160" t="s">
        <v>72</v>
      </c>
      <c r="AV239" s="14" t="s">
        <v>127</v>
      </c>
      <c r="AW239" s="14" t="s">
        <v>25</v>
      </c>
      <c r="AX239" s="14" t="s">
        <v>70</v>
      </c>
      <c r="AY239" s="160" t="s">
        <v>119</v>
      </c>
    </row>
    <row r="240" spans="1:65" s="2" customFormat="1" ht="24">
      <c r="A240" s="31"/>
      <c r="B240" s="136"/>
      <c r="C240" s="137" t="s">
        <v>361</v>
      </c>
      <c r="D240" s="137" t="s">
        <v>122</v>
      </c>
      <c r="E240" s="138" t="s">
        <v>326</v>
      </c>
      <c r="F240" s="139" t="s">
        <v>327</v>
      </c>
      <c r="G240" s="140" t="s">
        <v>248</v>
      </c>
      <c r="H240" s="141">
        <v>7.6</v>
      </c>
      <c r="I240" s="141"/>
      <c r="J240" s="141">
        <f>ROUND(I240*H240,2)</f>
        <v>0</v>
      </c>
      <c r="K240" s="139" t="s">
        <v>126</v>
      </c>
      <c r="L240" s="32"/>
      <c r="M240" s="142" t="s">
        <v>3</v>
      </c>
      <c r="N240" s="143" t="s">
        <v>34</v>
      </c>
      <c r="O240" s="144">
        <v>0.33400000000000002</v>
      </c>
      <c r="P240" s="144">
        <f>O240*H240</f>
        <v>2.5384000000000002</v>
      </c>
      <c r="Q240" s="144">
        <v>2.1700000000000001E-3</v>
      </c>
      <c r="R240" s="144">
        <f>Q240*H240</f>
        <v>1.6492E-2</v>
      </c>
      <c r="S240" s="144">
        <v>0</v>
      </c>
      <c r="T240" s="145">
        <f>S240*H240</f>
        <v>0</v>
      </c>
      <c r="U240" s="31"/>
      <c r="V240" s="31"/>
      <c r="W240" s="31"/>
      <c r="X240" s="31"/>
      <c r="Y240" s="31"/>
      <c r="Z240" s="31"/>
      <c r="AA240" s="31"/>
      <c r="AB240" s="31"/>
      <c r="AC240" s="31"/>
      <c r="AD240" s="31"/>
      <c r="AE240" s="31"/>
      <c r="AR240" s="146" t="s">
        <v>197</v>
      </c>
      <c r="AT240" s="146" t="s">
        <v>122</v>
      </c>
      <c r="AU240" s="146" t="s">
        <v>72</v>
      </c>
      <c r="AY240" s="19" t="s">
        <v>119</v>
      </c>
      <c r="BE240" s="147">
        <f>IF(N240="základní",J240,0)</f>
        <v>0</v>
      </c>
      <c r="BF240" s="147">
        <f>IF(N240="snížená",J240,0)</f>
        <v>0</v>
      </c>
      <c r="BG240" s="147">
        <f>IF(N240="zákl. přenesená",J240,0)</f>
        <v>0</v>
      </c>
      <c r="BH240" s="147">
        <f>IF(N240="sníž. přenesená",J240,0)</f>
        <v>0</v>
      </c>
      <c r="BI240" s="147">
        <f>IF(N240="nulová",J240,0)</f>
        <v>0</v>
      </c>
      <c r="BJ240" s="19" t="s">
        <v>70</v>
      </c>
      <c r="BK240" s="147">
        <f>ROUND(I240*H240,2)</f>
        <v>0</v>
      </c>
      <c r="BL240" s="19" t="s">
        <v>197</v>
      </c>
      <c r="BM240" s="146" t="s">
        <v>510</v>
      </c>
    </row>
    <row r="241" spans="1:65" s="15" customFormat="1">
      <c r="B241" s="166"/>
      <c r="D241" s="148" t="s">
        <v>131</v>
      </c>
      <c r="E241" s="167" t="s">
        <v>3</v>
      </c>
      <c r="F241" s="168" t="s">
        <v>598</v>
      </c>
      <c r="H241" s="167" t="s">
        <v>3</v>
      </c>
      <c r="L241" s="166"/>
      <c r="M241" s="169"/>
      <c r="N241" s="170"/>
      <c r="O241" s="170"/>
      <c r="P241" s="170"/>
      <c r="Q241" s="170"/>
      <c r="R241" s="170"/>
      <c r="S241" s="170"/>
      <c r="T241" s="171"/>
      <c r="AT241" s="167" t="s">
        <v>131</v>
      </c>
      <c r="AU241" s="167" t="s">
        <v>72</v>
      </c>
      <c r="AV241" s="15" t="s">
        <v>70</v>
      </c>
      <c r="AW241" s="15" t="s">
        <v>25</v>
      </c>
      <c r="AX241" s="15" t="s">
        <v>63</v>
      </c>
      <c r="AY241" s="167" t="s">
        <v>119</v>
      </c>
    </row>
    <row r="242" spans="1:65" s="13" customFormat="1">
      <c r="B242" s="152"/>
      <c r="D242" s="148" t="s">
        <v>131</v>
      </c>
      <c r="E242" s="153" t="s">
        <v>3</v>
      </c>
      <c r="F242" s="154" t="s">
        <v>605</v>
      </c>
      <c r="H242" s="155">
        <v>7.6</v>
      </c>
      <c r="L242" s="152"/>
      <c r="M242" s="156"/>
      <c r="N242" s="157"/>
      <c r="O242" s="157"/>
      <c r="P242" s="157"/>
      <c r="Q242" s="157"/>
      <c r="R242" s="157"/>
      <c r="S242" s="157"/>
      <c r="T242" s="158"/>
      <c r="AT242" s="153" t="s">
        <v>131</v>
      </c>
      <c r="AU242" s="153" t="s">
        <v>72</v>
      </c>
      <c r="AV242" s="13" t="s">
        <v>72</v>
      </c>
      <c r="AW242" s="13" t="s">
        <v>25</v>
      </c>
      <c r="AX242" s="13" t="s">
        <v>63</v>
      </c>
      <c r="AY242" s="153" t="s">
        <v>119</v>
      </c>
    </row>
    <row r="243" spans="1:65" s="14" customFormat="1">
      <c r="B243" s="159"/>
      <c r="D243" s="148" t="s">
        <v>131</v>
      </c>
      <c r="E243" s="160" t="s">
        <v>3</v>
      </c>
      <c r="F243" s="161" t="s">
        <v>133</v>
      </c>
      <c r="H243" s="162">
        <v>7.6</v>
      </c>
      <c r="L243" s="159"/>
      <c r="M243" s="163"/>
      <c r="N243" s="164"/>
      <c r="O243" s="164"/>
      <c r="P243" s="164"/>
      <c r="Q243" s="164"/>
      <c r="R243" s="164"/>
      <c r="S243" s="164"/>
      <c r="T243" s="165"/>
      <c r="AT243" s="160" t="s">
        <v>131</v>
      </c>
      <c r="AU243" s="160" t="s">
        <v>72</v>
      </c>
      <c r="AV243" s="14" t="s">
        <v>127</v>
      </c>
      <c r="AW243" s="14" t="s">
        <v>25</v>
      </c>
      <c r="AX243" s="14" t="s">
        <v>70</v>
      </c>
      <c r="AY243" s="160" t="s">
        <v>119</v>
      </c>
    </row>
    <row r="244" spans="1:65" s="2" customFormat="1" ht="24">
      <c r="A244" s="31"/>
      <c r="B244" s="136"/>
      <c r="C244" s="137" t="s">
        <v>366</v>
      </c>
      <c r="D244" s="137" t="s">
        <v>122</v>
      </c>
      <c r="E244" s="138" t="s">
        <v>331</v>
      </c>
      <c r="F244" s="139" t="s">
        <v>332</v>
      </c>
      <c r="G244" s="140" t="s">
        <v>152</v>
      </c>
      <c r="H244" s="141">
        <v>0.39</v>
      </c>
      <c r="I244" s="141"/>
      <c r="J244" s="141">
        <f>ROUND(I244*H244,2)</f>
        <v>0</v>
      </c>
      <c r="K244" s="139" t="s">
        <v>126</v>
      </c>
      <c r="L244" s="32"/>
      <c r="M244" s="142" t="s">
        <v>3</v>
      </c>
      <c r="N244" s="143" t="s">
        <v>34</v>
      </c>
      <c r="O244" s="144">
        <v>4.82</v>
      </c>
      <c r="P244" s="144">
        <f>O244*H244</f>
        <v>1.8798000000000001</v>
      </c>
      <c r="Q244" s="144">
        <v>0</v>
      </c>
      <c r="R244" s="144">
        <f>Q244*H244</f>
        <v>0</v>
      </c>
      <c r="S244" s="144">
        <v>0</v>
      </c>
      <c r="T244" s="145">
        <f>S244*H244</f>
        <v>0</v>
      </c>
      <c r="U244" s="31"/>
      <c r="V244" s="31"/>
      <c r="W244" s="31"/>
      <c r="X244" s="31"/>
      <c r="Y244" s="31"/>
      <c r="Z244" s="31"/>
      <c r="AA244" s="31"/>
      <c r="AB244" s="31"/>
      <c r="AC244" s="31"/>
      <c r="AD244" s="31"/>
      <c r="AE244" s="31"/>
      <c r="AR244" s="146" t="s">
        <v>197</v>
      </c>
      <c r="AT244" s="146" t="s">
        <v>122</v>
      </c>
      <c r="AU244" s="146" t="s">
        <v>72</v>
      </c>
      <c r="AY244" s="19" t="s">
        <v>119</v>
      </c>
      <c r="BE244" s="147">
        <f>IF(N244="základní",J244,0)</f>
        <v>0</v>
      </c>
      <c r="BF244" s="147">
        <f>IF(N244="snížená",J244,0)</f>
        <v>0</v>
      </c>
      <c r="BG244" s="147">
        <f>IF(N244="zákl. přenesená",J244,0)</f>
        <v>0</v>
      </c>
      <c r="BH244" s="147">
        <f>IF(N244="sníž. přenesená",J244,0)</f>
        <v>0</v>
      </c>
      <c r="BI244" s="147">
        <f>IF(N244="nulová",J244,0)</f>
        <v>0</v>
      </c>
      <c r="BJ244" s="19" t="s">
        <v>70</v>
      </c>
      <c r="BK244" s="147">
        <f>ROUND(I244*H244,2)</f>
        <v>0</v>
      </c>
      <c r="BL244" s="19" t="s">
        <v>197</v>
      </c>
      <c r="BM244" s="146" t="s">
        <v>333</v>
      </c>
    </row>
    <row r="245" spans="1:65" s="2" customFormat="1" ht="78">
      <c r="A245" s="31"/>
      <c r="B245" s="32"/>
      <c r="C245" s="31"/>
      <c r="D245" s="148" t="s">
        <v>129</v>
      </c>
      <c r="E245" s="31"/>
      <c r="F245" s="149" t="s">
        <v>334</v>
      </c>
      <c r="G245" s="31"/>
      <c r="H245" s="31"/>
      <c r="I245" s="31"/>
      <c r="J245" s="31"/>
      <c r="K245" s="31"/>
      <c r="L245" s="32"/>
      <c r="M245" s="150"/>
      <c r="N245" s="151"/>
      <c r="O245" s="52"/>
      <c r="P245" s="52"/>
      <c r="Q245" s="52"/>
      <c r="R245" s="52"/>
      <c r="S245" s="52"/>
      <c r="T245" s="53"/>
      <c r="U245" s="31"/>
      <c r="V245" s="31"/>
      <c r="W245" s="31"/>
      <c r="X245" s="31"/>
      <c r="Y245" s="31"/>
      <c r="Z245" s="31"/>
      <c r="AA245" s="31"/>
      <c r="AB245" s="31"/>
      <c r="AC245" s="31"/>
      <c r="AD245" s="31"/>
      <c r="AE245" s="31"/>
      <c r="AT245" s="19" t="s">
        <v>129</v>
      </c>
      <c r="AU245" s="19" t="s">
        <v>72</v>
      </c>
    </row>
    <row r="246" spans="1:65" s="2" customFormat="1" ht="24">
      <c r="A246" s="31"/>
      <c r="B246" s="136"/>
      <c r="C246" s="137" t="s">
        <v>503</v>
      </c>
      <c r="D246" s="137" t="s">
        <v>122</v>
      </c>
      <c r="E246" s="138" t="s">
        <v>336</v>
      </c>
      <c r="F246" s="139" t="s">
        <v>337</v>
      </c>
      <c r="G246" s="140" t="s">
        <v>152</v>
      </c>
      <c r="H246" s="141">
        <v>0.39</v>
      </c>
      <c r="I246" s="141"/>
      <c r="J246" s="141">
        <f>ROUND(I246*H246,2)</f>
        <v>0</v>
      </c>
      <c r="K246" s="139" t="s">
        <v>126</v>
      </c>
      <c r="L246" s="32"/>
      <c r="M246" s="142" t="s">
        <v>3</v>
      </c>
      <c r="N246" s="143" t="s">
        <v>34</v>
      </c>
      <c r="O246" s="144">
        <v>2.75</v>
      </c>
      <c r="P246" s="144">
        <f>O246*H246</f>
        <v>1.0725</v>
      </c>
      <c r="Q246" s="144">
        <v>0</v>
      </c>
      <c r="R246" s="144">
        <f>Q246*H246</f>
        <v>0</v>
      </c>
      <c r="S246" s="144">
        <v>0</v>
      </c>
      <c r="T246" s="145">
        <f>S246*H246</f>
        <v>0</v>
      </c>
      <c r="U246" s="31"/>
      <c r="V246" s="31"/>
      <c r="W246" s="31"/>
      <c r="X246" s="31"/>
      <c r="Y246" s="31"/>
      <c r="Z246" s="31"/>
      <c r="AA246" s="31"/>
      <c r="AB246" s="31"/>
      <c r="AC246" s="31"/>
      <c r="AD246" s="31"/>
      <c r="AE246" s="31"/>
      <c r="AR246" s="146" t="s">
        <v>197</v>
      </c>
      <c r="AT246" s="146" t="s">
        <v>122</v>
      </c>
      <c r="AU246" s="146" t="s">
        <v>72</v>
      </c>
      <c r="AY246" s="19" t="s">
        <v>119</v>
      </c>
      <c r="BE246" s="147">
        <f>IF(N246="základní",J246,0)</f>
        <v>0</v>
      </c>
      <c r="BF246" s="147">
        <f>IF(N246="snížená",J246,0)</f>
        <v>0</v>
      </c>
      <c r="BG246" s="147">
        <f>IF(N246="zákl. přenesená",J246,0)</f>
        <v>0</v>
      </c>
      <c r="BH246" s="147">
        <f>IF(N246="sníž. přenesená",J246,0)</f>
        <v>0</v>
      </c>
      <c r="BI246" s="147">
        <f>IF(N246="nulová",J246,0)</f>
        <v>0</v>
      </c>
      <c r="BJ246" s="19" t="s">
        <v>70</v>
      </c>
      <c r="BK246" s="147">
        <f>ROUND(I246*H246,2)</f>
        <v>0</v>
      </c>
      <c r="BL246" s="19" t="s">
        <v>197</v>
      </c>
      <c r="BM246" s="146" t="s">
        <v>338</v>
      </c>
    </row>
    <row r="247" spans="1:65" s="2" customFormat="1" ht="78">
      <c r="A247" s="31"/>
      <c r="B247" s="32"/>
      <c r="C247" s="31"/>
      <c r="D247" s="148" t="s">
        <v>129</v>
      </c>
      <c r="E247" s="31"/>
      <c r="F247" s="149" t="s">
        <v>334</v>
      </c>
      <c r="G247" s="31"/>
      <c r="H247" s="31"/>
      <c r="I247" s="31"/>
      <c r="J247" s="31"/>
      <c r="K247" s="31"/>
      <c r="L247" s="32"/>
      <c r="M247" s="180"/>
      <c r="N247" s="181"/>
      <c r="O247" s="182"/>
      <c r="P247" s="182"/>
      <c r="Q247" s="182"/>
      <c r="R247" s="182"/>
      <c r="S247" s="182"/>
      <c r="T247" s="183"/>
      <c r="U247" s="31"/>
      <c r="V247" s="31"/>
      <c r="W247" s="31"/>
      <c r="X247" s="31"/>
      <c r="Y247" s="31"/>
      <c r="Z247" s="31"/>
      <c r="AA247" s="31"/>
      <c r="AB247" s="31"/>
      <c r="AC247" s="31"/>
      <c r="AD247" s="31"/>
      <c r="AE247" s="31"/>
      <c r="AT247" s="19" t="s">
        <v>129</v>
      </c>
      <c r="AU247" s="19" t="s">
        <v>72</v>
      </c>
    </row>
    <row r="248" spans="1:65" s="2" customFormat="1" ht="6.95" customHeight="1">
      <c r="A248" s="31"/>
      <c r="B248" s="41"/>
      <c r="C248" s="42"/>
      <c r="D248" s="42"/>
      <c r="E248" s="42"/>
      <c r="F248" s="42"/>
      <c r="G248" s="42"/>
      <c r="H248" s="42"/>
      <c r="I248" s="42"/>
      <c r="J248" s="42"/>
      <c r="K248" s="42"/>
      <c r="L248" s="32"/>
      <c r="M248" s="31"/>
      <c r="O248" s="31"/>
      <c r="P248" s="31"/>
      <c r="Q248" s="31"/>
      <c r="R248" s="31"/>
      <c r="S248" s="31"/>
      <c r="T248" s="31"/>
      <c r="U248" s="31"/>
      <c r="V248" s="31"/>
      <c r="W248" s="31"/>
      <c r="X248" s="31"/>
      <c r="Y248" s="31"/>
      <c r="Z248" s="31"/>
      <c r="AA248" s="31"/>
      <c r="AB248" s="31"/>
      <c r="AC248" s="31"/>
      <c r="AD248" s="31"/>
      <c r="AE248" s="31"/>
    </row>
  </sheetData>
  <autoFilter ref="C87:K247"/>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51"/>
  <sheetViews>
    <sheetView showGridLines="0" workbookViewId="0">
      <selection activeCell="F15" sqref="F1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7"/>
    </row>
    <row r="2" spans="1:46" s="1" customFormat="1" ht="36.950000000000003" customHeight="1">
      <c r="L2" s="275" t="s">
        <v>6</v>
      </c>
      <c r="M2" s="276"/>
      <c r="N2" s="276"/>
      <c r="O2" s="276"/>
      <c r="P2" s="276"/>
      <c r="Q2" s="276"/>
      <c r="R2" s="276"/>
      <c r="S2" s="276"/>
      <c r="T2" s="276"/>
      <c r="U2" s="276"/>
      <c r="V2" s="276"/>
      <c r="AT2" s="19" t="s">
        <v>80</v>
      </c>
    </row>
    <row r="3" spans="1:46" s="1" customFormat="1" ht="6.95" customHeight="1">
      <c r="B3" s="20"/>
      <c r="C3" s="21"/>
      <c r="D3" s="21"/>
      <c r="E3" s="21"/>
      <c r="F3" s="21"/>
      <c r="G3" s="21"/>
      <c r="H3" s="21"/>
      <c r="I3" s="21"/>
      <c r="J3" s="21"/>
      <c r="K3" s="21"/>
      <c r="L3" s="22"/>
      <c r="AT3" s="19" t="s">
        <v>72</v>
      </c>
    </row>
    <row r="4" spans="1:46" s="1" customFormat="1" ht="24.95" customHeight="1">
      <c r="B4" s="22"/>
      <c r="D4" s="23" t="s">
        <v>89</v>
      </c>
      <c r="L4" s="22"/>
      <c r="M4" s="88" t="s">
        <v>11</v>
      </c>
      <c r="AT4" s="19" t="s">
        <v>4</v>
      </c>
    </row>
    <row r="5" spans="1:46" s="1" customFormat="1" ht="6.95" customHeight="1">
      <c r="B5" s="22"/>
      <c r="L5" s="22"/>
    </row>
    <row r="6" spans="1:46" s="1" customFormat="1" ht="12" customHeight="1">
      <c r="B6" s="22"/>
      <c r="D6" s="28" t="s">
        <v>13</v>
      </c>
      <c r="L6" s="22"/>
    </row>
    <row r="7" spans="1:46" s="1" customFormat="1" ht="16.5" customHeight="1">
      <c r="B7" s="22"/>
      <c r="E7" s="309" t="str">
        <f>'Rekapitulace stavby'!K6</f>
        <v>Střešní krytina na budově kuchyně</v>
      </c>
      <c r="F7" s="310"/>
      <c r="G7" s="310"/>
      <c r="H7" s="310"/>
      <c r="L7" s="22"/>
    </row>
    <row r="8" spans="1:46" s="2" customFormat="1" ht="12" customHeight="1">
      <c r="A8" s="31"/>
      <c r="B8" s="32"/>
      <c r="C8" s="31"/>
      <c r="D8" s="28" t="s">
        <v>90</v>
      </c>
      <c r="E8" s="31"/>
      <c r="F8" s="31"/>
      <c r="G8" s="31"/>
      <c r="H8" s="31"/>
      <c r="I8" s="31"/>
      <c r="J8" s="31"/>
      <c r="K8" s="31"/>
      <c r="L8" s="89"/>
      <c r="S8" s="31"/>
      <c r="T8" s="31"/>
      <c r="U8" s="31"/>
      <c r="V8" s="31"/>
      <c r="W8" s="31"/>
      <c r="X8" s="31"/>
      <c r="Y8" s="31"/>
      <c r="Z8" s="31"/>
      <c r="AA8" s="31"/>
      <c r="AB8" s="31"/>
      <c r="AC8" s="31"/>
      <c r="AD8" s="31"/>
      <c r="AE8" s="31"/>
    </row>
    <row r="9" spans="1:46" s="2" customFormat="1" ht="16.5" customHeight="1">
      <c r="A9" s="31"/>
      <c r="B9" s="32"/>
      <c r="C9" s="31"/>
      <c r="D9" s="31"/>
      <c r="E9" s="299" t="s">
        <v>79</v>
      </c>
      <c r="F9" s="308"/>
      <c r="G9" s="308"/>
      <c r="H9" s="308"/>
      <c r="I9" s="31"/>
      <c r="J9" s="31"/>
      <c r="K9" s="31"/>
      <c r="L9" s="89"/>
      <c r="S9" s="31"/>
      <c r="T9" s="31"/>
      <c r="U9" s="31"/>
      <c r="V9" s="31"/>
      <c r="W9" s="31"/>
      <c r="X9" s="31"/>
      <c r="Y9" s="31"/>
      <c r="Z9" s="31"/>
      <c r="AA9" s="31"/>
      <c r="AB9" s="31"/>
      <c r="AC9" s="31"/>
      <c r="AD9" s="31"/>
      <c r="AE9" s="31"/>
    </row>
    <row r="10" spans="1:46" s="2" customFormat="1">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c r="A11" s="31"/>
      <c r="B11" s="32"/>
      <c r="C11" s="31"/>
      <c r="D11" s="28" t="s">
        <v>14</v>
      </c>
      <c r="E11" s="31"/>
      <c r="F11" s="26" t="s">
        <v>3</v>
      </c>
      <c r="G11" s="31"/>
      <c r="H11" s="31"/>
      <c r="I11" s="28" t="s">
        <v>15</v>
      </c>
      <c r="J11" s="26" t="s">
        <v>3</v>
      </c>
      <c r="K11" s="31"/>
      <c r="L11" s="89"/>
      <c r="S11" s="31"/>
      <c r="T11" s="31"/>
      <c r="U11" s="31"/>
      <c r="V11" s="31"/>
      <c r="W11" s="31"/>
      <c r="X11" s="31"/>
      <c r="Y11" s="31"/>
      <c r="Z11" s="31"/>
      <c r="AA11" s="31"/>
      <c r="AB11" s="31"/>
      <c r="AC11" s="31"/>
      <c r="AD11" s="31"/>
      <c r="AE11" s="31"/>
    </row>
    <row r="12" spans="1:46" s="2" customFormat="1" ht="12" customHeight="1">
      <c r="A12" s="31"/>
      <c r="B12" s="32"/>
      <c r="C12" s="31"/>
      <c r="D12" s="28" t="s">
        <v>16</v>
      </c>
      <c r="E12" s="31"/>
      <c r="F12" s="26" t="s">
        <v>17</v>
      </c>
      <c r="G12" s="31"/>
      <c r="H12" s="31"/>
      <c r="I12" s="28" t="s">
        <v>18</v>
      </c>
      <c r="J12" s="49">
        <f>'Rekapitulace stavby'!AN8</f>
        <v>44323</v>
      </c>
      <c r="K12" s="31"/>
      <c r="L12" s="89"/>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c r="A14" s="31"/>
      <c r="B14" s="32"/>
      <c r="C14" s="31"/>
      <c r="D14" s="28" t="s">
        <v>19</v>
      </c>
      <c r="E14" s="31"/>
      <c r="F14" s="31"/>
      <c r="G14" s="31"/>
      <c r="H14" s="31"/>
      <c r="I14" s="28" t="s">
        <v>20</v>
      </c>
      <c r="J14" s="26" t="s">
        <v>3</v>
      </c>
      <c r="K14" s="31"/>
      <c r="L14" s="89"/>
      <c r="S14" s="31"/>
      <c r="T14" s="31"/>
      <c r="U14" s="31"/>
      <c r="V14" s="31"/>
      <c r="W14" s="31"/>
      <c r="X14" s="31"/>
      <c r="Y14" s="31"/>
      <c r="Z14" s="31"/>
      <c r="AA14" s="31"/>
      <c r="AB14" s="31"/>
      <c r="AC14" s="31"/>
      <c r="AD14" s="31"/>
      <c r="AE14" s="31"/>
    </row>
    <row r="15" spans="1:46" s="2" customFormat="1" ht="18" customHeight="1">
      <c r="A15" s="31"/>
      <c r="B15" s="32"/>
      <c r="C15" s="31"/>
      <c r="D15" s="31"/>
      <c r="E15" s="26" t="s">
        <v>957</v>
      </c>
      <c r="F15" s="31"/>
      <c r="G15" s="31"/>
      <c r="H15" s="31"/>
      <c r="I15" s="28" t="s">
        <v>21</v>
      </c>
      <c r="J15" s="26" t="s">
        <v>3</v>
      </c>
      <c r="K15" s="31"/>
      <c r="L15" s="89"/>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c r="A17" s="31"/>
      <c r="B17" s="32"/>
      <c r="C17" s="31"/>
      <c r="D17" s="28" t="s">
        <v>22</v>
      </c>
      <c r="E17" s="31"/>
      <c r="F17" s="31"/>
      <c r="G17" s="31"/>
      <c r="H17" s="31"/>
      <c r="I17" s="28" t="s">
        <v>20</v>
      </c>
      <c r="J17" s="26" t="str">
        <f>'Rekapitulace stavby'!AN13</f>
        <v/>
      </c>
      <c r="K17" s="31"/>
      <c r="L17" s="89"/>
      <c r="S17" s="31"/>
      <c r="T17" s="31"/>
      <c r="U17" s="31"/>
      <c r="V17" s="31"/>
      <c r="W17" s="31"/>
      <c r="X17" s="31"/>
      <c r="Y17" s="31"/>
      <c r="Z17" s="31"/>
      <c r="AA17" s="31"/>
      <c r="AB17" s="31"/>
      <c r="AC17" s="31"/>
      <c r="AD17" s="31"/>
      <c r="AE17" s="31"/>
    </row>
    <row r="18" spans="1:31" s="2" customFormat="1" ht="18" customHeight="1">
      <c r="A18" s="31"/>
      <c r="B18" s="32"/>
      <c r="C18" s="31"/>
      <c r="D18" s="31"/>
      <c r="E18" s="284" t="str">
        <f>'Rekapitulace stavby'!E14</f>
        <v xml:space="preserve"> </v>
      </c>
      <c r="F18" s="284"/>
      <c r="G18" s="284"/>
      <c r="H18" s="284"/>
      <c r="I18" s="28" t="s">
        <v>21</v>
      </c>
      <c r="J18" s="26" t="str">
        <f>'Rekapitulace stavby'!AN14</f>
        <v/>
      </c>
      <c r="K18" s="31"/>
      <c r="L18" s="89"/>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c r="A20" s="31"/>
      <c r="B20" s="32"/>
      <c r="C20" s="31"/>
      <c r="D20" s="28" t="s">
        <v>23</v>
      </c>
      <c r="E20" s="31"/>
      <c r="F20" s="31"/>
      <c r="G20" s="31"/>
      <c r="H20" s="31"/>
      <c r="I20" s="28" t="s">
        <v>20</v>
      </c>
      <c r="J20" s="26" t="s">
        <v>3</v>
      </c>
      <c r="K20" s="31"/>
      <c r="L20" s="89"/>
      <c r="S20" s="31"/>
      <c r="T20" s="31"/>
      <c r="U20" s="31"/>
      <c r="V20" s="31"/>
      <c r="W20" s="31"/>
      <c r="X20" s="31"/>
      <c r="Y20" s="31"/>
      <c r="Z20" s="31"/>
      <c r="AA20" s="31"/>
      <c r="AB20" s="31"/>
      <c r="AC20" s="31"/>
      <c r="AD20" s="31"/>
      <c r="AE20" s="31"/>
    </row>
    <row r="21" spans="1:31" s="2" customFormat="1" ht="18" customHeight="1">
      <c r="A21" s="31"/>
      <c r="B21" s="32"/>
      <c r="C21" s="31"/>
      <c r="D21" s="31"/>
      <c r="E21" s="26" t="s">
        <v>24</v>
      </c>
      <c r="F21" s="31"/>
      <c r="G21" s="31"/>
      <c r="H21" s="31"/>
      <c r="I21" s="28" t="s">
        <v>21</v>
      </c>
      <c r="J21" s="26" t="s">
        <v>3</v>
      </c>
      <c r="K21" s="31"/>
      <c r="L21" s="89"/>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c r="A23" s="31"/>
      <c r="B23" s="32"/>
      <c r="C23" s="31"/>
      <c r="D23" s="28" t="s">
        <v>26</v>
      </c>
      <c r="E23" s="31"/>
      <c r="F23" s="31"/>
      <c r="G23" s="31"/>
      <c r="H23" s="31"/>
      <c r="I23" s="28" t="s">
        <v>20</v>
      </c>
      <c r="J23" s="26" t="s">
        <v>3</v>
      </c>
      <c r="K23" s="31"/>
      <c r="L23" s="89"/>
      <c r="S23" s="31"/>
      <c r="T23" s="31"/>
      <c r="U23" s="31"/>
      <c r="V23" s="31"/>
      <c r="W23" s="31"/>
      <c r="X23" s="31"/>
      <c r="Y23" s="31"/>
      <c r="Z23" s="31"/>
      <c r="AA23" s="31"/>
      <c r="AB23" s="31"/>
      <c r="AC23" s="31"/>
      <c r="AD23" s="31"/>
      <c r="AE23" s="31"/>
    </row>
    <row r="24" spans="1:31" s="2" customFormat="1" ht="18" customHeight="1">
      <c r="A24" s="31"/>
      <c r="B24" s="32"/>
      <c r="C24" s="31"/>
      <c r="D24" s="31"/>
      <c r="E24" s="26" t="s">
        <v>955</v>
      </c>
      <c r="F24" s="31"/>
      <c r="G24" s="31"/>
      <c r="H24" s="31"/>
      <c r="I24" s="28" t="s">
        <v>21</v>
      </c>
      <c r="J24" s="26" t="s">
        <v>3</v>
      </c>
      <c r="K24" s="31"/>
      <c r="L24" s="89"/>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c r="A26" s="31"/>
      <c r="B26" s="32"/>
      <c r="C26" s="31"/>
      <c r="D26" s="28" t="s">
        <v>27</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c r="A27" s="90"/>
      <c r="B27" s="91"/>
      <c r="C27" s="90"/>
      <c r="D27" s="90"/>
      <c r="E27" s="286" t="s">
        <v>3</v>
      </c>
      <c r="F27" s="286"/>
      <c r="G27" s="286"/>
      <c r="H27" s="286"/>
      <c r="I27" s="90"/>
      <c r="J27" s="90"/>
      <c r="K27" s="90"/>
      <c r="L27" s="92"/>
      <c r="S27" s="90"/>
      <c r="T27" s="90"/>
      <c r="U27" s="90"/>
      <c r="V27" s="90"/>
      <c r="W27" s="90"/>
      <c r="X27" s="90"/>
      <c r="Y27" s="90"/>
      <c r="Z27" s="90"/>
      <c r="AA27" s="90"/>
      <c r="AB27" s="90"/>
      <c r="AC27" s="90"/>
      <c r="AD27" s="90"/>
      <c r="AE27" s="90"/>
    </row>
    <row r="28" spans="1:31" s="2" customFormat="1" ht="6.95" customHeight="1">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c r="A30" s="31"/>
      <c r="B30" s="32"/>
      <c r="C30" s="31"/>
      <c r="D30" s="93" t="s">
        <v>29</v>
      </c>
      <c r="E30" s="31"/>
      <c r="F30" s="31"/>
      <c r="G30" s="31"/>
      <c r="H30" s="31"/>
      <c r="I30" s="31"/>
      <c r="J30" s="65">
        <f>ROUND(J86, 2)</f>
        <v>0</v>
      </c>
      <c r="K30" s="31"/>
      <c r="L30" s="89"/>
      <c r="S30" s="31"/>
      <c r="T30" s="31"/>
      <c r="U30" s="31"/>
      <c r="V30" s="31"/>
      <c r="W30" s="31"/>
      <c r="X30" s="31"/>
      <c r="Y30" s="31"/>
      <c r="Z30" s="31"/>
      <c r="AA30" s="31"/>
      <c r="AB30" s="31"/>
      <c r="AC30" s="31"/>
      <c r="AD30" s="31"/>
      <c r="AE30" s="31"/>
    </row>
    <row r="31" spans="1:31" s="2" customFormat="1" ht="6.95" customHeight="1">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c r="A32" s="31"/>
      <c r="B32" s="32"/>
      <c r="C32" s="31"/>
      <c r="D32" s="31"/>
      <c r="E32" s="31"/>
      <c r="F32" s="35" t="s">
        <v>31</v>
      </c>
      <c r="G32" s="31"/>
      <c r="H32" s="31"/>
      <c r="I32" s="35" t="s">
        <v>30</v>
      </c>
      <c r="J32" s="35" t="s">
        <v>32</v>
      </c>
      <c r="K32" s="31"/>
      <c r="L32" s="89"/>
      <c r="S32" s="31"/>
      <c r="T32" s="31"/>
      <c r="U32" s="31"/>
      <c r="V32" s="31"/>
      <c r="W32" s="31"/>
      <c r="X32" s="31"/>
      <c r="Y32" s="31"/>
      <c r="Z32" s="31"/>
      <c r="AA32" s="31"/>
      <c r="AB32" s="31"/>
      <c r="AC32" s="31"/>
      <c r="AD32" s="31"/>
      <c r="AE32" s="31"/>
    </row>
    <row r="33" spans="1:31" s="2" customFormat="1" ht="14.45" customHeight="1">
      <c r="A33" s="31"/>
      <c r="B33" s="32"/>
      <c r="C33" s="31"/>
      <c r="D33" s="94" t="s">
        <v>33</v>
      </c>
      <c r="E33" s="28" t="s">
        <v>34</v>
      </c>
      <c r="F33" s="95">
        <f>ROUND((SUM(BE86:BE150)),  2)</f>
        <v>0</v>
      </c>
      <c r="G33" s="31"/>
      <c r="H33" s="31"/>
      <c r="I33" s="96">
        <v>0.21</v>
      </c>
      <c r="J33" s="95">
        <f>ROUND(((SUM(BE86:BE150))*I33),  2)</f>
        <v>0</v>
      </c>
      <c r="K33" s="31"/>
      <c r="L33" s="89"/>
      <c r="S33" s="31"/>
      <c r="T33" s="31"/>
      <c r="U33" s="31"/>
      <c r="V33" s="31"/>
      <c r="W33" s="31"/>
      <c r="X33" s="31"/>
      <c r="Y33" s="31"/>
      <c r="Z33" s="31"/>
      <c r="AA33" s="31"/>
      <c r="AB33" s="31"/>
      <c r="AC33" s="31"/>
      <c r="AD33" s="31"/>
      <c r="AE33" s="31"/>
    </row>
    <row r="34" spans="1:31" s="2" customFormat="1" ht="14.45" customHeight="1">
      <c r="A34" s="31"/>
      <c r="B34" s="32"/>
      <c r="C34" s="31"/>
      <c r="D34" s="31"/>
      <c r="E34" s="28" t="s">
        <v>35</v>
      </c>
      <c r="F34" s="95">
        <f>ROUND((SUM(BF86:BF150)),  2)</f>
        <v>0</v>
      </c>
      <c r="G34" s="31"/>
      <c r="H34" s="31"/>
      <c r="I34" s="96">
        <v>0.15</v>
      </c>
      <c r="J34" s="95">
        <f>ROUND(((SUM(BF86:BF150))*I34),  2)</f>
        <v>0</v>
      </c>
      <c r="K34" s="31"/>
      <c r="L34" s="89"/>
      <c r="S34" s="31"/>
      <c r="T34" s="31"/>
      <c r="U34" s="31"/>
      <c r="V34" s="31"/>
      <c r="W34" s="31"/>
      <c r="X34" s="31"/>
      <c r="Y34" s="31"/>
      <c r="Z34" s="31"/>
      <c r="AA34" s="31"/>
      <c r="AB34" s="31"/>
      <c r="AC34" s="31"/>
      <c r="AD34" s="31"/>
      <c r="AE34" s="31"/>
    </row>
    <row r="35" spans="1:31" s="2" customFormat="1" ht="14.45" hidden="1" customHeight="1">
      <c r="A35" s="31"/>
      <c r="B35" s="32"/>
      <c r="C35" s="31"/>
      <c r="D35" s="31"/>
      <c r="E35" s="28" t="s">
        <v>36</v>
      </c>
      <c r="F35" s="95">
        <f>ROUND((SUM(BG86:BG150)),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c r="A36" s="31"/>
      <c r="B36" s="32"/>
      <c r="C36" s="31"/>
      <c r="D36" s="31"/>
      <c r="E36" s="28" t="s">
        <v>37</v>
      </c>
      <c r="F36" s="95">
        <f>ROUND((SUM(BH86:BH150)),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c r="A37" s="31"/>
      <c r="B37" s="32"/>
      <c r="C37" s="31"/>
      <c r="D37" s="31"/>
      <c r="E37" s="28" t="s">
        <v>38</v>
      </c>
      <c r="F37" s="95">
        <f>ROUND((SUM(BI86:BI150)),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c r="A39" s="31"/>
      <c r="B39" s="32"/>
      <c r="C39" s="97"/>
      <c r="D39" s="98" t="s">
        <v>39</v>
      </c>
      <c r="E39" s="54"/>
      <c r="F39" s="54"/>
      <c r="G39" s="99" t="s">
        <v>40</v>
      </c>
      <c r="H39" s="100" t="s">
        <v>41</v>
      </c>
      <c r="I39" s="54"/>
      <c r="J39" s="101">
        <f>SUM(J30:J37)</f>
        <v>0</v>
      </c>
      <c r="K39" s="102"/>
      <c r="L39" s="89"/>
      <c r="S39" s="31"/>
      <c r="T39" s="31"/>
      <c r="U39" s="31"/>
      <c r="V39" s="31"/>
      <c r="W39" s="31"/>
      <c r="X39" s="31"/>
      <c r="Y39" s="31"/>
      <c r="Z39" s="31"/>
      <c r="AA39" s="31"/>
      <c r="AB39" s="31"/>
      <c r="AC39" s="31"/>
      <c r="AD39" s="31"/>
      <c r="AE39" s="31"/>
    </row>
    <row r="40" spans="1:31" s="2" customFormat="1" ht="14.45" customHeight="1">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c r="A45" s="31"/>
      <c r="B45" s="32"/>
      <c r="C45" s="23" t="s">
        <v>91</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c r="A47" s="31"/>
      <c r="B47" s="32"/>
      <c r="C47" s="28" t="s">
        <v>13</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c r="A48" s="31"/>
      <c r="B48" s="32"/>
      <c r="C48" s="31"/>
      <c r="D48" s="31"/>
      <c r="E48" s="309" t="str">
        <f>E7</f>
        <v>Střešní krytina na budově kuchyně</v>
      </c>
      <c r="F48" s="310"/>
      <c r="G48" s="310"/>
      <c r="H48" s="310"/>
      <c r="I48" s="31"/>
      <c r="J48" s="31"/>
      <c r="K48" s="31"/>
      <c r="L48" s="89"/>
      <c r="S48" s="31"/>
      <c r="T48" s="31"/>
      <c r="U48" s="31"/>
      <c r="V48" s="31"/>
      <c r="W48" s="31"/>
      <c r="X48" s="31"/>
      <c r="Y48" s="31"/>
      <c r="Z48" s="31"/>
      <c r="AA48" s="31"/>
      <c r="AB48" s="31"/>
      <c r="AC48" s="31"/>
      <c r="AD48" s="31"/>
      <c r="AE48" s="31"/>
    </row>
    <row r="49" spans="1:47" s="2" customFormat="1" ht="12" customHeight="1">
      <c r="A49" s="31"/>
      <c r="B49" s="32"/>
      <c r="C49" s="28" t="s">
        <v>90</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c r="A50" s="31"/>
      <c r="B50" s="32"/>
      <c r="C50" s="31"/>
      <c r="D50" s="31"/>
      <c r="E50" s="299" t="str">
        <f>E9</f>
        <v>Střecha S 9</v>
      </c>
      <c r="F50" s="308"/>
      <c r="G50" s="308"/>
      <c r="H50" s="308"/>
      <c r="I50" s="31"/>
      <c r="J50" s="31"/>
      <c r="K50" s="31"/>
      <c r="L50" s="89"/>
      <c r="S50" s="31"/>
      <c r="T50" s="31"/>
      <c r="U50" s="31"/>
      <c r="V50" s="31"/>
      <c r="W50" s="31"/>
      <c r="X50" s="31"/>
      <c r="Y50" s="31"/>
      <c r="Z50" s="31"/>
      <c r="AA50" s="31"/>
      <c r="AB50" s="31"/>
      <c r="AC50" s="31"/>
      <c r="AD50" s="31"/>
      <c r="AE50" s="31"/>
    </row>
    <row r="51" spans="1:47" s="2" customFormat="1" ht="6.95" customHeight="1">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c r="A52" s="31"/>
      <c r="B52" s="32"/>
      <c r="C52" s="28" t="s">
        <v>16</v>
      </c>
      <c r="D52" s="31"/>
      <c r="E52" s="31"/>
      <c r="F52" s="26" t="str">
        <f>F12</f>
        <v xml:space="preserve"> </v>
      </c>
      <c r="G52" s="31"/>
      <c r="H52" s="31"/>
      <c r="I52" s="28" t="s">
        <v>18</v>
      </c>
      <c r="J52" s="49">
        <f>IF(J12="","",J12)</f>
        <v>44323</v>
      </c>
      <c r="K52" s="31"/>
      <c r="L52" s="89"/>
      <c r="S52" s="31"/>
      <c r="T52" s="31"/>
      <c r="U52" s="31"/>
      <c r="V52" s="31"/>
      <c r="W52" s="31"/>
      <c r="X52" s="31"/>
      <c r="Y52" s="31"/>
      <c r="Z52" s="31"/>
      <c r="AA52" s="31"/>
      <c r="AB52" s="31"/>
      <c r="AC52" s="31"/>
      <c r="AD52" s="31"/>
      <c r="AE52" s="31"/>
    </row>
    <row r="53" spans="1:47" s="2" customFormat="1" ht="6.95" customHeight="1">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c r="A54" s="31"/>
      <c r="B54" s="32"/>
      <c r="C54" s="28" t="s">
        <v>19</v>
      </c>
      <c r="D54" s="31"/>
      <c r="E54" s="31"/>
      <c r="F54" s="26" t="str">
        <f>E15</f>
        <v>SOU elektrotechnické ,Plzeň</v>
      </c>
      <c r="G54" s="31"/>
      <c r="H54" s="31"/>
      <c r="I54" s="28" t="s">
        <v>23</v>
      </c>
      <c r="J54" s="29" t="str">
        <f>E21</f>
        <v>Architektinický atelier Mastný</v>
      </c>
      <c r="K54" s="31"/>
      <c r="L54" s="89"/>
      <c r="S54" s="31"/>
      <c r="T54" s="31"/>
      <c r="U54" s="31"/>
      <c r="V54" s="31"/>
      <c r="W54" s="31"/>
      <c r="X54" s="31"/>
      <c r="Y54" s="31"/>
      <c r="Z54" s="31"/>
      <c r="AA54" s="31"/>
      <c r="AB54" s="31"/>
      <c r="AC54" s="31"/>
      <c r="AD54" s="31"/>
      <c r="AE54" s="31"/>
    </row>
    <row r="55" spans="1:47" s="2" customFormat="1" ht="15.2" customHeight="1">
      <c r="A55" s="31"/>
      <c r="B55" s="32"/>
      <c r="C55" s="28" t="s">
        <v>22</v>
      </c>
      <c r="D55" s="31"/>
      <c r="E55" s="31"/>
      <c r="F55" s="26" t="str">
        <f>IF(E18="","",E18)</f>
        <v xml:space="preserve"> </v>
      </c>
      <c r="G55" s="31"/>
      <c r="H55" s="31"/>
      <c r="I55" s="28" t="s">
        <v>26</v>
      </c>
      <c r="J55" s="29" t="str">
        <f>E24</f>
        <v>Ing. Vladimír Straka</v>
      </c>
      <c r="K55" s="31"/>
      <c r="L55" s="89"/>
      <c r="S55" s="31"/>
      <c r="T55" s="31"/>
      <c r="U55" s="31"/>
      <c r="V55" s="31"/>
      <c r="W55" s="31"/>
      <c r="X55" s="31"/>
      <c r="Y55" s="31"/>
      <c r="Z55" s="31"/>
      <c r="AA55" s="31"/>
      <c r="AB55" s="31"/>
      <c r="AC55" s="31"/>
      <c r="AD55" s="31"/>
      <c r="AE55" s="31"/>
    </row>
    <row r="56" spans="1:47" s="2" customFormat="1" ht="10.35" customHeight="1">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c r="A57" s="31"/>
      <c r="B57" s="32"/>
      <c r="C57" s="103" t="s">
        <v>92</v>
      </c>
      <c r="D57" s="97"/>
      <c r="E57" s="97"/>
      <c r="F57" s="97"/>
      <c r="G57" s="97"/>
      <c r="H57" s="97"/>
      <c r="I57" s="97"/>
      <c r="J57" s="104" t="s">
        <v>93</v>
      </c>
      <c r="K57" s="97"/>
      <c r="L57" s="89"/>
      <c r="S57" s="31"/>
      <c r="T57" s="31"/>
      <c r="U57" s="31"/>
      <c r="V57" s="31"/>
      <c r="W57" s="31"/>
      <c r="X57" s="31"/>
      <c r="Y57" s="31"/>
      <c r="Z57" s="31"/>
      <c r="AA57" s="31"/>
      <c r="AB57" s="31"/>
      <c r="AC57" s="31"/>
      <c r="AD57" s="31"/>
      <c r="AE57" s="31"/>
    </row>
    <row r="58" spans="1:47" s="2" customFormat="1" ht="10.35" customHeight="1">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c r="A59" s="31"/>
      <c r="B59" s="32"/>
      <c r="C59" s="105" t="s">
        <v>61</v>
      </c>
      <c r="D59" s="31"/>
      <c r="E59" s="31"/>
      <c r="F59" s="31"/>
      <c r="G59" s="31"/>
      <c r="H59" s="31"/>
      <c r="I59" s="31"/>
      <c r="J59" s="65">
        <f>J86</f>
        <v>0</v>
      </c>
      <c r="K59" s="31"/>
      <c r="L59" s="89"/>
      <c r="S59" s="31"/>
      <c r="T59" s="31"/>
      <c r="U59" s="31"/>
      <c r="V59" s="31"/>
      <c r="W59" s="31"/>
      <c r="X59" s="31"/>
      <c r="Y59" s="31"/>
      <c r="Z59" s="31"/>
      <c r="AA59" s="31"/>
      <c r="AB59" s="31"/>
      <c r="AC59" s="31"/>
      <c r="AD59" s="31"/>
      <c r="AE59" s="31"/>
      <c r="AU59" s="19" t="s">
        <v>94</v>
      </c>
    </row>
    <row r="60" spans="1:47" s="9" customFormat="1" ht="24.95" customHeight="1">
      <c r="B60" s="106"/>
      <c r="D60" s="107" t="s">
        <v>95</v>
      </c>
      <c r="E60" s="108"/>
      <c r="F60" s="108"/>
      <c r="G60" s="108"/>
      <c r="H60" s="108"/>
      <c r="I60" s="108"/>
      <c r="J60" s="109">
        <f>J87</f>
        <v>0</v>
      </c>
      <c r="L60" s="106"/>
    </row>
    <row r="61" spans="1:47" s="10" customFormat="1" ht="19.899999999999999" customHeight="1">
      <c r="B61" s="110"/>
      <c r="D61" s="111" t="s">
        <v>96</v>
      </c>
      <c r="E61" s="112"/>
      <c r="F61" s="112"/>
      <c r="G61" s="112"/>
      <c r="H61" s="112"/>
      <c r="I61" s="112"/>
      <c r="J61" s="113">
        <f>J88</f>
        <v>0</v>
      </c>
      <c r="L61" s="110"/>
    </row>
    <row r="62" spans="1:47" s="10" customFormat="1" ht="19.899999999999999" customHeight="1">
      <c r="B62" s="110"/>
      <c r="D62" s="111" t="s">
        <v>97</v>
      </c>
      <c r="E62" s="112"/>
      <c r="F62" s="112"/>
      <c r="G62" s="112"/>
      <c r="H62" s="112"/>
      <c r="I62" s="112"/>
      <c r="J62" s="113">
        <f>J93</f>
        <v>0</v>
      </c>
      <c r="L62" s="110"/>
    </row>
    <row r="63" spans="1:47" s="10" customFormat="1" ht="19.899999999999999" customHeight="1">
      <c r="B63" s="110"/>
      <c r="D63" s="111" t="s">
        <v>98</v>
      </c>
      <c r="E63" s="112"/>
      <c r="F63" s="112"/>
      <c r="G63" s="112"/>
      <c r="H63" s="112"/>
      <c r="I63" s="112"/>
      <c r="J63" s="113">
        <f>J106</f>
        <v>0</v>
      </c>
      <c r="L63" s="110"/>
    </row>
    <row r="64" spans="1:47" s="9" customFormat="1" ht="24.95" customHeight="1">
      <c r="B64" s="106"/>
      <c r="D64" s="107" t="s">
        <v>99</v>
      </c>
      <c r="E64" s="108"/>
      <c r="F64" s="108"/>
      <c r="G64" s="108"/>
      <c r="H64" s="108"/>
      <c r="I64" s="108"/>
      <c r="J64" s="109">
        <f>J109</f>
        <v>0</v>
      </c>
      <c r="L64" s="106"/>
    </row>
    <row r="65" spans="1:31" s="10" customFormat="1" ht="19.899999999999999" customHeight="1">
      <c r="B65" s="110"/>
      <c r="D65" s="111" t="s">
        <v>102</v>
      </c>
      <c r="E65" s="112"/>
      <c r="F65" s="112"/>
      <c r="G65" s="112"/>
      <c r="H65" s="112"/>
      <c r="I65" s="112"/>
      <c r="J65" s="113">
        <f>J110</f>
        <v>0</v>
      </c>
      <c r="L65" s="110"/>
    </row>
    <row r="66" spans="1:31" s="10" customFormat="1" ht="19.899999999999999" customHeight="1">
      <c r="B66" s="110"/>
      <c r="D66" s="111" t="s">
        <v>103</v>
      </c>
      <c r="E66" s="112"/>
      <c r="F66" s="112"/>
      <c r="G66" s="112"/>
      <c r="H66" s="112"/>
      <c r="I66" s="112"/>
      <c r="J66" s="113">
        <f>J136</f>
        <v>0</v>
      </c>
      <c r="L66" s="110"/>
    </row>
    <row r="67" spans="1:31" s="2" customFormat="1" ht="21.75" customHeight="1">
      <c r="A67" s="31"/>
      <c r="B67" s="32"/>
      <c r="C67" s="31"/>
      <c r="D67" s="31"/>
      <c r="E67" s="31"/>
      <c r="F67" s="31"/>
      <c r="G67" s="31"/>
      <c r="H67" s="31"/>
      <c r="I67" s="31"/>
      <c r="J67" s="31"/>
      <c r="K67" s="31"/>
      <c r="L67" s="89"/>
      <c r="S67" s="31"/>
      <c r="T67" s="31"/>
      <c r="U67" s="31"/>
      <c r="V67" s="31"/>
      <c r="W67" s="31"/>
      <c r="X67" s="31"/>
      <c r="Y67" s="31"/>
      <c r="Z67" s="31"/>
      <c r="AA67" s="31"/>
      <c r="AB67" s="31"/>
      <c r="AC67" s="31"/>
      <c r="AD67" s="31"/>
      <c r="AE67" s="31"/>
    </row>
    <row r="68" spans="1:31" s="2" customFormat="1" ht="6.95" customHeight="1">
      <c r="A68" s="31"/>
      <c r="B68" s="41"/>
      <c r="C68" s="42"/>
      <c r="D68" s="42"/>
      <c r="E68" s="42"/>
      <c r="F68" s="42"/>
      <c r="G68" s="42"/>
      <c r="H68" s="42"/>
      <c r="I68" s="42"/>
      <c r="J68" s="42"/>
      <c r="K68" s="42"/>
      <c r="L68" s="89"/>
      <c r="S68" s="31"/>
      <c r="T68" s="31"/>
      <c r="U68" s="31"/>
      <c r="V68" s="31"/>
      <c r="W68" s="31"/>
      <c r="X68" s="31"/>
      <c r="Y68" s="31"/>
      <c r="Z68" s="31"/>
      <c r="AA68" s="31"/>
      <c r="AB68" s="31"/>
      <c r="AC68" s="31"/>
      <c r="AD68" s="31"/>
      <c r="AE68" s="31"/>
    </row>
    <row r="72" spans="1:31" s="2" customFormat="1" ht="6.95" customHeight="1">
      <c r="A72" s="31"/>
      <c r="B72" s="43"/>
      <c r="C72" s="44"/>
      <c r="D72" s="44"/>
      <c r="E72" s="44"/>
      <c r="F72" s="44"/>
      <c r="G72" s="44"/>
      <c r="H72" s="44"/>
      <c r="I72" s="44"/>
      <c r="J72" s="44"/>
      <c r="K72" s="44"/>
      <c r="L72" s="89"/>
      <c r="S72" s="31"/>
      <c r="T72" s="31"/>
      <c r="U72" s="31"/>
      <c r="V72" s="31"/>
      <c r="W72" s="31"/>
      <c r="X72" s="31"/>
      <c r="Y72" s="31"/>
      <c r="Z72" s="31"/>
      <c r="AA72" s="31"/>
      <c r="AB72" s="31"/>
      <c r="AC72" s="31"/>
      <c r="AD72" s="31"/>
      <c r="AE72" s="31"/>
    </row>
    <row r="73" spans="1:31" s="2" customFormat="1" ht="24.95" customHeight="1">
      <c r="A73" s="31"/>
      <c r="B73" s="32"/>
      <c r="C73" s="23" t="s">
        <v>104</v>
      </c>
      <c r="D73" s="31"/>
      <c r="E73" s="31"/>
      <c r="F73" s="31"/>
      <c r="G73" s="31"/>
      <c r="H73" s="31"/>
      <c r="I73" s="31"/>
      <c r="J73" s="31"/>
      <c r="K73" s="31"/>
      <c r="L73" s="89"/>
      <c r="S73" s="31"/>
      <c r="T73" s="31"/>
      <c r="U73" s="31"/>
      <c r="V73" s="31"/>
      <c r="W73" s="31"/>
      <c r="X73" s="31"/>
      <c r="Y73" s="31"/>
      <c r="Z73" s="31"/>
      <c r="AA73" s="31"/>
      <c r="AB73" s="31"/>
      <c r="AC73" s="31"/>
      <c r="AD73" s="31"/>
      <c r="AE73" s="31"/>
    </row>
    <row r="74" spans="1:31" s="2" customFormat="1" ht="6.95" customHeight="1">
      <c r="A74" s="31"/>
      <c r="B74" s="32"/>
      <c r="C74" s="31"/>
      <c r="D74" s="31"/>
      <c r="E74" s="31"/>
      <c r="F74" s="31"/>
      <c r="G74" s="31"/>
      <c r="H74" s="31"/>
      <c r="I74" s="31"/>
      <c r="J74" s="31"/>
      <c r="K74" s="31"/>
      <c r="L74" s="89"/>
      <c r="S74" s="31"/>
      <c r="T74" s="31"/>
      <c r="U74" s="31"/>
      <c r="V74" s="31"/>
      <c r="W74" s="31"/>
      <c r="X74" s="31"/>
      <c r="Y74" s="31"/>
      <c r="Z74" s="31"/>
      <c r="AA74" s="31"/>
      <c r="AB74" s="31"/>
      <c r="AC74" s="31"/>
      <c r="AD74" s="31"/>
      <c r="AE74" s="31"/>
    </row>
    <row r="75" spans="1:31" s="2" customFormat="1" ht="12" customHeight="1">
      <c r="A75" s="31"/>
      <c r="B75" s="32"/>
      <c r="C75" s="28" t="s">
        <v>13</v>
      </c>
      <c r="D75" s="31"/>
      <c r="E75" s="31"/>
      <c r="F75" s="31"/>
      <c r="G75" s="31"/>
      <c r="H75" s="31"/>
      <c r="I75" s="31"/>
      <c r="J75" s="31"/>
      <c r="K75" s="31"/>
      <c r="L75" s="89"/>
      <c r="S75" s="31"/>
      <c r="T75" s="31"/>
      <c r="U75" s="31"/>
      <c r="V75" s="31"/>
      <c r="W75" s="31"/>
      <c r="X75" s="31"/>
      <c r="Y75" s="31"/>
      <c r="Z75" s="31"/>
      <c r="AA75" s="31"/>
      <c r="AB75" s="31"/>
      <c r="AC75" s="31"/>
      <c r="AD75" s="31"/>
      <c r="AE75" s="31"/>
    </row>
    <row r="76" spans="1:31" s="2" customFormat="1" ht="16.5" customHeight="1">
      <c r="A76" s="31"/>
      <c r="B76" s="32"/>
      <c r="C76" s="31"/>
      <c r="D76" s="31"/>
      <c r="E76" s="309" t="str">
        <f>E7</f>
        <v>Střešní krytina na budově kuchyně</v>
      </c>
      <c r="F76" s="310"/>
      <c r="G76" s="310"/>
      <c r="H76" s="310"/>
      <c r="I76" s="31"/>
      <c r="J76" s="31"/>
      <c r="K76" s="31"/>
      <c r="L76" s="89"/>
      <c r="S76" s="31"/>
      <c r="T76" s="31"/>
      <c r="U76" s="31"/>
      <c r="V76" s="31"/>
      <c r="W76" s="31"/>
      <c r="X76" s="31"/>
      <c r="Y76" s="31"/>
      <c r="Z76" s="31"/>
      <c r="AA76" s="31"/>
      <c r="AB76" s="31"/>
      <c r="AC76" s="31"/>
      <c r="AD76" s="31"/>
      <c r="AE76" s="31"/>
    </row>
    <row r="77" spans="1:31" s="2" customFormat="1" ht="12" customHeight="1">
      <c r="A77" s="31"/>
      <c r="B77" s="32"/>
      <c r="C77" s="28" t="s">
        <v>90</v>
      </c>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16.5" customHeight="1">
      <c r="A78" s="31"/>
      <c r="B78" s="32"/>
      <c r="C78" s="31"/>
      <c r="D78" s="31"/>
      <c r="E78" s="299" t="str">
        <f>E9</f>
        <v>Střecha S 9</v>
      </c>
      <c r="F78" s="308"/>
      <c r="G78" s="308"/>
      <c r="H78" s="308"/>
      <c r="I78" s="31"/>
      <c r="J78" s="31"/>
      <c r="K78" s="31"/>
      <c r="L78" s="89"/>
      <c r="S78" s="31"/>
      <c r="T78" s="31"/>
      <c r="U78" s="31"/>
      <c r="V78" s="31"/>
      <c r="W78" s="31"/>
      <c r="X78" s="31"/>
      <c r="Y78" s="31"/>
      <c r="Z78" s="31"/>
      <c r="AA78" s="31"/>
      <c r="AB78" s="31"/>
      <c r="AC78" s="31"/>
      <c r="AD78" s="31"/>
      <c r="AE78" s="31"/>
    </row>
    <row r="79" spans="1:31" s="2" customFormat="1" ht="6.95" customHeight="1">
      <c r="A79" s="31"/>
      <c r="B79" s="32"/>
      <c r="C79" s="31"/>
      <c r="D79" s="31"/>
      <c r="E79" s="31"/>
      <c r="F79" s="31"/>
      <c r="G79" s="31"/>
      <c r="H79" s="31"/>
      <c r="I79" s="31"/>
      <c r="J79" s="31"/>
      <c r="K79" s="31"/>
      <c r="L79" s="89"/>
      <c r="S79" s="31"/>
      <c r="T79" s="31"/>
      <c r="U79" s="31"/>
      <c r="V79" s="31"/>
      <c r="W79" s="31"/>
      <c r="X79" s="31"/>
      <c r="Y79" s="31"/>
      <c r="Z79" s="31"/>
      <c r="AA79" s="31"/>
      <c r="AB79" s="31"/>
      <c r="AC79" s="31"/>
      <c r="AD79" s="31"/>
      <c r="AE79" s="31"/>
    </row>
    <row r="80" spans="1:31" s="2" customFormat="1" ht="12" customHeight="1">
      <c r="A80" s="31"/>
      <c r="B80" s="32"/>
      <c r="C80" s="28" t="s">
        <v>16</v>
      </c>
      <c r="D80" s="31"/>
      <c r="E80" s="31"/>
      <c r="F80" s="26" t="str">
        <f>F12</f>
        <v xml:space="preserve"> </v>
      </c>
      <c r="G80" s="31"/>
      <c r="H80" s="31"/>
      <c r="I80" s="28" t="s">
        <v>18</v>
      </c>
      <c r="J80" s="49">
        <f>IF(J12="","",J12)</f>
        <v>44323</v>
      </c>
      <c r="K80" s="31"/>
      <c r="L80" s="89"/>
      <c r="S80" s="31"/>
      <c r="T80" s="31"/>
      <c r="U80" s="31"/>
      <c r="V80" s="31"/>
      <c r="W80" s="31"/>
      <c r="X80" s="31"/>
      <c r="Y80" s="31"/>
      <c r="Z80" s="31"/>
      <c r="AA80" s="31"/>
      <c r="AB80" s="31"/>
      <c r="AC80" s="31"/>
      <c r="AD80" s="31"/>
      <c r="AE80" s="31"/>
    </row>
    <row r="81" spans="1:65" s="2" customFormat="1" ht="6.95" customHeight="1">
      <c r="A81" s="31"/>
      <c r="B81" s="32"/>
      <c r="C81" s="31"/>
      <c r="D81" s="31"/>
      <c r="E81" s="31"/>
      <c r="F81" s="31"/>
      <c r="G81" s="31"/>
      <c r="H81" s="31"/>
      <c r="I81" s="31"/>
      <c r="J81" s="31"/>
      <c r="K81" s="31"/>
      <c r="L81" s="89"/>
      <c r="S81" s="31"/>
      <c r="T81" s="31"/>
      <c r="U81" s="31"/>
      <c r="V81" s="31"/>
      <c r="W81" s="31"/>
      <c r="X81" s="31"/>
      <c r="Y81" s="31"/>
      <c r="Z81" s="31"/>
      <c r="AA81" s="31"/>
      <c r="AB81" s="31"/>
      <c r="AC81" s="31"/>
      <c r="AD81" s="31"/>
      <c r="AE81" s="31"/>
    </row>
    <row r="82" spans="1:65" s="2" customFormat="1" ht="25.7" customHeight="1">
      <c r="A82" s="31"/>
      <c r="B82" s="32"/>
      <c r="C82" s="28" t="s">
        <v>19</v>
      </c>
      <c r="D82" s="31"/>
      <c r="E82" s="31"/>
      <c r="F82" s="26" t="str">
        <f>E15</f>
        <v>SOU elektrotechnické ,Plzeň</v>
      </c>
      <c r="G82" s="31"/>
      <c r="H82" s="31"/>
      <c r="I82" s="28" t="s">
        <v>23</v>
      </c>
      <c r="J82" s="29" t="str">
        <f>E21</f>
        <v>Architektinický atelier Mastný</v>
      </c>
      <c r="K82" s="31"/>
      <c r="L82" s="89"/>
      <c r="S82" s="31"/>
      <c r="T82" s="31"/>
      <c r="U82" s="31"/>
      <c r="V82" s="31"/>
      <c r="W82" s="31"/>
      <c r="X82" s="31"/>
      <c r="Y82" s="31"/>
      <c r="Z82" s="31"/>
      <c r="AA82" s="31"/>
      <c r="AB82" s="31"/>
      <c r="AC82" s="31"/>
      <c r="AD82" s="31"/>
      <c r="AE82" s="31"/>
    </row>
    <row r="83" spans="1:65" s="2" customFormat="1" ht="15.2" customHeight="1">
      <c r="A83" s="31"/>
      <c r="B83" s="32"/>
      <c r="C83" s="28" t="s">
        <v>22</v>
      </c>
      <c r="D83" s="31"/>
      <c r="E83" s="31"/>
      <c r="F83" s="26" t="str">
        <f>IF(E18="","",E18)</f>
        <v xml:space="preserve"> </v>
      </c>
      <c r="G83" s="31"/>
      <c r="H83" s="31"/>
      <c r="I83" s="28" t="s">
        <v>26</v>
      </c>
      <c r="J83" s="29" t="str">
        <f>E24</f>
        <v>Ing. Vladimír Straka</v>
      </c>
      <c r="K83" s="31"/>
      <c r="L83" s="89"/>
      <c r="S83" s="31"/>
      <c r="T83" s="31"/>
      <c r="U83" s="31"/>
      <c r="V83" s="31"/>
      <c r="W83" s="31"/>
      <c r="X83" s="31"/>
      <c r="Y83" s="31"/>
      <c r="Z83" s="31"/>
      <c r="AA83" s="31"/>
      <c r="AB83" s="31"/>
      <c r="AC83" s="31"/>
      <c r="AD83" s="31"/>
      <c r="AE83" s="31"/>
    </row>
    <row r="84" spans="1:65" s="2" customFormat="1" ht="10.35" customHeight="1">
      <c r="A84" s="31"/>
      <c r="B84" s="32"/>
      <c r="C84" s="31"/>
      <c r="D84" s="31"/>
      <c r="E84" s="31"/>
      <c r="F84" s="31"/>
      <c r="G84" s="31"/>
      <c r="H84" s="31"/>
      <c r="I84" s="31"/>
      <c r="J84" s="31"/>
      <c r="K84" s="31"/>
      <c r="L84" s="89"/>
      <c r="S84" s="31"/>
      <c r="T84" s="31"/>
      <c r="U84" s="31"/>
      <c r="V84" s="31"/>
      <c r="W84" s="31"/>
      <c r="X84" s="31"/>
      <c r="Y84" s="31"/>
      <c r="Z84" s="31"/>
      <c r="AA84" s="31"/>
      <c r="AB84" s="31"/>
      <c r="AC84" s="31"/>
      <c r="AD84" s="31"/>
      <c r="AE84" s="31"/>
    </row>
    <row r="85" spans="1:65" s="11" customFormat="1" ht="29.25" customHeight="1">
      <c r="A85" s="114"/>
      <c r="B85" s="115"/>
      <c r="C85" s="116" t="s">
        <v>105</v>
      </c>
      <c r="D85" s="117" t="s">
        <v>48</v>
      </c>
      <c r="E85" s="117" t="s">
        <v>44</v>
      </c>
      <c r="F85" s="117" t="s">
        <v>45</v>
      </c>
      <c r="G85" s="117" t="s">
        <v>106</v>
      </c>
      <c r="H85" s="117" t="s">
        <v>107</v>
      </c>
      <c r="I85" s="117" t="s">
        <v>108</v>
      </c>
      <c r="J85" s="117" t="s">
        <v>93</v>
      </c>
      <c r="K85" s="118" t="s">
        <v>109</v>
      </c>
      <c r="L85" s="119"/>
      <c r="M85" s="56" t="s">
        <v>3</v>
      </c>
      <c r="N85" s="57" t="s">
        <v>33</v>
      </c>
      <c r="O85" s="57" t="s">
        <v>110</v>
      </c>
      <c r="P85" s="57" t="s">
        <v>111</v>
      </c>
      <c r="Q85" s="57" t="s">
        <v>112</v>
      </c>
      <c r="R85" s="57" t="s">
        <v>113</v>
      </c>
      <c r="S85" s="57" t="s">
        <v>114</v>
      </c>
      <c r="T85" s="58" t="s">
        <v>115</v>
      </c>
      <c r="U85" s="114"/>
      <c r="V85" s="114"/>
      <c r="W85" s="114"/>
      <c r="X85" s="114"/>
      <c r="Y85" s="114"/>
      <c r="Z85" s="114"/>
      <c r="AA85" s="114"/>
      <c r="AB85" s="114"/>
      <c r="AC85" s="114"/>
      <c r="AD85" s="114"/>
      <c r="AE85" s="114"/>
    </row>
    <row r="86" spans="1:65" s="2" customFormat="1" ht="22.9" customHeight="1">
      <c r="A86" s="31"/>
      <c r="B86" s="32"/>
      <c r="C86" s="63" t="s">
        <v>116</v>
      </c>
      <c r="D86" s="31"/>
      <c r="E86" s="31"/>
      <c r="F86" s="31"/>
      <c r="G86" s="31"/>
      <c r="H86" s="31"/>
      <c r="I86" s="31"/>
      <c r="J86" s="120">
        <f>BK86</f>
        <v>0</v>
      </c>
      <c r="K86" s="31"/>
      <c r="L86" s="32"/>
      <c r="M86" s="59"/>
      <c r="N86" s="50"/>
      <c r="O86" s="60"/>
      <c r="P86" s="121">
        <f>P87+P109</f>
        <v>52.854489999999998</v>
      </c>
      <c r="Q86" s="60"/>
      <c r="R86" s="121">
        <f>R87+R109</f>
        <v>0.42126800000000003</v>
      </c>
      <c r="S86" s="60"/>
      <c r="T86" s="122">
        <f>T87+T109</f>
        <v>0.21832399999999999</v>
      </c>
      <c r="U86" s="31"/>
      <c r="V86" s="31"/>
      <c r="W86" s="31"/>
      <c r="X86" s="31"/>
      <c r="Y86" s="31"/>
      <c r="Z86" s="31"/>
      <c r="AA86" s="31"/>
      <c r="AB86" s="31"/>
      <c r="AC86" s="31"/>
      <c r="AD86" s="31"/>
      <c r="AE86" s="31"/>
      <c r="AT86" s="19" t="s">
        <v>62</v>
      </c>
      <c r="AU86" s="19" t="s">
        <v>94</v>
      </c>
      <c r="BK86" s="123">
        <f>BK87+BK109</f>
        <v>0</v>
      </c>
    </row>
    <row r="87" spans="1:65" s="12" customFormat="1" ht="25.9" customHeight="1">
      <c r="B87" s="124"/>
      <c r="D87" s="125" t="s">
        <v>62</v>
      </c>
      <c r="E87" s="126" t="s">
        <v>117</v>
      </c>
      <c r="F87" s="126" t="s">
        <v>118</v>
      </c>
      <c r="J87" s="127">
        <f>BK87</f>
        <v>0</v>
      </c>
      <c r="L87" s="124"/>
      <c r="M87" s="128"/>
      <c r="N87" s="129"/>
      <c r="O87" s="129"/>
      <c r="P87" s="130">
        <f>P88+P93+P106</f>
        <v>12.5573</v>
      </c>
      <c r="Q87" s="129"/>
      <c r="R87" s="130">
        <f>R88+R93+R106</f>
        <v>1.9656E-2</v>
      </c>
      <c r="S87" s="129"/>
      <c r="T87" s="131">
        <f>T88+T93+T106</f>
        <v>0</v>
      </c>
      <c r="AR87" s="125" t="s">
        <v>70</v>
      </c>
      <c r="AT87" s="132" t="s">
        <v>62</v>
      </c>
      <c r="AU87" s="132" t="s">
        <v>63</v>
      </c>
      <c r="AY87" s="125" t="s">
        <v>119</v>
      </c>
      <c r="BK87" s="133">
        <f>BK88+BK93+BK106</f>
        <v>0</v>
      </c>
    </row>
    <row r="88" spans="1:65" s="12" customFormat="1" ht="22.9" customHeight="1">
      <c r="B88" s="124"/>
      <c r="D88" s="125" t="s">
        <v>62</v>
      </c>
      <c r="E88" s="134" t="s">
        <v>120</v>
      </c>
      <c r="F88" s="134" t="s">
        <v>121</v>
      </c>
      <c r="J88" s="135">
        <f>BK88</f>
        <v>0</v>
      </c>
      <c r="L88" s="124"/>
      <c r="M88" s="128"/>
      <c r="N88" s="129"/>
      <c r="O88" s="129"/>
      <c r="P88" s="130">
        <f>SUM(P89:P92)</f>
        <v>11.7936</v>
      </c>
      <c r="Q88" s="129"/>
      <c r="R88" s="130">
        <f>SUM(R89:R92)</f>
        <v>1.9656E-2</v>
      </c>
      <c r="S88" s="129"/>
      <c r="T88" s="131">
        <f>SUM(T89:T92)</f>
        <v>0</v>
      </c>
      <c r="AR88" s="125" t="s">
        <v>70</v>
      </c>
      <c r="AT88" s="132" t="s">
        <v>62</v>
      </c>
      <c r="AU88" s="132" t="s">
        <v>70</v>
      </c>
      <c r="AY88" s="125" t="s">
        <v>119</v>
      </c>
      <c r="BK88" s="133">
        <f>SUM(BK89:BK92)</f>
        <v>0</v>
      </c>
    </row>
    <row r="89" spans="1:65" s="2" customFormat="1" ht="24">
      <c r="A89" s="31"/>
      <c r="B89" s="136"/>
      <c r="C89" s="137" t="s">
        <v>70</v>
      </c>
      <c r="D89" s="137" t="s">
        <v>122</v>
      </c>
      <c r="E89" s="138" t="s">
        <v>123</v>
      </c>
      <c r="F89" s="139" t="s">
        <v>124</v>
      </c>
      <c r="G89" s="140" t="s">
        <v>125</v>
      </c>
      <c r="H89" s="141">
        <v>93.6</v>
      </c>
      <c r="I89" s="141"/>
      <c r="J89" s="141">
        <f>ROUND(I89*H89,2)</f>
        <v>0</v>
      </c>
      <c r="K89" s="139" t="s">
        <v>126</v>
      </c>
      <c r="L89" s="32"/>
      <c r="M89" s="142" t="s">
        <v>3</v>
      </c>
      <c r="N89" s="143" t="s">
        <v>34</v>
      </c>
      <c r="O89" s="144">
        <v>0.126</v>
      </c>
      <c r="P89" s="144">
        <f>O89*H89</f>
        <v>11.7936</v>
      </c>
      <c r="Q89" s="144">
        <v>2.1000000000000001E-4</v>
      </c>
      <c r="R89" s="144">
        <f>Q89*H89</f>
        <v>1.9656E-2</v>
      </c>
      <c r="S89" s="144">
        <v>0</v>
      </c>
      <c r="T89" s="145">
        <f>S89*H89</f>
        <v>0</v>
      </c>
      <c r="U89" s="31"/>
      <c r="V89" s="31"/>
      <c r="W89" s="31"/>
      <c r="X89" s="31"/>
      <c r="Y89" s="31"/>
      <c r="Z89" s="31"/>
      <c r="AA89" s="31"/>
      <c r="AB89" s="31"/>
      <c r="AC89" s="31"/>
      <c r="AD89" s="31"/>
      <c r="AE89" s="31"/>
      <c r="AR89" s="146" t="s">
        <v>127</v>
      </c>
      <c r="AT89" s="146" t="s">
        <v>122</v>
      </c>
      <c r="AU89" s="146" t="s">
        <v>72</v>
      </c>
      <c r="AY89" s="19" t="s">
        <v>119</v>
      </c>
      <c r="BE89" s="147">
        <f>IF(N89="základní",J89,0)</f>
        <v>0</v>
      </c>
      <c r="BF89" s="147">
        <f>IF(N89="snížená",J89,0)</f>
        <v>0</v>
      </c>
      <c r="BG89" s="147">
        <f>IF(N89="zákl. přenesená",J89,0)</f>
        <v>0</v>
      </c>
      <c r="BH89" s="147">
        <f>IF(N89="sníž. přenesená",J89,0)</f>
        <v>0</v>
      </c>
      <c r="BI89" s="147">
        <f>IF(N89="nulová",J89,0)</f>
        <v>0</v>
      </c>
      <c r="BJ89" s="19" t="s">
        <v>70</v>
      </c>
      <c r="BK89" s="147">
        <f>ROUND(I89*H89,2)</f>
        <v>0</v>
      </c>
      <c r="BL89" s="19" t="s">
        <v>127</v>
      </c>
      <c r="BM89" s="146" t="s">
        <v>128</v>
      </c>
    </row>
    <row r="90" spans="1:65" s="2" customFormat="1" ht="48.75">
      <c r="A90" s="31"/>
      <c r="B90" s="32"/>
      <c r="C90" s="31"/>
      <c r="D90" s="148" t="s">
        <v>129</v>
      </c>
      <c r="E90" s="31"/>
      <c r="F90" s="149" t="s">
        <v>130</v>
      </c>
      <c r="G90" s="31"/>
      <c r="H90" s="31"/>
      <c r="I90" s="31"/>
      <c r="J90" s="31"/>
      <c r="K90" s="31"/>
      <c r="L90" s="32"/>
      <c r="M90" s="150"/>
      <c r="N90" s="151"/>
      <c r="O90" s="52"/>
      <c r="P90" s="52"/>
      <c r="Q90" s="52"/>
      <c r="R90" s="52"/>
      <c r="S90" s="52"/>
      <c r="T90" s="53"/>
      <c r="U90" s="31"/>
      <c r="V90" s="31"/>
      <c r="W90" s="31"/>
      <c r="X90" s="31"/>
      <c r="Y90" s="31"/>
      <c r="Z90" s="31"/>
      <c r="AA90" s="31"/>
      <c r="AB90" s="31"/>
      <c r="AC90" s="31"/>
      <c r="AD90" s="31"/>
      <c r="AE90" s="31"/>
      <c r="AT90" s="19" t="s">
        <v>129</v>
      </c>
      <c r="AU90" s="19" t="s">
        <v>72</v>
      </c>
    </row>
    <row r="91" spans="1:65" s="13" customFormat="1">
      <c r="B91" s="152"/>
      <c r="D91" s="148" t="s">
        <v>131</v>
      </c>
      <c r="E91" s="153" t="s">
        <v>3</v>
      </c>
      <c r="F91" s="154" t="s">
        <v>606</v>
      </c>
      <c r="H91" s="155">
        <v>93.6</v>
      </c>
      <c r="L91" s="152"/>
      <c r="M91" s="156"/>
      <c r="N91" s="157"/>
      <c r="O91" s="157"/>
      <c r="P91" s="157"/>
      <c r="Q91" s="157"/>
      <c r="R91" s="157"/>
      <c r="S91" s="157"/>
      <c r="T91" s="158"/>
      <c r="AT91" s="153" t="s">
        <v>131</v>
      </c>
      <c r="AU91" s="153" t="s">
        <v>72</v>
      </c>
      <c r="AV91" s="13" t="s">
        <v>72</v>
      </c>
      <c r="AW91" s="13" t="s">
        <v>25</v>
      </c>
      <c r="AX91" s="13" t="s">
        <v>63</v>
      </c>
      <c r="AY91" s="153" t="s">
        <v>119</v>
      </c>
    </row>
    <row r="92" spans="1:65" s="14" customFormat="1">
      <c r="B92" s="159"/>
      <c r="D92" s="148" t="s">
        <v>131</v>
      </c>
      <c r="E92" s="160" t="s">
        <v>3</v>
      </c>
      <c r="F92" s="161" t="s">
        <v>133</v>
      </c>
      <c r="H92" s="162">
        <v>93.6</v>
      </c>
      <c r="L92" s="159"/>
      <c r="M92" s="163"/>
      <c r="N92" s="164"/>
      <c r="O92" s="164"/>
      <c r="P92" s="164"/>
      <c r="Q92" s="164"/>
      <c r="R92" s="164"/>
      <c r="S92" s="164"/>
      <c r="T92" s="165"/>
      <c r="AT92" s="160" t="s">
        <v>131</v>
      </c>
      <c r="AU92" s="160" t="s">
        <v>72</v>
      </c>
      <c r="AV92" s="14" t="s">
        <v>127</v>
      </c>
      <c r="AW92" s="14" t="s">
        <v>25</v>
      </c>
      <c r="AX92" s="14" t="s">
        <v>70</v>
      </c>
      <c r="AY92" s="160" t="s">
        <v>119</v>
      </c>
    </row>
    <row r="93" spans="1:65" s="12" customFormat="1" ht="22.9" customHeight="1">
      <c r="B93" s="124"/>
      <c r="D93" s="125" t="s">
        <v>62</v>
      </c>
      <c r="E93" s="134" t="s">
        <v>140</v>
      </c>
      <c r="F93" s="134" t="s">
        <v>141</v>
      </c>
      <c r="J93" s="135">
        <f>BK93</f>
        <v>0</v>
      </c>
      <c r="L93" s="124"/>
      <c r="M93" s="128"/>
      <c r="N93" s="129"/>
      <c r="O93" s="129"/>
      <c r="P93" s="130">
        <f>SUM(P94:P105)</f>
        <v>0.70818000000000003</v>
      </c>
      <c r="Q93" s="129"/>
      <c r="R93" s="130">
        <f>SUM(R94:R105)</f>
        <v>0</v>
      </c>
      <c r="S93" s="129"/>
      <c r="T93" s="131">
        <f>SUM(T94:T105)</f>
        <v>0</v>
      </c>
      <c r="AR93" s="125" t="s">
        <v>70</v>
      </c>
      <c r="AT93" s="132" t="s">
        <v>62</v>
      </c>
      <c r="AU93" s="132" t="s">
        <v>70</v>
      </c>
      <c r="AY93" s="125" t="s">
        <v>119</v>
      </c>
      <c r="BK93" s="133">
        <f>SUM(BK94:BK105)</f>
        <v>0</v>
      </c>
    </row>
    <row r="94" spans="1:65" s="2" customFormat="1" ht="24">
      <c r="A94" s="31"/>
      <c r="B94" s="136"/>
      <c r="C94" s="137" t="s">
        <v>72</v>
      </c>
      <c r="D94" s="137" t="s">
        <v>122</v>
      </c>
      <c r="E94" s="138" t="s">
        <v>150</v>
      </c>
      <c r="F94" s="139" t="s">
        <v>151</v>
      </c>
      <c r="G94" s="140" t="s">
        <v>152</v>
      </c>
      <c r="H94" s="141">
        <v>0.22</v>
      </c>
      <c r="I94" s="141"/>
      <c r="J94" s="141">
        <f>ROUND(I94*H94,2)</f>
        <v>0</v>
      </c>
      <c r="K94" s="139" t="s">
        <v>126</v>
      </c>
      <c r="L94" s="32"/>
      <c r="M94" s="142" t="s">
        <v>3</v>
      </c>
      <c r="N94" s="143" t="s">
        <v>34</v>
      </c>
      <c r="O94" s="144">
        <v>3.01</v>
      </c>
      <c r="P94" s="144">
        <f>O94*H94</f>
        <v>0.66220000000000001</v>
      </c>
      <c r="Q94" s="144">
        <v>0</v>
      </c>
      <c r="R94" s="144">
        <f>Q94*H94</f>
        <v>0</v>
      </c>
      <c r="S94" s="144">
        <v>0</v>
      </c>
      <c r="T94" s="145">
        <f>S94*H94</f>
        <v>0</v>
      </c>
      <c r="U94" s="31"/>
      <c r="V94" s="31"/>
      <c r="W94" s="31"/>
      <c r="X94" s="31"/>
      <c r="Y94" s="31"/>
      <c r="Z94" s="31"/>
      <c r="AA94" s="31"/>
      <c r="AB94" s="31"/>
      <c r="AC94" s="31"/>
      <c r="AD94" s="31"/>
      <c r="AE94" s="31"/>
      <c r="AR94" s="146" t="s">
        <v>127</v>
      </c>
      <c r="AT94" s="146" t="s">
        <v>122</v>
      </c>
      <c r="AU94" s="146" t="s">
        <v>72</v>
      </c>
      <c r="AY94" s="19" t="s">
        <v>119</v>
      </c>
      <c r="BE94" s="147">
        <f>IF(N94="základní",J94,0)</f>
        <v>0</v>
      </c>
      <c r="BF94" s="147">
        <f>IF(N94="snížená",J94,0)</f>
        <v>0</v>
      </c>
      <c r="BG94" s="147">
        <f>IF(N94="zákl. přenesená",J94,0)</f>
        <v>0</v>
      </c>
      <c r="BH94" s="147">
        <f>IF(N94="sníž. přenesená",J94,0)</f>
        <v>0</v>
      </c>
      <c r="BI94" s="147">
        <f>IF(N94="nulová",J94,0)</f>
        <v>0</v>
      </c>
      <c r="BJ94" s="19" t="s">
        <v>70</v>
      </c>
      <c r="BK94" s="147">
        <f>ROUND(I94*H94,2)</f>
        <v>0</v>
      </c>
      <c r="BL94" s="19" t="s">
        <v>127</v>
      </c>
      <c r="BM94" s="146" t="s">
        <v>153</v>
      </c>
    </row>
    <row r="95" spans="1:65" s="2" customFormat="1" ht="107.25">
      <c r="A95" s="31"/>
      <c r="B95" s="32"/>
      <c r="C95" s="31"/>
      <c r="D95" s="148" t="s">
        <v>129</v>
      </c>
      <c r="E95" s="31"/>
      <c r="F95" s="149" t="s">
        <v>154</v>
      </c>
      <c r="G95" s="31"/>
      <c r="H95" s="31"/>
      <c r="I95" s="31"/>
      <c r="J95" s="31"/>
      <c r="K95" s="31"/>
      <c r="L95" s="32"/>
      <c r="M95" s="150"/>
      <c r="N95" s="151"/>
      <c r="O95" s="52"/>
      <c r="P95" s="52"/>
      <c r="Q95" s="52"/>
      <c r="R95" s="52"/>
      <c r="S95" s="52"/>
      <c r="T95" s="53"/>
      <c r="U95" s="31"/>
      <c r="V95" s="31"/>
      <c r="W95" s="31"/>
      <c r="X95" s="31"/>
      <c r="Y95" s="31"/>
      <c r="Z95" s="31"/>
      <c r="AA95" s="31"/>
      <c r="AB95" s="31"/>
      <c r="AC95" s="31"/>
      <c r="AD95" s="31"/>
      <c r="AE95" s="31"/>
      <c r="AT95" s="19" t="s">
        <v>129</v>
      </c>
      <c r="AU95" s="19" t="s">
        <v>72</v>
      </c>
    </row>
    <row r="96" spans="1:65" s="2" customFormat="1" ht="21.75" customHeight="1">
      <c r="A96" s="31"/>
      <c r="B96" s="136"/>
      <c r="C96" s="137" t="s">
        <v>142</v>
      </c>
      <c r="D96" s="137" t="s">
        <v>122</v>
      </c>
      <c r="E96" s="138" t="s">
        <v>156</v>
      </c>
      <c r="F96" s="139" t="s">
        <v>157</v>
      </c>
      <c r="G96" s="140" t="s">
        <v>152</v>
      </c>
      <c r="H96" s="141">
        <v>0.22</v>
      </c>
      <c r="I96" s="141"/>
      <c r="J96" s="141">
        <f>ROUND(I96*H96,2)</f>
        <v>0</v>
      </c>
      <c r="K96" s="139" t="s">
        <v>126</v>
      </c>
      <c r="L96" s="32"/>
      <c r="M96" s="142" t="s">
        <v>3</v>
      </c>
      <c r="N96" s="143" t="s">
        <v>34</v>
      </c>
      <c r="O96" s="144">
        <v>0.125</v>
      </c>
      <c r="P96" s="144">
        <f>O96*H96</f>
        <v>2.75E-2</v>
      </c>
      <c r="Q96" s="144">
        <v>0</v>
      </c>
      <c r="R96" s="144">
        <f>Q96*H96</f>
        <v>0</v>
      </c>
      <c r="S96" s="144">
        <v>0</v>
      </c>
      <c r="T96" s="145">
        <f>S96*H96</f>
        <v>0</v>
      </c>
      <c r="U96" s="31"/>
      <c r="V96" s="31"/>
      <c r="W96" s="31"/>
      <c r="X96" s="31"/>
      <c r="Y96" s="31"/>
      <c r="Z96" s="31"/>
      <c r="AA96" s="31"/>
      <c r="AB96" s="31"/>
      <c r="AC96" s="31"/>
      <c r="AD96" s="31"/>
      <c r="AE96" s="31"/>
      <c r="AR96" s="146" t="s">
        <v>127</v>
      </c>
      <c r="AT96" s="146" t="s">
        <v>122</v>
      </c>
      <c r="AU96" s="146" t="s">
        <v>72</v>
      </c>
      <c r="AY96" s="19" t="s">
        <v>119</v>
      </c>
      <c r="BE96" s="147">
        <f>IF(N96="základní",J96,0)</f>
        <v>0</v>
      </c>
      <c r="BF96" s="147">
        <f>IF(N96="snížená",J96,0)</f>
        <v>0</v>
      </c>
      <c r="BG96" s="147">
        <f>IF(N96="zákl. přenesená",J96,0)</f>
        <v>0</v>
      </c>
      <c r="BH96" s="147">
        <f>IF(N96="sníž. přenesená",J96,0)</f>
        <v>0</v>
      </c>
      <c r="BI96" s="147">
        <f>IF(N96="nulová",J96,0)</f>
        <v>0</v>
      </c>
      <c r="BJ96" s="19" t="s">
        <v>70</v>
      </c>
      <c r="BK96" s="147">
        <f>ROUND(I96*H96,2)</f>
        <v>0</v>
      </c>
      <c r="BL96" s="19" t="s">
        <v>127</v>
      </c>
      <c r="BM96" s="146" t="s">
        <v>158</v>
      </c>
    </row>
    <row r="97" spans="1:65" s="2" customFormat="1" ht="58.5">
      <c r="A97" s="31"/>
      <c r="B97" s="32"/>
      <c r="C97" s="31"/>
      <c r="D97" s="148" t="s">
        <v>129</v>
      </c>
      <c r="E97" s="31"/>
      <c r="F97" s="149" t="s">
        <v>159</v>
      </c>
      <c r="G97" s="31"/>
      <c r="H97" s="31"/>
      <c r="I97" s="31"/>
      <c r="J97" s="31"/>
      <c r="K97" s="31"/>
      <c r="L97" s="32"/>
      <c r="M97" s="150"/>
      <c r="N97" s="151"/>
      <c r="O97" s="52"/>
      <c r="P97" s="52"/>
      <c r="Q97" s="52"/>
      <c r="R97" s="52"/>
      <c r="S97" s="52"/>
      <c r="T97" s="53"/>
      <c r="U97" s="31"/>
      <c r="V97" s="31"/>
      <c r="W97" s="31"/>
      <c r="X97" s="31"/>
      <c r="Y97" s="31"/>
      <c r="Z97" s="31"/>
      <c r="AA97" s="31"/>
      <c r="AB97" s="31"/>
      <c r="AC97" s="31"/>
      <c r="AD97" s="31"/>
      <c r="AE97" s="31"/>
      <c r="AT97" s="19" t="s">
        <v>129</v>
      </c>
      <c r="AU97" s="19" t="s">
        <v>72</v>
      </c>
    </row>
    <row r="98" spans="1:65" s="2" customFormat="1" ht="24">
      <c r="A98" s="31"/>
      <c r="B98" s="136"/>
      <c r="C98" s="137" t="s">
        <v>127</v>
      </c>
      <c r="D98" s="137" t="s">
        <v>122</v>
      </c>
      <c r="E98" s="138" t="s">
        <v>161</v>
      </c>
      <c r="F98" s="139" t="s">
        <v>162</v>
      </c>
      <c r="G98" s="140" t="s">
        <v>152</v>
      </c>
      <c r="H98" s="141">
        <v>3.08</v>
      </c>
      <c r="I98" s="141"/>
      <c r="J98" s="141">
        <f>ROUND(I98*H98,2)</f>
        <v>0</v>
      </c>
      <c r="K98" s="139" t="s">
        <v>126</v>
      </c>
      <c r="L98" s="32"/>
      <c r="M98" s="142" t="s">
        <v>3</v>
      </c>
      <c r="N98" s="143" t="s">
        <v>34</v>
      </c>
      <c r="O98" s="144">
        <v>6.0000000000000001E-3</v>
      </c>
      <c r="P98" s="144">
        <f>O98*H98</f>
        <v>1.848E-2</v>
      </c>
      <c r="Q98" s="144">
        <v>0</v>
      </c>
      <c r="R98" s="144">
        <f>Q98*H98</f>
        <v>0</v>
      </c>
      <c r="S98" s="144">
        <v>0</v>
      </c>
      <c r="T98" s="145">
        <f>S98*H98</f>
        <v>0</v>
      </c>
      <c r="U98" s="31"/>
      <c r="V98" s="31"/>
      <c r="W98" s="31"/>
      <c r="X98" s="31"/>
      <c r="Y98" s="31"/>
      <c r="Z98" s="31"/>
      <c r="AA98" s="31"/>
      <c r="AB98" s="31"/>
      <c r="AC98" s="31"/>
      <c r="AD98" s="31"/>
      <c r="AE98" s="31"/>
      <c r="AR98" s="146" t="s">
        <v>127</v>
      </c>
      <c r="AT98" s="146" t="s">
        <v>122</v>
      </c>
      <c r="AU98" s="146" t="s">
        <v>72</v>
      </c>
      <c r="AY98" s="19" t="s">
        <v>119</v>
      </c>
      <c r="BE98" s="147">
        <f>IF(N98="základní",J98,0)</f>
        <v>0</v>
      </c>
      <c r="BF98" s="147">
        <f>IF(N98="snížená",J98,0)</f>
        <v>0</v>
      </c>
      <c r="BG98" s="147">
        <f>IF(N98="zákl. přenesená",J98,0)</f>
        <v>0</v>
      </c>
      <c r="BH98" s="147">
        <f>IF(N98="sníž. přenesená",J98,0)</f>
        <v>0</v>
      </c>
      <c r="BI98" s="147">
        <f>IF(N98="nulová",J98,0)</f>
        <v>0</v>
      </c>
      <c r="BJ98" s="19" t="s">
        <v>70</v>
      </c>
      <c r="BK98" s="147">
        <f>ROUND(I98*H98,2)</f>
        <v>0</v>
      </c>
      <c r="BL98" s="19" t="s">
        <v>127</v>
      </c>
      <c r="BM98" s="146" t="s">
        <v>163</v>
      </c>
    </row>
    <row r="99" spans="1:65" s="2" customFormat="1" ht="58.5">
      <c r="A99" s="31"/>
      <c r="B99" s="32"/>
      <c r="C99" s="31"/>
      <c r="D99" s="148" t="s">
        <v>129</v>
      </c>
      <c r="E99" s="31"/>
      <c r="F99" s="149" t="s">
        <v>159</v>
      </c>
      <c r="G99" s="31"/>
      <c r="H99" s="31"/>
      <c r="I99" s="31"/>
      <c r="J99" s="31"/>
      <c r="K99" s="31"/>
      <c r="L99" s="32"/>
      <c r="M99" s="150"/>
      <c r="N99" s="151"/>
      <c r="O99" s="52"/>
      <c r="P99" s="52"/>
      <c r="Q99" s="52"/>
      <c r="R99" s="52"/>
      <c r="S99" s="52"/>
      <c r="T99" s="53"/>
      <c r="U99" s="31"/>
      <c r="V99" s="31"/>
      <c r="W99" s="31"/>
      <c r="X99" s="31"/>
      <c r="Y99" s="31"/>
      <c r="Z99" s="31"/>
      <c r="AA99" s="31"/>
      <c r="AB99" s="31"/>
      <c r="AC99" s="31"/>
      <c r="AD99" s="31"/>
      <c r="AE99" s="31"/>
      <c r="AT99" s="19" t="s">
        <v>129</v>
      </c>
      <c r="AU99" s="19" t="s">
        <v>72</v>
      </c>
    </row>
    <row r="100" spans="1:65" s="13" customFormat="1">
      <c r="B100" s="152"/>
      <c r="D100" s="148" t="s">
        <v>131</v>
      </c>
      <c r="E100" s="153" t="s">
        <v>3</v>
      </c>
      <c r="F100" s="154" t="s">
        <v>607</v>
      </c>
      <c r="H100" s="155">
        <v>3.08</v>
      </c>
      <c r="L100" s="152"/>
      <c r="M100" s="156"/>
      <c r="N100" s="157"/>
      <c r="O100" s="157"/>
      <c r="P100" s="157"/>
      <c r="Q100" s="157"/>
      <c r="R100" s="157"/>
      <c r="S100" s="157"/>
      <c r="T100" s="158"/>
      <c r="AT100" s="153" t="s">
        <v>131</v>
      </c>
      <c r="AU100" s="153" t="s">
        <v>72</v>
      </c>
      <c r="AV100" s="13" t="s">
        <v>72</v>
      </c>
      <c r="AW100" s="13" t="s">
        <v>25</v>
      </c>
      <c r="AX100" s="13" t="s">
        <v>63</v>
      </c>
      <c r="AY100" s="153" t="s">
        <v>119</v>
      </c>
    </row>
    <row r="101" spans="1:65" s="14" customFormat="1">
      <c r="B101" s="159"/>
      <c r="D101" s="148" t="s">
        <v>131</v>
      </c>
      <c r="E101" s="160" t="s">
        <v>3</v>
      </c>
      <c r="F101" s="161" t="s">
        <v>133</v>
      </c>
      <c r="H101" s="162">
        <v>3.08</v>
      </c>
      <c r="L101" s="159"/>
      <c r="M101" s="163"/>
      <c r="N101" s="164"/>
      <c r="O101" s="164"/>
      <c r="P101" s="164"/>
      <c r="Q101" s="164"/>
      <c r="R101" s="164"/>
      <c r="S101" s="164"/>
      <c r="T101" s="165"/>
      <c r="AT101" s="160" t="s">
        <v>131</v>
      </c>
      <c r="AU101" s="160" t="s">
        <v>72</v>
      </c>
      <c r="AV101" s="14" t="s">
        <v>127</v>
      </c>
      <c r="AW101" s="14" t="s">
        <v>25</v>
      </c>
      <c r="AX101" s="14" t="s">
        <v>70</v>
      </c>
      <c r="AY101" s="160" t="s">
        <v>119</v>
      </c>
    </row>
    <row r="102" spans="1:65" s="2" customFormat="1" ht="24">
      <c r="A102" s="31"/>
      <c r="B102" s="136"/>
      <c r="C102" s="137" t="s">
        <v>155</v>
      </c>
      <c r="D102" s="137" t="s">
        <v>122</v>
      </c>
      <c r="E102" s="138" t="s">
        <v>177</v>
      </c>
      <c r="F102" s="139" t="s">
        <v>178</v>
      </c>
      <c r="G102" s="140" t="s">
        <v>152</v>
      </c>
      <c r="H102" s="141">
        <v>0.22</v>
      </c>
      <c r="I102" s="141"/>
      <c r="J102" s="141">
        <f>ROUND(I102*H102,2)</f>
        <v>0</v>
      </c>
      <c r="K102" s="139" t="s">
        <v>126</v>
      </c>
      <c r="L102" s="32"/>
      <c r="M102" s="142" t="s">
        <v>3</v>
      </c>
      <c r="N102" s="143" t="s">
        <v>34</v>
      </c>
      <c r="O102" s="144">
        <v>0</v>
      </c>
      <c r="P102" s="144">
        <f>O102*H102</f>
        <v>0</v>
      </c>
      <c r="Q102" s="144">
        <v>0</v>
      </c>
      <c r="R102" s="144">
        <f>Q102*H102</f>
        <v>0</v>
      </c>
      <c r="S102" s="144">
        <v>0</v>
      </c>
      <c r="T102" s="145">
        <f>S102*H102</f>
        <v>0</v>
      </c>
      <c r="U102" s="31"/>
      <c r="V102" s="31"/>
      <c r="W102" s="31"/>
      <c r="X102" s="31"/>
      <c r="Y102" s="31"/>
      <c r="Z102" s="31"/>
      <c r="AA102" s="31"/>
      <c r="AB102" s="31"/>
      <c r="AC102" s="31"/>
      <c r="AD102" s="31"/>
      <c r="AE102" s="31"/>
      <c r="AR102" s="146" t="s">
        <v>127</v>
      </c>
      <c r="AT102" s="146" t="s">
        <v>122</v>
      </c>
      <c r="AU102" s="146" t="s">
        <v>72</v>
      </c>
      <c r="AY102" s="19" t="s">
        <v>119</v>
      </c>
      <c r="BE102" s="147">
        <f>IF(N102="základní",J102,0)</f>
        <v>0</v>
      </c>
      <c r="BF102" s="147">
        <f>IF(N102="snížená",J102,0)</f>
        <v>0</v>
      </c>
      <c r="BG102" s="147">
        <f>IF(N102="zákl. přenesená",J102,0)</f>
        <v>0</v>
      </c>
      <c r="BH102" s="147">
        <f>IF(N102="sníž. přenesená",J102,0)</f>
        <v>0</v>
      </c>
      <c r="BI102" s="147">
        <f>IF(N102="nulová",J102,0)</f>
        <v>0</v>
      </c>
      <c r="BJ102" s="19" t="s">
        <v>70</v>
      </c>
      <c r="BK102" s="147">
        <f>ROUND(I102*H102,2)</f>
        <v>0</v>
      </c>
      <c r="BL102" s="19" t="s">
        <v>127</v>
      </c>
      <c r="BM102" s="146" t="s">
        <v>179</v>
      </c>
    </row>
    <row r="103" spans="1:65" s="2" customFormat="1" ht="39">
      <c r="A103" s="31"/>
      <c r="B103" s="32"/>
      <c r="C103" s="31"/>
      <c r="D103" s="148" t="s">
        <v>129</v>
      </c>
      <c r="E103" s="31"/>
      <c r="F103" s="149" t="s">
        <v>180</v>
      </c>
      <c r="G103" s="31"/>
      <c r="H103" s="31"/>
      <c r="I103" s="31"/>
      <c r="J103" s="31"/>
      <c r="K103" s="31"/>
      <c r="L103" s="32"/>
      <c r="M103" s="150"/>
      <c r="N103" s="151"/>
      <c r="O103" s="52"/>
      <c r="P103" s="52"/>
      <c r="Q103" s="52"/>
      <c r="R103" s="52"/>
      <c r="S103" s="52"/>
      <c r="T103" s="53"/>
      <c r="U103" s="31"/>
      <c r="V103" s="31"/>
      <c r="W103" s="31"/>
      <c r="X103" s="31"/>
      <c r="Y103" s="31"/>
      <c r="Z103" s="31"/>
      <c r="AA103" s="31"/>
      <c r="AB103" s="31"/>
      <c r="AC103" s="31"/>
      <c r="AD103" s="31"/>
      <c r="AE103" s="31"/>
      <c r="AT103" s="19" t="s">
        <v>129</v>
      </c>
      <c r="AU103" s="19" t="s">
        <v>72</v>
      </c>
    </row>
    <row r="104" spans="1:65" s="13" customFormat="1">
      <c r="B104" s="152"/>
      <c r="D104" s="148" t="s">
        <v>131</v>
      </c>
      <c r="E104" s="153" t="s">
        <v>3</v>
      </c>
      <c r="F104" s="154" t="s">
        <v>608</v>
      </c>
      <c r="H104" s="155">
        <v>0.22</v>
      </c>
      <c r="L104" s="152"/>
      <c r="M104" s="156"/>
      <c r="N104" s="157"/>
      <c r="O104" s="157"/>
      <c r="P104" s="157"/>
      <c r="Q104" s="157"/>
      <c r="R104" s="157"/>
      <c r="S104" s="157"/>
      <c r="T104" s="158"/>
      <c r="AT104" s="153" t="s">
        <v>131</v>
      </c>
      <c r="AU104" s="153" t="s">
        <v>72</v>
      </c>
      <c r="AV104" s="13" t="s">
        <v>72</v>
      </c>
      <c r="AW104" s="13" t="s">
        <v>25</v>
      </c>
      <c r="AX104" s="13" t="s">
        <v>63</v>
      </c>
      <c r="AY104" s="153" t="s">
        <v>119</v>
      </c>
    </row>
    <row r="105" spans="1:65" s="14" customFormat="1">
      <c r="B105" s="159"/>
      <c r="D105" s="148" t="s">
        <v>131</v>
      </c>
      <c r="E105" s="160" t="s">
        <v>3</v>
      </c>
      <c r="F105" s="161" t="s">
        <v>133</v>
      </c>
      <c r="H105" s="162">
        <v>0.22</v>
      </c>
      <c r="L105" s="159"/>
      <c r="M105" s="163"/>
      <c r="N105" s="164"/>
      <c r="O105" s="164"/>
      <c r="P105" s="164"/>
      <c r="Q105" s="164"/>
      <c r="R105" s="164"/>
      <c r="S105" s="164"/>
      <c r="T105" s="165"/>
      <c r="AT105" s="160" t="s">
        <v>131</v>
      </c>
      <c r="AU105" s="160" t="s">
        <v>72</v>
      </c>
      <c r="AV105" s="14" t="s">
        <v>127</v>
      </c>
      <c r="AW105" s="14" t="s">
        <v>25</v>
      </c>
      <c r="AX105" s="14" t="s">
        <v>70</v>
      </c>
      <c r="AY105" s="160" t="s">
        <v>119</v>
      </c>
    </row>
    <row r="106" spans="1:65" s="12" customFormat="1" ht="22.9" customHeight="1">
      <c r="B106" s="124"/>
      <c r="D106" s="125" t="s">
        <v>62</v>
      </c>
      <c r="E106" s="134" t="s">
        <v>183</v>
      </c>
      <c r="F106" s="134" t="s">
        <v>184</v>
      </c>
      <c r="J106" s="135">
        <f>BK106</f>
        <v>0</v>
      </c>
      <c r="L106" s="124"/>
      <c r="M106" s="128"/>
      <c r="N106" s="129"/>
      <c r="O106" s="129"/>
      <c r="P106" s="130">
        <f>SUM(P107:P108)</f>
        <v>5.552E-2</v>
      </c>
      <c r="Q106" s="129"/>
      <c r="R106" s="130">
        <f>SUM(R107:R108)</f>
        <v>0</v>
      </c>
      <c r="S106" s="129"/>
      <c r="T106" s="131">
        <f>SUM(T107:T108)</f>
        <v>0</v>
      </c>
      <c r="AR106" s="125" t="s">
        <v>70</v>
      </c>
      <c r="AT106" s="132" t="s">
        <v>62</v>
      </c>
      <c r="AU106" s="132" t="s">
        <v>70</v>
      </c>
      <c r="AY106" s="125" t="s">
        <v>119</v>
      </c>
      <c r="BK106" s="133">
        <f>SUM(BK107:BK108)</f>
        <v>0</v>
      </c>
    </row>
    <row r="107" spans="1:65" s="2" customFormat="1" ht="33" customHeight="1">
      <c r="A107" s="31"/>
      <c r="B107" s="136"/>
      <c r="C107" s="137" t="s">
        <v>160</v>
      </c>
      <c r="D107" s="137" t="s">
        <v>122</v>
      </c>
      <c r="E107" s="138" t="s">
        <v>186</v>
      </c>
      <c r="F107" s="139" t="s">
        <v>187</v>
      </c>
      <c r="G107" s="140" t="s">
        <v>152</v>
      </c>
      <c r="H107" s="141">
        <v>0.02</v>
      </c>
      <c r="I107" s="141"/>
      <c r="J107" s="141">
        <f>ROUND(I107*H107,2)</f>
        <v>0</v>
      </c>
      <c r="K107" s="139" t="s">
        <v>126</v>
      </c>
      <c r="L107" s="32"/>
      <c r="M107" s="142" t="s">
        <v>3</v>
      </c>
      <c r="N107" s="143" t="s">
        <v>34</v>
      </c>
      <c r="O107" s="144">
        <v>2.7759999999999998</v>
      </c>
      <c r="P107" s="144">
        <f>O107*H107</f>
        <v>5.552E-2</v>
      </c>
      <c r="Q107" s="144">
        <v>0</v>
      </c>
      <c r="R107" s="144">
        <f>Q107*H107</f>
        <v>0</v>
      </c>
      <c r="S107" s="144">
        <v>0</v>
      </c>
      <c r="T107" s="145">
        <f>S107*H107</f>
        <v>0</v>
      </c>
      <c r="U107" s="31"/>
      <c r="V107" s="31"/>
      <c r="W107" s="31"/>
      <c r="X107" s="31"/>
      <c r="Y107" s="31"/>
      <c r="Z107" s="31"/>
      <c r="AA107" s="31"/>
      <c r="AB107" s="31"/>
      <c r="AC107" s="31"/>
      <c r="AD107" s="31"/>
      <c r="AE107" s="31"/>
      <c r="AR107" s="146" t="s">
        <v>127</v>
      </c>
      <c r="AT107" s="146" t="s">
        <v>122</v>
      </c>
      <c r="AU107" s="146" t="s">
        <v>72</v>
      </c>
      <c r="AY107" s="19" t="s">
        <v>119</v>
      </c>
      <c r="BE107" s="147">
        <f>IF(N107="základní",J107,0)</f>
        <v>0</v>
      </c>
      <c r="BF107" s="147">
        <f>IF(N107="snížená",J107,0)</f>
        <v>0</v>
      </c>
      <c r="BG107" s="147">
        <f>IF(N107="zákl. přenesená",J107,0)</f>
        <v>0</v>
      </c>
      <c r="BH107" s="147">
        <f>IF(N107="sníž. přenesená",J107,0)</f>
        <v>0</v>
      </c>
      <c r="BI107" s="147">
        <f>IF(N107="nulová",J107,0)</f>
        <v>0</v>
      </c>
      <c r="BJ107" s="19" t="s">
        <v>70</v>
      </c>
      <c r="BK107" s="147">
        <f>ROUND(I107*H107,2)</f>
        <v>0</v>
      </c>
      <c r="BL107" s="19" t="s">
        <v>127</v>
      </c>
      <c r="BM107" s="146" t="s">
        <v>188</v>
      </c>
    </row>
    <row r="108" spans="1:65" s="2" customFormat="1" ht="58.5">
      <c r="A108" s="31"/>
      <c r="B108" s="32"/>
      <c r="C108" s="31"/>
      <c r="D108" s="148" t="s">
        <v>129</v>
      </c>
      <c r="E108" s="31"/>
      <c r="F108" s="149" t="s">
        <v>189</v>
      </c>
      <c r="G108" s="31"/>
      <c r="H108" s="31"/>
      <c r="I108" s="31"/>
      <c r="J108" s="31"/>
      <c r="K108" s="31"/>
      <c r="L108" s="32"/>
      <c r="M108" s="150"/>
      <c r="N108" s="151"/>
      <c r="O108" s="52"/>
      <c r="P108" s="52"/>
      <c r="Q108" s="52"/>
      <c r="R108" s="52"/>
      <c r="S108" s="52"/>
      <c r="T108" s="53"/>
      <c r="U108" s="31"/>
      <c r="V108" s="31"/>
      <c r="W108" s="31"/>
      <c r="X108" s="31"/>
      <c r="Y108" s="31"/>
      <c r="Z108" s="31"/>
      <c r="AA108" s="31"/>
      <c r="AB108" s="31"/>
      <c r="AC108" s="31"/>
      <c r="AD108" s="31"/>
      <c r="AE108" s="31"/>
      <c r="AT108" s="19" t="s">
        <v>129</v>
      </c>
      <c r="AU108" s="19" t="s">
        <v>72</v>
      </c>
    </row>
    <row r="109" spans="1:65" s="12" customFormat="1" ht="25.9" customHeight="1">
      <c r="B109" s="124"/>
      <c r="D109" s="125" t="s">
        <v>62</v>
      </c>
      <c r="E109" s="126" t="s">
        <v>190</v>
      </c>
      <c r="F109" s="126" t="s">
        <v>191</v>
      </c>
      <c r="J109" s="127">
        <f>BK109</f>
        <v>0</v>
      </c>
      <c r="L109" s="124"/>
      <c r="M109" s="128"/>
      <c r="N109" s="129"/>
      <c r="O109" s="129"/>
      <c r="P109" s="130">
        <f>P110+P136</f>
        <v>40.297190000000001</v>
      </c>
      <c r="Q109" s="129"/>
      <c r="R109" s="130">
        <f>R110+R136</f>
        <v>0.40161200000000002</v>
      </c>
      <c r="S109" s="129"/>
      <c r="T109" s="131">
        <f>T110+T136</f>
        <v>0.21832399999999999</v>
      </c>
      <c r="AR109" s="125" t="s">
        <v>72</v>
      </c>
      <c r="AT109" s="132" t="s">
        <v>62</v>
      </c>
      <c r="AU109" s="132" t="s">
        <v>63</v>
      </c>
      <c r="AY109" s="125" t="s">
        <v>119</v>
      </c>
      <c r="BK109" s="133">
        <f>BK110+BK136</f>
        <v>0</v>
      </c>
    </row>
    <row r="110" spans="1:65" s="12" customFormat="1" ht="22.9" customHeight="1">
      <c r="B110" s="124"/>
      <c r="D110" s="125" t="s">
        <v>62</v>
      </c>
      <c r="E110" s="134" t="s">
        <v>277</v>
      </c>
      <c r="F110" s="134" t="s">
        <v>278</v>
      </c>
      <c r="J110" s="135">
        <f>BK110</f>
        <v>0</v>
      </c>
      <c r="L110" s="124"/>
      <c r="M110" s="128"/>
      <c r="N110" s="129"/>
      <c r="O110" s="129"/>
      <c r="P110" s="130">
        <f>SUM(P111:P135)</f>
        <v>33.757899999999999</v>
      </c>
      <c r="Q110" s="129"/>
      <c r="R110" s="130">
        <f>SUM(R111:R135)</f>
        <v>0.391932</v>
      </c>
      <c r="S110" s="129"/>
      <c r="T110" s="131">
        <f>SUM(T111:T135)</f>
        <v>0.21832399999999999</v>
      </c>
      <c r="AR110" s="125" t="s">
        <v>72</v>
      </c>
      <c r="AT110" s="132" t="s">
        <v>62</v>
      </c>
      <c r="AU110" s="132" t="s">
        <v>70</v>
      </c>
      <c r="AY110" s="125" t="s">
        <v>119</v>
      </c>
      <c r="BK110" s="133">
        <f>SUM(BK111:BK135)</f>
        <v>0</v>
      </c>
    </row>
    <row r="111" spans="1:65" s="2" customFormat="1" ht="16.5" customHeight="1">
      <c r="A111" s="31"/>
      <c r="B111" s="136"/>
      <c r="C111" s="137" t="s">
        <v>165</v>
      </c>
      <c r="D111" s="137" t="s">
        <v>122</v>
      </c>
      <c r="E111" s="138" t="s">
        <v>280</v>
      </c>
      <c r="F111" s="139" t="s">
        <v>281</v>
      </c>
      <c r="G111" s="140" t="s">
        <v>125</v>
      </c>
      <c r="H111" s="141">
        <v>55</v>
      </c>
      <c r="I111" s="141"/>
      <c r="J111" s="141">
        <f>ROUND(I111*H111,2)</f>
        <v>0</v>
      </c>
      <c r="K111" s="139" t="s">
        <v>126</v>
      </c>
      <c r="L111" s="32"/>
      <c r="M111" s="142" t="s">
        <v>3</v>
      </c>
      <c r="N111" s="143" t="s">
        <v>34</v>
      </c>
      <c r="O111" s="144">
        <v>0.214</v>
      </c>
      <c r="P111" s="144">
        <f>O111*H111</f>
        <v>11.77</v>
      </c>
      <c r="Q111" s="144">
        <v>0</v>
      </c>
      <c r="R111" s="144">
        <f>Q111*H111</f>
        <v>0</v>
      </c>
      <c r="S111" s="144">
        <v>3.1199999999999999E-3</v>
      </c>
      <c r="T111" s="145">
        <f>S111*H111</f>
        <v>0.1716</v>
      </c>
      <c r="U111" s="31"/>
      <c r="V111" s="31"/>
      <c r="W111" s="31"/>
      <c r="X111" s="31"/>
      <c r="Y111" s="31"/>
      <c r="Z111" s="31"/>
      <c r="AA111" s="31"/>
      <c r="AB111" s="31"/>
      <c r="AC111" s="31"/>
      <c r="AD111" s="31"/>
      <c r="AE111" s="31"/>
      <c r="AR111" s="146" t="s">
        <v>197</v>
      </c>
      <c r="AT111" s="146" t="s">
        <v>122</v>
      </c>
      <c r="AU111" s="146" t="s">
        <v>72</v>
      </c>
      <c r="AY111" s="19" t="s">
        <v>119</v>
      </c>
      <c r="BE111" s="147">
        <f>IF(N111="základní",J111,0)</f>
        <v>0</v>
      </c>
      <c r="BF111" s="147">
        <f>IF(N111="snížená",J111,0)</f>
        <v>0</v>
      </c>
      <c r="BG111" s="147">
        <f>IF(N111="zákl. přenesená",J111,0)</f>
        <v>0</v>
      </c>
      <c r="BH111" s="147">
        <f>IF(N111="sníž. přenesená",J111,0)</f>
        <v>0</v>
      </c>
      <c r="BI111" s="147">
        <f>IF(N111="nulová",J111,0)</f>
        <v>0</v>
      </c>
      <c r="BJ111" s="19" t="s">
        <v>70</v>
      </c>
      <c r="BK111" s="147">
        <f>ROUND(I111*H111,2)</f>
        <v>0</v>
      </c>
      <c r="BL111" s="19" t="s">
        <v>197</v>
      </c>
      <c r="BM111" s="146" t="s">
        <v>282</v>
      </c>
    </row>
    <row r="112" spans="1:65" s="13" customFormat="1">
      <c r="B112" s="152"/>
      <c r="D112" s="148" t="s">
        <v>131</v>
      </c>
      <c r="E112" s="153" t="s">
        <v>3</v>
      </c>
      <c r="F112" s="154" t="s">
        <v>609</v>
      </c>
      <c r="H112" s="155">
        <v>55</v>
      </c>
      <c r="L112" s="152"/>
      <c r="M112" s="156"/>
      <c r="N112" s="157"/>
      <c r="O112" s="157"/>
      <c r="P112" s="157"/>
      <c r="Q112" s="157"/>
      <c r="R112" s="157"/>
      <c r="S112" s="157"/>
      <c r="T112" s="158"/>
      <c r="AT112" s="153" t="s">
        <v>131</v>
      </c>
      <c r="AU112" s="153" t="s">
        <v>72</v>
      </c>
      <c r="AV112" s="13" t="s">
        <v>72</v>
      </c>
      <c r="AW112" s="13" t="s">
        <v>25</v>
      </c>
      <c r="AX112" s="13" t="s">
        <v>63</v>
      </c>
      <c r="AY112" s="153" t="s">
        <v>119</v>
      </c>
    </row>
    <row r="113" spans="1:65" s="14" customFormat="1">
      <c r="B113" s="159"/>
      <c r="D113" s="148" t="s">
        <v>131</v>
      </c>
      <c r="E113" s="160" t="s">
        <v>3</v>
      </c>
      <c r="F113" s="161" t="s">
        <v>133</v>
      </c>
      <c r="H113" s="162">
        <v>55</v>
      </c>
      <c r="L113" s="159"/>
      <c r="M113" s="163"/>
      <c r="N113" s="164"/>
      <c r="O113" s="164"/>
      <c r="P113" s="164"/>
      <c r="Q113" s="164"/>
      <c r="R113" s="164"/>
      <c r="S113" s="164"/>
      <c r="T113" s="165"/>
      <c r="AT113" s="160" t="s">
        <v>131</v>
      </c>
      <c r="AU113" s="160" t="s">
        <v>72</v>
      </c>
      <c r="AV113" s="14" t="s">
        <v>127</v>
      </c>
      <c r="AW113" s="14" t="s">
        <v>25</v>
      </c>
      <c r="AX113" s="14" t="s">
        <v>70</v>
      </c>
      <c r="AY113" s="160" t="s">
        <v>119</v>
      </c>
    </row>
    <row r="114" spans="1:65" s="2" customFormat="1" ht="16.5" customHeight="1">
      <c r="A114" s="31"/>
      <c r="B114" s="136"/>
      <c r="C114" s="137" t="s">
        <v>171</v>
      </c>
      <c r="D114" s="137" t="s">
        <v>122</v>
      </c>
      <c r="E114" s="138" t="s">
        <v>289</v>
      </c>
      <c r="F114" s="139" t="s">
        <v>290</v>
      </c>
      <c r="G114" s="140" t="s">
        <v>248</v>
      </c>
      <c r="H114" s="141">
        <v>11</v>
      </c>
      <c r="I114" s="141"/>
      <c r="J114" s="141">
        <f>ROUND(I114*H114,2)</f>
        <v>0</v>
      </c>
      <c r="K114" s="139" t="s">
        <v>126</v>
      </c>
      <c r="L114" s="32"/>
      <c r="M114" s="142" t="s">
        <v>3</v>
      </c>
      <c r="N114" s="143" t="s">
        <v>34</v>
      </c>
      <c r="O114" s="144">
        <v>0.189</v>
      </c>
      <c r="P114" s="144">
        <f>O114*H114</f>
        <v>2.0790000000000002</v>
      </c>
      <c r="Q114" s="144">
        <v>0</v>
      </c>
      <c r="R114" s="144">
        <f>Q114*H114</f>
        <v>0</v>
      </c>
      <c r="S114" s="144">
        <v>2.5999999999999999E-3</v>
      </c>
      <c r="T114" s="145">
        <f>S114*H114</f>
        <v>2.86E-2</v>
      </c>
      <c r="U114" s="31"/>
      <c r="V114" s="31"/>
      <c r="W114" s="31"/>
      <c r="X114" s="31"/>
      <c r="Y114" s="31"/>
      <c r="Z114" s="31"/>
      <c r="AA114" s="31"/>
      <c r="AB114" s="31"/>
      <c r="AC114" s="31"/>
      <c r="AD114" s="31"/>
      <c r="AE114" s="31"/>
      <c r="AR114" s="146" t="s">
        <v>197</v>
      </c>
      <c r="AT114" s="146" t="s">
        <v>122</v>
      </c>
      <c r="AU114" s="146" t="s">
        <v>72</v>
      </c>
      <c r="AY114" s="19" t="s">
        <v>119</v>
      </c>
      <c r="BE114" s="147">
        <f>IF(N114="základní",J114,0)</f>
        <v>0</v>
      </c>
      <c r="BF114" s="147">
        <f>IF(N114="snížená",J114,0)</f>
        <v>0</v>
      </c>
      <c r="BG114" s="147">
        <f>IF(N114="zákl. přenesená",J114,0)</f>
        <v>0</v>
      </c>
      <c r="BH114" s="147">
        <f>IF(N114="sníž. přenesená",J114,0)</f>
        <v>0</v>
      </c>
      <c r="BI114" s="147">
        <f>IF(N114="nulová",J114,0)</f>
        <v>0</v>
      </c>
      <c r="BJ114" s="19" t="s">
        <v>70</v>
      </c>
      <c r="BK114" s="147">
        <f>ROUND(I114*H114,2)</f>
        <v>0</v>
      </c>
      <c r="BL114" s="19" t="s">
        <v>197</v>
      </c>
      <c r="BM114" s="146" t="s">
        <v>291</v>
      </c>
    </row>
    <row r="115" spans="1:65" s="13" customFormat="1">
      <c r="B115" s="152"/>
      <c r="D115" s="148" t="s">
        <v>131</v>
      </c>
      <c r="E115" s="153" t="s">
        <v>3</v>
      </c>
      <c r="F115" s="154" t="s">
        <v>194</v>
      </c>
      <c r="H115" s="155">
        <v>11</v>
      </c>
      <c r="L115" s="152"/>
      <c r="M115" s="156"/>
      <c r="N115" s="157"/>
      <c r="O115" s="157"/>
      <c r="P115" s="157"/>
      <c r="Q115" s="157"/>
      <c r="R115" s="157"/>
      <c r="S115" s="157"/>
      <c r="T115" s="158"/>
      <c r="AT115" s="153" t="s">
        <v>131</v>
      </c>
      <c r="AU115" s="153" t="s">
        <v>72</v>
      </c>
      <c r="AV115" s="13" t="s">
        <v>72</v>
      </c>
      <c r="AW115" s="13" t="s">
        <v>25</v>
      </c>
      <c r="AX115" s="13" t="s">
        <v>63</v>
      </c>
      <c r="AY115" s="153" t="s">
        <v>119</v>
      </c>
    </row>
    <row r="116" spans="1:65" s="14" customFormat="1">
      <c r="B116" s="159"/>
      <c r="D116" s="148" t="s">
        <v>131</v>
      </c>
      <c r="E116" s="160" t="s">
        <v>3</v>
      </c>
      <c r="F116" s="161" t="s">
        <v>133</v>
      </c>
      <c r="H116" s="162">
        <v>11</v>
      </c>
      <c r="L116" s="159"/>
      <c r="M116" s="163"/>
      <c r="N116" s="164"/>
      <c r="O116" s="164"/>
      <c r="P116" s="164"/>
      <c r="Q116" s="164"/>
      <c r="R116" s="164"/>
      <c r="S116" s="164"/>
      <c r="T116" s="165"/>
      <c r="AT116" s="160" t="s">
        <v>131</v>
      </c>
      <c r="AU116" s="160" t="s">
        <v>72</v>
      </c>
      <c r="AV116" s="14" t="s">
        <v>127</v>
      </c>
      <c r="AW116" s="14" t="s">
        <v>25</v>
      </c>
      <c r="AX116" s="14" t="s">
        <v>70</v>
      </c>
      <c r="AY116" s="160" t="s">
        <v>119</v>
      </c>
    </row>
    <row r="117" spans="1:65" s="2" customFormat="1" ht="16.5" customHeight="1">
      <c r="A117" s="31"/>
      <c r="B117" s="136"/>
      <c r="C117" s="137" t="s">
        <v>120</v>
      </c>
      <c r="D117" s="137" t="s">
        <v>122</v>
      </c>
      <c r="E117" s="138" t="s">
        <v>294</v>
      </c>
      <c r="F117" s="139" t="s">
        <v>295</v>
      </c>
      <c r="G117" s="140" t="s">
        <v>248</v>
      </c>
      <c r="H117" s="141">
        <v>4.5999999999999996</v>
      </c>
      <c r="I117" s="141"/>
      <c r="J117" s="141">
        <f>ROUND(I117*H117,2)</f>
        <v>0</v>
      </c>
      <c r="K117" s="139" t="s">
        <v>126</v>
      </c>
      <c r="L117" s="32"/>
      <c r="M117" s="142" t="s">
        <v>3</v>
      </c>
      <c r="N117" s="143" t="s">
        <v>34</v>
      </c>
      <c r="O117" s="144">
        <v>0.14699999999999999</v>
      </c>
      <c r="P117" s="144">
        <f>O117*H117</f>
        <v>0.67619999999999991</v>
      </c>
      <c r="Q117" s="144">
        <v>0</v>
      </c>
      <c r="R117" s="144">
        <f>Q117*H117</f>
        <v>0</v>
      </c>
      <c r="S117" s="144">
        <v>3.9399999999999999E-3</v>
      </c>
      <c r="T117" s="145">
        <f>S117*H117</f>
        <v>1.8123999999999998E-2</v>
      </c>
      <c r="U117" s="31"/>
      <c r="V117" s="31"/>
      <c r="W117" s="31"/>
      <c r="X117" s="31"/>
      <c r="Y117" s="31"/>
      <c r="Z117" s="31"/>
      <c r="AA117" s="31"/>
      <c r="AB117" s="31"/>
      <c r="AC117" s="31"/>
      <c r="AD117" s="31"/>
      <c r="AE117" s="31"/>
      <c r="AR117" s="146" t="s">
        <v>197</v>
      </c>
      <c r="AT117" s="146" t="s">
        <v>122</v>
      </c>
      <c r="AU117" s="146" t="s">
        <v>72</v>
      </c>
      <c r="AY117" s="19" t="s">
        <v>119</v>
      </c>
      <c r="BE117" s="147">
        <f>IF(N117="základní",J117,0)</f>
        <v>0</v>
      </c>
      <c r="BF117" s="147">
        <f>IF(N117="snížená",J117,0)</f>
        <v>0</v>
      </c>
      <c r="BG117" s="147">
        <f>IF(N117="zákl. přenesená",J117,0)</f>
        <v>0</v>
      </c>
      <c r="BH117" s="147">
        <f>IF(N117="sníž. přenesená",J117,0)</f>
        <v>0</v>
      </c>
      <c r="BI117" s="147">
        <f>IF(N117="nulová",J117,0)</f>
        <v>0</v>
      </c>
      <c r="BJ117" s="19" t="s">
        <v>70</v>
      </c>
      <c r="BK117" s="147">
        <f>ROUND(I117*H117,2)</f>
        <v>0</v>
      </c>
      <c r="BL117" s="19" t="s">
        <v>197</v>
      </c>
      <c r="BM117" s="146" t="s">
        <v>296</v>
      </c>
    </row>
    <row r="118" spans="1:65" s="13" customFormat="1">
      <c r="B118" s="152"/>
      <c r="D118" s="148" t="s">
        <v>131</v>
      </c>
      <c r="E118" s="153" t="s">
        <v>3</v>
      </c>
      <c r="F118" s="154" t="s">
        <v>610</v>
      </c>
      <c r="H118" s="155">
        <v>4.5999999999999996</v>
      </c>
      <c r="L118" s="152"/>
      <c r="M118" s="156"/>
      <c r="N118" s="157"/>
      <c r="O118" s="157"/>
      <c r="P118" s="157"/>
      <c r="Q118" s="157"/>
      <c r="R118" s="157"/>
      <c r="S118" s="157"/>
      <c r="T118" s="158"/>
      <c r="AT118" s="153" t="s">
        <v>131</v>
      </c>
      <c r="AU118" s="153" t="s">
        <v>72</v>
      </c>
      <c r="AV118" s="13" t="s">
        <v>72</v>
      </c>
      <c r="AW118" s="13" t="s">
        <v>25</v>
      </c>
      <c r="AX118" s="13" t="s">
        <v>63</v>
      </c>
      <c r="AY118" s="153" t="s">
        <v>119</v>
      </c>
    </row>
    <row r="119" spans="1:65" s="14" customFormat="1">
      <c r="B119" s="159"/>
      <c r="D119" s="148" t="s">
        <v>131</v>
      </c>
      <c r="E119" s="160" t="s">
        <v>3</v>
      </c>
      <c r="F119" s="161" t="s">
        <v>133</v>
      </c>
      <c r="H119" s="162">
        <v>4.5999999999999996</v>
      </c>
      <c r="L119" s="159"/>
      <c r="M119" s="163"/>
      <c r="N119" s="164"/>
      <c r="O119" s="164"/>
      <c r="P119" s="164"/>
      <c r="Q119" s="164"/>
      <c r="R119" s="164"/>
      <c r="S119" s="164"/>
      <c r="T119" s="165"/>
      <c r="AT119" s="160" t="s">
        <v>131</v>
      </c>
      <c r="AU119" s="160" t="s">
        <v>72</v>
      </c>
      <c r="AV119" s="14" t="s">
        <v>127</v>
      </c>
      <c r="AW119" s="14" t="s">
        <v>25</v>
      </c>
      <c r="AX119" s="14" t="s">
        <v>70</v>
      </c>
      <c r="AY119" s="160" t="s">
        <v>119</v>
      </c>
    </row>
    <row r="120" spans="1:65" s="2" customFormat="1" ht="24">
      <c r="A120" s="31"/>
      <c r="B120" s="136"/>
      <c r="C120" s="137" t="s">
        <v>185</v>
      </c>
      <c r="D120" s="137" t="s">
        <v>122</v>
      </c>
      <c r="E120" s="138" t="s">
        <v>299</v>
      </c>
      <c r="F120" s="139" t="s">
        <v>300</v>
      </c>
      <c r="G120" s="140" t="s">
        <v>125</v>
      </c>
      <c r="H120" s="141">
        <v>55</v>
      </c>
      <c r="I120" s="141"/>
      <c r="J120" s="141">
        <f>ROUND(I120*H120,2)</f>
        <v>0</v>
      </c>
      <c r="K120" s="139" t="s">
        <v>126</v>
      </c>
      <c r="L120" s="32"/>
      <c r="M120" s="142" t="s">
        <v>3</v>
      </c>
      <c r="N120" s="143" t="s">
        <v>34</v>
      </c>
      <c r="O120" s="144">
        <v>0.22</v>
      </c>
      <c r="P120" s="144">
        <f>O120*H120</f>
        <v>12.1</v>
      </c>
      <c r="Q120" s="144">
        <v>6.6E-3</v>
      </c>
      <c r="R120" s="144">
        <f>Q120*H120</f>
        <v>0.36299999999999999</v>
      </c>
      <c r="S120" s="144">
        <v>0</v>
      </c>
      <c r="T120" s="145">
        <f>S120*H120</f>
        <v>0</v>
      </c>
      <c r="U120" s="31"/>
      <c r="V120" s="31"/>
      <c r="W120" s="31"/>
      <c r="X120" s="31"/>
      <c r="Y120" s="31"/>
      <c r="Z120" s="31"/>
      <c r="AA120" s="31"/>
      <c r="AB120" s="31"/>
      <c r="AC120" s="31"/>
      <c r="AD120" s="31"/>
      <c r="AE120" s="31"/>
      <c r="AR120" s="146" t="s">
        <v>197</v>
      </c>
      <c r="AT120" s="146" t="s">
        <v>122</v>
      </c>
      <c r="AU120" s="146" t="s">
        <v>72</v>
      </c>
      <c r="AY120" s="19" t="s">
        <v>119</v>
      </c>
      <c r="BE120" s="147">
        <f>IF(N120="základní",J120,0)</f>
        <v>0</v>
      </c>
      <c r="BF120" s="147">
        <f>IF(N120="snížená",J120,0)</f>
        <v>0</v>
      </c>
      <c r="BG120" s="147">
        <f>IF(N120="zákl. přenesená",J120,0)</f>
        <v>0</v>
      </c>
      <c r="BH120" s="147">
        <f>IF(N120="sníž. přenesená",J120,0)</f>
        <v>0</v>
      </c>
      <c r="BI120" s="147">
        <f>IF(N120="nulová",J120,0)</f>
        <v>0</v>
      </c>
      <c r="BJ120" s="19" t="s">
        <v>70</v>
      </c>
      <c r="BK120" s="147">
        <f>ROUND(I120*H120,2)</f>
        <v>0</v>
      </c>
      <c r="BL120" s="19" t="s">
        <v>197</v>
      </c>
      <c r="BM120" s="146" t="s">
        <v>301</v>
      </c>
    </row>
    <row r="121" spans="1:65" s="13" customFormat="1">
      <c r="B121" s="152"/>
      <c r="D121" s="148" t="s">
        <v>131</v>
      </c>
      <c r="E121" s="153" t="s">
        <v>3</v>
      </c>
      <c r="F121" s="154" t="s">
        <v>609</v>
      </c>
      <c r="H121" s="155">
        <v>55</v>
      </c>
      <c r="L121" s="152"/>
      <c r="M121" s="156"/>
      <c r="N121" s="157"/>
      <c r="O121" s="157"/>
      <c r="P121" s="157"/>
      <c r="Q121" s="157"/>
      <c r="R121" s="157"/>
      <c r="S121" s="157"/>
      <c r="T121" s="158"/>
      <c r="AT121" s="153" t="s">
        <v>131</v>
      </c>
      <c r="AU121" s="153" t="s">
        <v>72</v>
      </c>
      <c r="AV121" s="13" t="s">
        <v>72</v>
      </c>
      <c r="AW121" s="13" t="s">
        <v>25</v>
      </c>
      <c r="AX121" s="13" t="s">
        <v>63</v>
      </c>
      <c r="AY121" s="153" t="s">
        <v>119</v>
      </c>
    </row>
    <row r="122" spans="1:65" s="14" customFormat="1">
      <c r="B122" s="159"/>
      <c r="D122" s="148" t="s">
        <v>131</v>
      </c>
      <c r="E122" s="160" t="s">
        <v>3</v>
      </c>
      <c r="F122" s="161" t="s">
        <v>133</v>
      </c>
      <c r="H122" s="162">
        <v>55</v>
      </c>
      <c r="L122" s="159"/>
      <c r="M122" s="163"/>
      <c r="N122" s="164"/>
      <c r="O122" s="164"/>
      <c r="P122" s="164"/>
      <c r="Q122" s="164"/>
      <c r="R122" s="164"/>
      <c r="S122" s="164"/>
      <c r="T122" s="165"/>
      <c r="AT122" s="160" t="s">
        <v>131</v>
      </c>
      <c r="AU122" s="160" t="s">
        <v>72</v>
      </c>
      <c r="AV122" s="14" t="s">
        <v>127</v>
      </c>
      <c r="AW122" s="14" t="s">
        <v>25</v>
      </c>
      <c r="AX122" s="14" t="s">
        <v>70</v>
      </c>
      <c r="AY122" s="160" t="s">
        <v>119</v>
      </c>
    </row>
    <row r="123" spans="1:65" s="2" customFormat="1" ht="24">
      <c r="A123" s="31"/>
      <c r="B123" s="136"/>
      <c r="C123" s="137" t="s">
        <v>194</v>
      </c>
      <c r="D123" s="137" t="s">
        <v>122</v>
      </c>
      <c r="E123" s="138" t="s">
        <v>316</v>
      </c>
      <c r="F123" s="139" t="s">
        <v>317</v>
      </c>
      <c r="G123" s="140" t="s">
        <v>248</v>
      </c>
      <c r="H123" s="141">
        <v>11</v>
      </c>
      <c r="I123" s="141"/>
      <c r="J123" s="141">
        <f>ROUND(I123*H123,2)</f>
        <v>0</v>
      </c>
      <c r="K123" s="139" t="s">
        <v>126</v>
      </c>
      <c r="L123" s="32"/>
      <c r="M123" s="142" t="s">
        <v>3</v>
      </c>
      <c r="N123" s="143" t="s">
        <v>34</v>
      </c>
      <c r="O123" s="144">
        <v>0.20399999999999999</v>
      </c>
      <c r="P123" s="144">
        <f>O123*H123</f>
        <v>2.2439999999999998</v>
      </c>
      <c r="Q123" s="144">
        <v>1.6900000000000001E-3</v>
      </c>
      <c r="R123" s="144">
        <f>Q123*H123</f>
        <v>1.8590000000000002E-2</v>
      </c>
      <c r="S123" s="144">
        <v>0</v>
      </c>
      <c r="T123" s="145">
        <f>S123*H123</f>
        <v>0</v>
      </c>
      <c r="U123" s="31"/>
      <c r="V123" s="31"/>
      <c r="W123" s="31"/>
      <c r="X123" s="31"/>
      <c r="Y123" s="31"/>
      <c r="Z123" s="31"/>
      <c r="AA123" s="31"/>
      <c r="AB123" s="31"/>
      <c r="AC123" s="31"/>
      <c r="AD123" s="31"/>
      <c r="AE123" s="31"/>
      <c r="AR123" s="146" t="s">
        <v>197</v>
      </c>
      <c r="AT123" s="146" t="s">
        <v>122</v>
      </c>
      <c r="AU123" s="146" t="s">
        <v>72</v>
      </c>
      <c r="AY123" s="19" t="s">
        <v>119</v>
      </c>
      <c r="BE123" s="147">
        <f>IF(N123="základní",J123,0)</f>
        <v>0</v>
      </c>
      <c r="BF123" s="147">
        <f>IF(N123="snížená",J123,0)</f>
        <v>0</v>
      </c>
      <c r="BG123" s="147">
        <f>IF(N123="zákl. přenesená",J123,0)</f>
        <v>0</v>
      </c>
      <c r="BH123" s="147">
        <f>IF(N123="sníž. přenesená",J123,0)</f>
        <v>0</v>
      </c>
      <c r="BI123" s="147">
        <f>IF(N123="nulová",J123,0)</f>
        <v>0</v>
      </c>
      <c r="BJ123" s="19" t="s">
        <v>70</v>
      </c>
      <c r="BK123" s="147">
        <f>ROUND(I123*H123,2)</f>
        <v>0</v>
      </c>
      <c r="BL123" s="19" t="s">
        <v>197</v>
      </c>
      <c r="BM123" s="146" t="s">
        <v>318</v>
      </c>
    </row>
    <row r="124" spans="1:65" s="13" customFormat="1">
      <c r="B124" s="152"/>
      <c r="D124" s="148" t="s">
        <v>131</v>
      </c>
      <c r="E124" s="153" t="s">
        <v>3</v>
      </c>
      <c r="F124" s="154" t="s">
        <v>194</v>
      </c>
      <c r="H124" s="155">
        <v>11</v>
      </c>
      <c r="L124" s="152"/>
      <c r="M124" s="156"/>
      <c r="N124" s="157"/>
      <c r="O124" s="157"/>
      <c r="P124" s="157"/>
      <c r="Q124" s="157"/>
      <c r="R124" s="157"/>
      <c r="S124" s="157"/>
      <c r="T124" s="158"/>
      <c r="AT124" s="153" t="s">
        <v>131</v>
      </c>
      <c r="AU124" s="153" t="s">
        <v>72</v>
      </c>
      <c r="AV124" s="13" t="s">
        <v>72</v>
      </c>
      <c r="AW124" s="13" t="s">
        <v>25</v>
      </c>
      <c r="AX124" s="13" t="s">
        <v>63</v>
      </c>
      <c r="AY124" s="153" t="s">
        <v>119</v>
      </c>
    </row>
    <row r="125" spans="1:65" s="14" customFormat="1">
      <c r="B125" s="159"/>
      <c r="D125" s="148" t="s">
        <v>131</v>
      </c>
      <c r="E125" s="160" t="s">
        <v>3</v>
      </c>
      <c r="F125" s="161" t="s">
        <v>133</v>
      </c>
      <c r="H125" s="162">
        <v>11</v>
      </c>
      <c r="L125" s="159"/>
      <c r="M125" s="163"/>
      <c r="N125" s="164"/>
      <c r="O125" s="164"/>
      <c r="P125" s="164"/>
      <c r="Q125" s="164"/>
      <c r="R125" s="164"/>
      <c r="S125" s="164"/>
      <c r="T125" s="165"/>
      <c r="AT125" s="160" t="s">
        <v>131</v>
      </c>
      <c r="AU125" s="160" t="s">
        <v>72</v>
      </c>
      <c r="AV125" s="14" t="s">
        <v>127</v>
      </c>
      <c r="AW125" s="14" t="s">
        <v>25</v>
      </c>
      <c r="AX125" s="14" t="s">
        <v>70</v>
      </c>
      <c r="AY125" s="160" t="s">
        <v>119</v>
      </c>
    </row>
    <row r="126" spans="1:65" s="2" customFormat="1" ht="24">
      <c r="A126" s="31"/>
      <c r="B126" s="136"/>
      <c r="C126" s="137" t="s">
        <v>200</v>
      </c>
      <c r="D126" s="137" t="s">
        <v>122</v>
      </c>
      <c r="E126" s="138" t="s">
        <v>321</v>
      </c>
      <c r="F126" s="139" t="s">
        <v>322</v>
      </c>
      <c r="G126" s="140" t="s">
        <v>323</v>
      </c>
      <c r="H126" s="141">
        <v>1</v>
      </c>
      <c r="I126" s="141"/>
      <c r="J126" s="141">
        <f>ROUND(I126*H126,2)</f>
        <v>0</v>
      </c>
      <c r="K126" s="139" t="s">
        <v>126</v>
      </c>
      <c r="L126" s="32"/>
      <c r="M126" s="142" t="s">
        <v>3</v>
      </c>
      <c r="N126" s="143" t="s">
        <v>34</v>
      </c>
      <c r="O126" s="144">
        <v>0.4</v>
      </c>
      <c r="P126" s="144">
        <f>O126*H126</f>
        <v>0.4</v>
      </c>
      <c r="Q126" s="144">
        <v>3.6000000000000002E-4</v>
      </c>
      <c r="R126" s="144">
        <f>Q126*H126</f>
        <v>3.6000000000000002E-4</v>
      </c>
      <c r="S126" s="144">
        <v>0</v>
      </c>
      <c r="T126" s="145">
        <f>S126*H126</f>
        <v>0</v>
      </c>
      <c r="U126" s="31"/>
      <c r="V126" s="31"/>
      <c r="W126" s="31"/>
      <c r="X126" s="31"/>
      <c r="Y126" s="31"/>
      <c r="Z126" s="31"/>
      <c r="AA126" s="31"/>
      <c r="AB126" s="31"/>
      <c r="AC126" s="31"/>
      <c r="AD126" s="31"/>
      <c r="AE126" s="31"/>
      <c r="AR126" s="146" t="s">
        <v>197</v>
      </c>
      <c r="AT126" s="146" t="s">
        <v>122</v>
      </c>
      <c r="AU126" s="146" t="s">
        <v>72</v>
      </c>
      <c r="AY126" s="19" t="s">
        <v>119</v>
      </c>
      <c r="BE126" s="147">
        <f>IF(N126="základní",J126,0)</f>
        <v>0</v>
      </c>
      <c r="BF126" s="147">
        <f>IF(N126="snížená",J126,0)</f>
        <v>0</v>
      </c>
      <c r="BG126" s="147">
        <f>IF(N126="zákl. přenesená",J126,0)</f>
        <v>0</v>
      </c>
      <c r="BH126" s="147">
        <f>IF(N126="sníž. přenesená",J126,0)</f>
        <v>0</v>
      </c>
      <c r="BI126" s="147">
        <f>IF(N126="nulová",J126,0)</f>
        <v>0</v>
      </c>
      <c r="BJ126" s="19" t="s">
        <v>70</v>
      </c>
      <c r="BK126" s="147">
        <f>ROUND(I126*H126,2)</f>
        <v>0</v>
      </c>
      <c r="BL126" s="19" t="s">
        <v>197</v>
      </c>
      <c r="BM126" s="146" t="s">
        <v>324</v>
      </c>
    </row>
    <row r="127" spans="1:65" s="13" customFormat="1">
      <c r="B127" s="152"/>
      <c r="D127" s="148" t="s">
        <v>131</v>
      </c>
      <c r="E127" s="153" t="s">
        <v>3</v>
      </c>
      <c r="F127" s="154" t="s">
        <v>70</v>
      </c>
      <c r="H127" s="155">
        <v>1</v>
      </c>
      <c r="L127" s="152"/>
      <c r="M127" s="156"/>
      <c r="N127" s="157"/>
      <c r="O127" s="157"/>
      <c r="P127" s="157"/>
      <c r="Q127" s="157"/>
      <c r="R127" s="157"/>
      <c r="S127" s="157"/>
      <c r="T127" s="158"/>
      <c r="AT127" s="153" t="s">
        <v>131</v>
      </c>
      <c r="AU127" s="153" t="s">
        <v>72</v>
      </c>
      <c r="AV127" s="13" t="s">
        <v>72</v>
      </c>
      <c r="AW127" s="13" t="s">
        <v>25</v>
      </c>
      <c r="AX127" s="13" t="s">
        <v>63</v>
      </c>
      <c r="AY127" s="153" t="s">
        <v>119</v>
      </c>
    </row>
    <row r="128" spans="1:65" s="14" customFormat="1">
      <c r="B128" s="159"/>
      <c r="D128" s="148" t="s">
        <v>131</v>
      </c>
      <c r="E128" s="160" t="s">
        <v>3</v>
      </c>
      <c r="F128" s="161" t="s">
        <v>133</v>
      </c>
      <c r="H128" s="162">
        <v>1</v>
      </c>
      <c r="L128" s="159"/>
      <c r="M128" s="163"/>
      <c r="N128" s="164"/>
      <c r="O128" s="164"/>
      <c r="P128" s="164"/>
      <c r="Q128" s="164"/>
      <c r="R128" s="164"/>
      <c r="S128" s="164"/>
      <c r="T128" s="165"/>
      <c r="AT128" s="160" t="s">
        <v>131</v>
      </c>
      <c r="AU128" s="160" t="s">
        <v>72</v>
      </c>
      <c r="AV128" s="14" t="s">
        <v>127</v>
      </c>
      <c r="AW128" s="14" t="s">
        <v>25</v>
      </c>
      <c r="AX128" s="14" t="s">
        <v>70</v>
      </c>
      <c r="AY128" s="160" t="s">
        <v>119</v>
      </c>
    </row>
    <row r="129" spans="1:65" s="2" customFormat="1" ht="24">
      <c r="A129" s="31"/>
      <c r="B129" s="136"/>
      <c r="C129" s="137" t="s">
        <v>207</v>
      </c>
      <c r="D129" s="137" t="s">
        <v>122</v>
      </c>
      <c r="E129" s="138" t="s">
        <v>326</v>
      </c>
      <c r="F129" s="139" t="s">
        <v>327</v>
      </c>
      <c r="G129" s="140" t="s">
        <v>248</v>
      </c>
      <c r="H129" s="141">
        <v>4.5999999999999996</v>
      </c>
      <c r="I129" s="141"/>
      <c r="J129" s="141">
        <f>ROUND(I129*H129,2)</f>
        <v>0</v>
      </c>
      <c r="K129" s="139" t="s">
        <v>126</v>
      </c>
      <c r="L129" s="32"/>
      <c r="M129" s="142" t="s">
        <v>3</v>
      </c>
      <c r="N129" s="143" t="s">
        <v>34</v>
      </c>
      <c r="O129" s="144">
        <v>0.33400000000000002</v>
      </c>
      <c r="P129" s="144">
        <f>O129*H129</f>
        <v>1.5364</v>
      </c>
      <c r="Q129" s="144">
        <v>2.1700000000000001E-3</v>
      </c>
      <c r="R129" s="144">
        <f>Q129*H129</f>
        <v>9.9819999999999996E-3</v>
      </c>
      <c r="S129" s="144">
        <v>0</v>
      </c>
      <c r="T129" s="145">
        <f>S129*H129</f>
        <v>0</v>
      </c>
      <c r="U129" s="31"/>
      <c r="V129" s="31"/>
      <c r="W129" s="31"/>
      <c r="X129" s="31"/>
      <c r="Y129" s="31"/>
      <c r="Z129" s="31"/>
      <c r="AA129" s="31"/>
      <c r="AB129" s="31"/>
      <c r="AC129" s="31"/>
      <c r="AD129" s="31"/>
      <c r="AE129" s="31"/>
      <c r="AR129" s="146" t="s">
        <v>197</v>
      </c>
      <c r="AT129" s="146" t="s">
        <v>122</v>
      </c>
      <c r="AU129" s="146" t="s">
        <v>72</v>
      </c>
      <c r="AY129" s="19" t="s">
        <v>119</v>
      </c>
      <c r="BE129" s="147">
        <f>IF(N129="základní",J129,0)</f>
        <v>0</v>
      </c>
      <c r="BF129" s="147">
        <f>IF(N129="snížená",J129,0)</f>
        <v>0</v>
      </c>
      <c r="BG129" s="147">
        <f>IF(N129="zákl. přenesená",J129,0)</f>
        <v>0</v>
      </c>
      <c r="BH129" s="147">
        <f>IF(N129="sníž. přenesená",J129,0)</f>
        <v>0</v>
      </c>
      <c r="BI129" s="147">
        <f>IF(N129="nulová",J129,0)</f>
        <v>0</v>
      </c>
      <c r="BJ129" s="19" t="s">
        <v>70</v>
      </c>
      <c r="BK129" s="147">
        <f>ROUND(I129*H129,2)</f>
        <v>0</v>
      </c>
      <c r="BL129" s="19" t="s">
        <v>197</v>
      </c>
      <c r="BM129" s="146" t="s">
        <v>328</v>
      </c>
    </row>
    <row r="130" spans="1:65" s="13" customFormat="1">
      <c r="B130" s="152"/>
      <c r="D130" s="148" t="s">
        <v>131</v>
      </c>
      <c r="E130" s="153" t="s">
        <v>3</v>
      </c>
      <c r="F130" s="154" t="s">
        <v>610</v>
      </c>
      <c r="H130" s="155">
        <v>4.5999999999999996</v>
      </c>
      <c r="L130" s="152"/>
      <c r="M130" s="156"/>
      <c r="N130" s="157"/>
      <c r="O130" s="157"/>
      <c r="P130" s="157"/>
      <c r="Q130" s="157"/>
      <c r="R130" s="157"/>
      <c r="S130" s="157"/>
      <c r="T130" s="158"/>
      <c r="AT130" s="153" t="s">
        <v>131</v>
      </c>
      <c r="AU130" s="153" t="s">
        <v>72</v>
      </c>
      <c r="AV130" s="13" t="s">
        <v>72</v>
      </c>
      <c r="AW130" s="13" t="s">
        <v>25</v>
      </c>
      <c r="AX130" s="13" t="s">
        <v>63</v>
      </c>
      <c r="AY130" s="153" t="s">
        <v>119</v>
      </c>
    </row>
    <row r="131" spans="1:65" s="14" customFormat="1">
      <c r="B131" s="159"/>
      <c r="D131" s="148" t="s">
        <v>131</v>
      </c>
      <c r="E131" s="160" t="s">
        <v>3</v>
      </c>
      <c r="F131" s="161" t="s">
        <v>133</v>
      </c>
      <c r="H131" s="162">
        <v>4.5999999999999996</v>
      </c>
      <c r="L131" s="159"/>
      <c r="M131" s="163"/>
      <c r="N131" s="164"/>
      <c r="O131" s="164"/>
      <c r="P131" s="164"/>
      <c r="Q131" s="164"/>
      <c r="R131" s="164"/>
      <c r="S131" s="164"/>
      <c r="T131" s="165"/>
      <c r="AT131" s="160" t="s">
        <v>131</v>
      </c>
      <c r="AU131" s="160" t="s">
        <v>72</v>
      </c>
      <c r="AV131" s="14" t="s">
        <v>127</v>
      </c>
      <c r="AW131" s="14" t="s">
        <v>25</v>
      </c>
      <c r="AX131" s="14" t="s">
        <v>70</v>
      </c>
      <c r="AY131" s="160" t="s">
        <v>119</v>
      </c>
    </row>
    <row r="132" spans="1:65" s="2" customFormat="1" ht="24">
      <c r="A132" s="31"/>
      <c r="B132" s="136"/>
      <c r="C132" s="137" t="s">
        <v>212</v>
      </c>
      <c r="D132" s="137" t="s">
        <v>122</v>
      </c>
      <c r="E132" s="138" t="s">
        <v>331</v>
      </c>
      <c r="F132" s="139" t="s">
        <v>332</v>
      </c>
      <c r="G132" s="140" t="s">
        <v>152</v>
      </c>
      <c r="H132" s="141">
        <v>0.39</v>
      </c>
      <c r="I132" s="141"/>
      <c r="J132" s="141">
        <f>ROUND(I132*H132,2)</f>
        <v>0</v>
      </c>
      <c r="K132" s="139" t="s">
        <v>126</v>
      </c>
      <c r="L132" s="32"/>
      <c r="M132" s="142" t="s">
        <v>3</v>
      </c>
      <c r="N132" s="143" t="s">
        <v>34</v>
      </c>
      <c r="O132" s="144">
        <v>4.82</v>
      </c>
      <c r="P132" s="144">
        <f>O132*H132</f>
        <v>1.8798000000000001</v>
      </c>
      <c r="Q132" s="144">
        <v>0</v>
      </c>
      <c r="R132" s="144">
        <f>Q132*H132</f>
        <v>0</v>
      </c>
      <c r="S132" s="144">
        <v>0</v>
      </c>
      <c r="T132" s="145">
        <f>S132*H132</f>
        <v>0</v>
      </c>
      <c r="U132" s="31"/>
      <c r="V132" s="31"/>
      <c r="W132" s="31"/>
      <c r="X132" s="31"/>
      <c r="Y132" s="31"/>
      <c r="Z132" s="31"/>
      <c r="AA132" s="31"/>
      <c r="AB132" s="31"/>
      <c r="AC132" s="31"/>
      <c r="AD132" s="31"/>
      <c r="AE132" s="31"/>
      <c r="AR132" s="146" t="s">
        <v>197</v>
      </c>
      <c r="AT132" s="146" t="s">
        <v>122</v>
      </c>
      <c r="AU132" s="146" t="s">
        <v>72</v>
      </c>
      <c r="AY132" s="19" t="s">
        <v>119</v>
      </c>
      <c r="BE132" s="147">
        <f>IF(N132="základní",J132,0)</f>
        <v>0</v>
      </c>
      <c r="BF132" s="147">
        <f>IF(N132="snížená",J132,0)</f>
        <v>0</v>
      </c>
      <c r="BG132" s="147">
        <f>IF(N132="zákl. přenesená",J132,0)</f>
        <v>0</v>
      </c>
      <c r="BH132" s="147">
        <f>IF(N132="sníž. přenesená",J132,0)</f>
        <v>0</v>
      </c>
      <c r="BI132" s="147">
        <f>IF(N132="nulová",J132,0)</f>
        <v>0</v>
      </c>
      <c r="BJ132" s="19" t="s">
        <v>70</v>
      </c>
      <c r="BK132" s="147">
        <f>ROUND(I132*H132,2)</f>
        <v>0</v>
      </c>
      <c r="BL132" s="19" t="s">
        <v>197</v>
      </c>
      <c r="BM132" s="146" t="s">
        <v>333</v>
      </c>
    </row>
    <row r="133" spans="1:65" s="2" customFormat="1" ht="78">
      <c r="A133" s="31"/>
      <c r="B133" s="32"/>
      <c r="C133" s="31"/>
      <c r="D133" s="148" t="s">
        <v>129</v>
      </c>
      <c r="E133" s="31"/>
      <c r="F133" s="149" t="s">
        <v>334</v>
      </c>
      <c r="G133" s="31"/>
      <c r="H133" s="31"/>
      <c r="I133" s="31"/>
      <c r="J133" s="31"/>
      <c r="K133" s="31"/>
      <c r="L133" s="32"/>
      <c r="M133" s="150"/>
      <c r="N133" s="151"/>
      <c r="O133" s="52"/>
      <c r="P133" s="52"/>
      <c r="Q133" s="52"/>
      <c r="R133" s="52"/>
      <c r="S133" s="52"/>
      <c r="T133" s="53"/>
      <c r="U133" s="31"/>
      <c r="V133" s="31"/>
      <c r="W133" s="31"/>
      <c r="X133" s="31"/>
      <c r="Y133" s="31"/>
      <c r="Z133" s="31"/>
      <c r="AA133" s="31"/>
      <c r="AB133" s="31"/>
      <c r="AC133" s="31"/>
      <c r="AD133" s="31"/>
      <c r="AE133" s="31"/>
      <c r="AT133" s="19" t="s">
        <v>129</v>
      </c>
      <c r="AU133" s="19" t="s">
        <v>72</v>
      </c>
    </row>
    <row r="134" spans="1:65" s="2" customFormat="1" ht="24">
      <c r="A134" s="31"/>
      <c r="B134" s="136"/>
      <c r="C134" s="137" t="s">
        <v>9</v>
      </c>
      <c r="D134" s="137" t="s">
        <v>122</v>
      </c>
      <c r="E134" s="138" t="s">
        <v>336</v>
      </c>
      <c r="F134" s="139" t="s">
        <v>337</v>
      </c>
      <c r="G134" s="140" t="s">
        <v>152</v>
      </c>
      <c r="H134" s="141">
        <v>0.39</v>
      </c>
      <c r="I134" s="141"/>
      <c r="J134" s="141">
        <f>ROUND(I134*H134,2)</f>
        <v>0</v>
      </c>
      <c r="K134" s="139" t="s">
        <v>126</v>
      </c>
      <c r="L134" s="32"/>
      <c r="M134" s="142" t="s">
        <v>3</v>
      </c>
      <c r="N134" s="143" t="s">
        <v>34</v>
      </c>
      <c r="O134" s="144">
        <v>2.75</v>
      </c>
      <c r="P134" s="144">
        <f>O134*H134</f>
        <v>1.0725</v>
      </c>
      <c r="Q134" s="144">
        <v>0</v>
      </c>
      <c r="R134" s="144">
        <f>Q134*H134</f>
        <v>0</v>
      </c>
      <c r="S134" s="144">
        <v>0</v>
      </c>
      <c r="T134" s="145">
        <f>S134*H134</f>
        <v>0</v>
      </c>
      <c r="U134" s="31"/>
      <c r="V134" s="31"/>
      <c r="W134" s="31"/>
      <c r="X134" s="31"/>
      <c r="Y134" s="31"/>
      <c r="Z134" s="31"/>
      <c r="AA134" s="31"/>
      <c r="AB134" s="31"/>
      <c r="AC134" s="31"/>
      <c r="AD134" s="31"/>
      <c r="AE134" s="31"/>
      <c r="AR134" s="146" t="s">
        <v>197</v>
      </c>
      <c r="AT134" s="146" t="s">
        <v>122</v>
      </c>
      <c r="AU134" s="146" t="s">
        <v>72</v>
      </c>
      <c r="AY134" s="19" t="s">
        <v>119</v>
      </c>
      <c r="BE134" s="147">
        <f>IF(N134="základní",J134,0)</f>
        <v>0</v>
      </c>
      <c r="BF134" s="147">
        <f>IF(N134="snížená",J134,0)</f>
        <v>0</v>
      </c>
      <c r="BG134" s="147">
        <f>IF(N134="zákl. přenesená",J134,0)</f>
        <v>0</v>
      </c>
      <c r="BH134" s="147">
        <f>IF(N134="sníž. přenesená",J134,0)</f>
        <v>0</v>
      </c>
      <c r="BI134" s="147">
        <f>IF(N134="nulová",J134,0)</f>
        <v>0</v>
      </c>
      <c r="BJ134" s="19" t="s">
        <v>70</v>
      </c>
      <c r="BK134" s="147">
        <f>ROUND(I134*H134,2)</f>
        <v>0</v>
      </c>
      <c r="BL134" s="19" t="s">
        <v>197</v>
      </c>
      <c r="BM134" s="146" t="s">
        <v>338</v>
      </c>
    </row>
    <row r="135" spans="1:65" s="2" customFormat="1" ht="78">
      <c r="A135" s="31"/>
      <c r="B135" s="32"/>
      <c r="C135" s="31"/>
      <c r="D135" s="148" t="s">
        <v>129</v>
      </c>
      <c r="E135" s="31"/>
      <c r="F135" s="149" t="s">
        <v>334</v>
      </c>
      <c r="G135" s="31"/>
      <c r="H135" s="31"/>
      <c r="I135" s="31"/>
      <c r="J135" s="31"/>
      <c r="K135" s="31"/>
      <c r="L135" s="32"/>
      <c r="M135" s="150"/>
      <c r="N135" s="151"/>
      <c r="O135" s="52"/>
      <c r="P135" s="52"/>
      <c r="Q135" s="52"/>
      <c r="R135" s="52"/>
      <c r="S135" s="52"/>
      <c r="T135" s="53"/>
      <c r="U135" s="31"/>
      <c r="V135" s="31"/>
      <c r="W135" s="31"/>
      <c r="X135" s="31"/>
      <c r="Y135" s="31"/>
      <c r="Z135" s="31"/>
      <c r="AA135" s="31"/>
      <c r="AB135" s="31"/>
      <c r="AC135" s="31"/>
      <c r="AD135" s="31"/>
      <c r="AE135" s="31"/>
      <c r="AT135" s="19" t="s">
        <v>129</v>
      </c>
      <c r="AU135" s="19" t="s">
        <v>72</v>
      </c>
    </row>
    <row r="136" spans="1:65" s="12" customFormat="1" ht="22.9" customHeight="1">
      <c r="B136" s="124"/>
      <c r="D136" s="125" t="s">
        <v>62</v>
      </c>
      <c r="E136" s="134" t="s">
        <v>339</v>
      </c>
      <c r="F136" s="134" t="s">
        <v>340</v>
      </c>
      <c r="J136" s="135">
        <f>BK136</f>
        <v>0</v>
      </c>
      <c r="L136" s="124"/>
      <c r="M136" s="128"/>
      <c r="N136" s="129"/>
      <c r="O136" s="129"/>
      <c r="P136" s="130">
        <f>SUM(P137:P150)</f>
        <v>6.5392900000000003</v>
      </c>
      <c r="Q136" s="129"/>
      <c r="R136" s="130">
        <f>SUM(R137:R150)</f>
        <v>9.6800000000000011E-3</v>
      </c>
      <c r="S136" s="129"/>
      <c r="T136" s="131">
        <f>SUM(T137:T150)</f>
        <v>0</v>
      </c>
      <c r="AR136" s="125" t="s">
        <v>72</v>
      </c>
      <c r="AT136" s="132" t="s">
        <v>62</v>
      </c>
      <c r="AU136" s="132" t="s">
        <v>70</v>
      </c>
      <c r="AY136" s="125" t="s">
        <v>119</v>
      </c>
      <c r="BK136" s="133">
        <f>SUM(BK137:BK150)</f>
        <v>0</v>
      </c>
    </row>
    <row r="137" spans="1:65" s="2" customFormat="1" ht="16.5" customHeight="1">
      <c r="A137" s="31"/>
      <c r="B137" s="136"/>
      <c r="C137" s="137" t="s">
        <v>197</v>
      </c>
      <c r="D137" s="137" t="s">
        <v>122</v>
      </c>
      <c r="E137" s="138" t="s">
        <v>342</v>
      </c>
      <c r="F137" s="139" t="s">
        <v>343</v>
      </c>
      <c r="G137" s="140" t="s">
        <v>248</v>
      </c>
      <c r="H137" s="141">
        <v>11</v>
      </c>
      <c r="I137" s="141"/>
      <c r="J137" s="141">
        <f>ROUND(I137*H137,2)</f>
        <v>0</v>
      </c>
      <c r="K137" s="139" t="s">
        <v>126</v>
      </c>
      <c r="L137" s="32"/>
      <c r="M137" s="142" t="s">
        <v>3</v>
      </c>
      <c r="N137" s="143" t="s">
        <v>34</v>
      </c>
      <c r="O137" s="144">
        <v>0.126</v>
      </c>
      <c r="P137" s="144">
        <f>O137*H137</f>
        <v>1.3860000000000001</v>
      </c>
      <c r="Q137" s="144">
        <v>1.1E-4</v>
      </c>
      <c r="R137" s="144">
        <f>Q137*H137</f>
        <v>1.2100000000000001E-3</v>
      </c>
      <c r="S137" s="144">
        <v>0</v>
      </c>
      <c r="T137" s="145">
        <f>S137*H137</f>
        <v>0</v>
      </c>
      <c r="U137" s="31"/>
      <c r="V137" s="31"/>
      <c r="W137" s="31"/>
      <c r="X137" s="31"/>
      <c r="Y137" s="31"/>
      <c r="Z137" s="31"/>
      <c r="AA137" s="31"/>
      <c r="AB137" s="31"/>
      <c r="AC137" s="31"/>
      <c r="AD137" s="31"/>
      <c r="AE137" s="31"/>
      <c r="AR137" s="146" t="s">
        <v>197</v>
      </c>
      <c r="AT137" s="146" t="s">
        <v>122</v>
      </c>
      <c r="AU137" s="146" t="s">
        <v>72</v>
      </c>
      <c r="AY137" s="19" t="s">
        <v>119</v>
      </c>
      <c r="BE137" s="147">
        <f>IF(N137="základní",J137,0)</f>
        <v>0</v>
      </c>
      <c r="BF137" s="147">
        <f>IF(N137="snížená",J137,0)</f>
        <v>0</v>
      </c>
      <c r="BG137" s="147">
        <f>IF(N137="zákl. přenesená",J137,0)</f>
        <v>0</v>
      </c>
      <c r="BH137" s="147">
        <f>IF(N137="sníž. přenesená",J137,0)</f>
        <v>0</v>
      </c>
      <c r="BI137" s="147">
        <f>IF(N137="nulová",J137,0)</f>
        <v>0</v>
      </c>
      <c r="BJ137" s="19" t="s">
        <v>70</v>
      </c>
      <c r="BK137" s="147">
        <f>ROUND(I137*H137,2)</f>
        <v>0</v>
      </c>
      <c r="BL137" s="19" t="s">
        <v>197</v>
      </c>
      <c r="BM137" s="146" t="s">
        <v>344</v>
      </c>
    </row>
    <row r="138" spans="1:65" s="2" customFormat="1" ht="78">
      <c r="A138" s="31"/>
      <c r="B138" s="32"/>
      <c r="C138" s="31"/>
      <c r="D138" s="148" t="s">
        <v>129</v>
      </c>
      <c r="E138" s="31"/>
      <c r="F138" s="149" t="s">
        <v>345</v>
      </c>
      <c r="G138" s="31"/>
      <c r="H138" s="31"/>
      <c r="I138" s="31"/>
      <c r="J138" s="31"/>
      <c r="K138" s="31"/>
      <c r="L138" s="32"/>
      <c r="M138" s="150"/>
      <c r="N138" s="151"/>
      <c r="O138" s="52"/>
      <c r="P138" s="52"/>
      <c r="Q138" s="52"/>
      <c r="R138" s="52"/>
      <c r="S138" s="52"/>
      <c r="T138" s="53"/>
      <c r="U138" s="31"/>
      <c r="V138" s="31"/>
      <c r="W138" s="31"/>
      <c r="X138" s="31"/>
      <c r="Y138" s="31"/>
      <c r="Z138" s="31"/>
      <c r="AA138" s="31"/>
      <c r="AB138" s="31"/>
      <c r="AC138" s="31"/>
      <c r="AD138" s="31"/>
      <c r="AE138" s="31"/>
      <c r="AT138" s="19" t="s">
        <v>129</v>
      </c>
      <c r="AU138" s="19" t="s">
        <v>72</v>
      </c>
    </row>
    <row r="139" spans="1:65" s="13" customFormat="1">
      <c r="B139" s="152"/>
      <c r="D139" s="148" t="s">
        <v>131</v>
      </c>
      <c r="E139" s="153" t="s">
        <v>3</v>
      </c>
      <c r="F139" s="154" t="s">
        <v>194</v>
      </c>
      <c r="H139" s="155">
        <v>11</v>
      </c>
      <c r="L139" s="152"/>
      <c r="M139" s="156"/>
      <c r="N139" s="157"/>
      <c r="O139" s="157"/>
      <c r="P139" s="157"/>
      <c r="Q139" s="157"/>
      <c r="R139" s="157"/>
      <c r="S139" s="157"/>
      <c r="T139" s="158"/>
      <c r="AT139" s="153" t="s">
        <v>131</v>
      </c>
      <c r="AU139" s="153" t="s">
        <v>72</v>
      </c>
      <c r="AV139" s="13" t="s">
        <v>72</v>
      </c>
      <c r="AW139" s="13" t="s">
        <v>25</v>
      </c>
      <c r="AX139" s="13" t="s">
        <v>63</v>
      </c>
      <c r="AY139" s="153" t="s">
        <v>119</v>
      </c>
    </row>
    <row r="140" spans="1:65" s="14" customFormat="1">
      <c r="B140" s="159"/>
      <c r="D140" s="148" t="s">
        <v>131</v>
      </c>
      <c r="E140" s="160" t="s">
        <v>3</v>
      </c>
      <c r="F140" s="161" t="s">
        <v>133</v>
      </c>
      <c r="H140" s="162">
        <v>11</v>
      </c>
      <c r="L140" s="159"/>
      <c r="M140" s="163"/>
      <c r="N140" s="164"/>
      <c r="O140" s="164"/>
      <c r="P140" s="164"/>
      <c r="Q140" s="164"/>
      <c r="R140" s="164"/>
      <c r="S140" s="164"/>
      <c r="T140" s="165"/>
      <c r="AT140" s="160" t="s">
        <v>131</v>
      </c>
      <c r="AU140" s="160" t="s">
        <v>72</v>
      </c>
      <c r="AV140" s="14" t="s">
        <v>127</v>
      </c>
      <c r="AW140" s="14" t="s">
        <v>25</v>
      </c>
      <c r="AX140" s="14" t="s">
        <v>70</v>
      </c>
      <c r="AY140" s="160" t="s">
        <v>119</v>
      </c>
    </row>
    <row r="141" spans="1:65" s="2" customFormat="1" ht="21.75" customHeight="1">
      <c r="A141" s="31"/>
      <c r="B141" s="136"/>
      <c r="C141" s="137" t="s">
        <v>224</v>
      </c>
      <c r="D141" s="137" t="s">
        <v>122</v>
      </c>
      <c r="E141" s="138" t="s">
        <v>352</v>
      </c>
      <c r="F141" s="139" t="s">
        <v>353</v>
      </c>
      <c r="G141" s="140" t="s">
        <v>125</v>
      </c>
      <c r="H141" s="141">
        <v>55</v>
      </c>
      <c r="I141" s="141"/>
      <c r="J141" s="141">
        <f>ROUND(I141*H141,2)</f>
        <v>0</v>
      </c>
      <c r="K141" s="139" t="s">
        <v>126</v>
      </c>
      <c r="L141" s="32"/>
      <c r="M141" s="142" t="s">
        <v>3</v>
      </c>
      <c r="N141" s="143" t="s">
        <v>34</v>
      </c>
      <c r="O141" s="144">
        <v>9.2999999999999999E-2</v>
      </c>
      <c r="P141" s="144">
        <f>O141*H141</f>
        <v>5.1150000000000002</v>
      </c>
      <c r="Q141" s="144">
        <v>0</v>
      </c>
      <c r="R141" s="144">
        <f>Q141*H141</f>
        <v>0</v>
      </c>
      <c r="S141" s="144">
        <v>0</v>
      </c>
      <c r="T141" s="145">
        <f>S141*H141</f>
        <v>0</v>
      </c>
      <c r="U141" s="31"/>
      <c r="V141" s="31"/>
      <c r="W141" s="31"/>
      <c r="X141" s="31"/>
      <c r="Y141" s="31"/>
      <c r="Z141" s="31"/>
      <c r="AA141" s="31"/>
      <c r="AB141" s="31"/>
      <c r="AC141" s="31"/>
      <c r="AD141" s="31"/>
      <c r="AE141" s="31"/>
      <c r="AR141" s="146" t="s">
        <v>197</v>
      </c>
      <c r="AT141" s="146" t="s">
        <v>122</v>
      </c>
      <c r="AU141" s="146" t="s">
        <v>72</v>
      </c>
      <c r="AY141" s="19" t="s">
        <v>119</v>
      </c>
      <c r="BE141" s="147">
        <f>IF(N141="základní",J141,0)</f>
        <v>0</v>
      </c>
      <c r="BF141" s="147">
        <f>IF(N141="snížená",J141,0)</f>
        <v>0</v>
      </c>
      <c r="BG141" s="147">
        <f>IF(N141="zákl. přenesená",J141,0)</f>
        <v>0</v>
      </c>
      <c r="BH141" s="147">
        <f>IF(N141="sníž. přenesená",J141,0)</f>
        <v>0</v>
      </c>
      <c r="BI141" s="147">
        <f>IF(N141="nulová",J141,0)</f>
        <v>0</v>
      </c>
      <c r="BJ141" s="19" t="s">
        <v>70</v>
      </c>
      <c r="BK141" s="147">
        <f>ROUND(I141*H141,2)</f>
        <v>0</v>
      </c>
      <c r="BL141" s="19" t="s">
        <v>197</v>
      </c>
      <c r="BM141" s="146" t="s">
        <v>354</v>
      </c>
    </row>
    <row r="142" spans="1:65" s="2" customFormat="1" ht="39">
      <c r="A142" s="31"/>
      <c r="B142" s="32"/>
      <c r="C142" s="31"/>
      <c r="D142" s="148" t="s">
        <v>129</v>
      </c>
      <c r="E142" s="31"/>
      <c r="F142" s="149" t="s">
        <v>355</v>
      </c>
      <c r="G142" s="31"/>
      <c r="H142" s="31"/>
      <c r="I142" s="31"/>
      <c r="J142" s="31"/>
      <c r="K142" s="31"/>
      <c r="L142" s="32"/>
      <c r="M142" s="150"/>
      <c r="N142" s="151"/>
      <c r="O142" s="52"/>
      <c r="P142" s="52"/>
      <c r="Q142" s="52"/>
      <c r="R142" s="52"/>
      <c r="S142" s="52"/>
      <c r="T142" s="53"/>
      <c r="U142" s="31"/>
      <c r="V142" s="31"/>
      <c r="W142" s="31"/>
      <c r="X142" s="31"/>
      <c r="Y142" s="31"/>
      <c r="Z142" s="31"/>
      <c r="AA142" s="31"/>
      <c r="AB142" s="31"/>
      <c r="AC142" s="31"/>
      <c r="AD142" s="31"/>
      <c r="AE142" s="31"/>
      <c r="AT142" s="19" t="s">
        <v>129</v>
      </c>
      <c r="AU142" s="19" t="s">
        <v>72</v>
      </c>
    </row>
    <row r="143" spans="1:65" s="13" customFormat="1">
      <c r="B143" s="152"/>
      <c r="D143" s="148" t="s">
        <v>131</v>
      </c>
      <c r="E143" s="153" t="s">
        <v>3</v>
      </c>
      <c r="F143" s="154" t="s">
        <v>609</v>
      </c>
      <c r="H143" s="155">
        <v>55</v>
      </c>
      <c r="L143" s="152"/>
      <c r="M143" s="156"/>
      <c r="N143" s="157"/>
      <c r="O143" s="157"/>
      <c r="P143" s="157"/>
      <c r="Q143" s="157"/>
      <c r="R143" s="157"/>
      <c r="S143" s="157"/>
      <c r="T143" s="158"/>
      <c r="AT143" s="153" t="s">
        <v>131</v>
      </c>
      <c r="AU143" s="153" t="s">
        <v>72</v>
      </c>
      <c r="AV143" s="13" t="s">
        <v>72</v>
      </c>
      <c r="AW143" s="13" t="s">
        <v>25</v>
      </c>
      <c r="AX143" s="13" t="s">
        <v>63</v>
      </c>
      <c r="AY143" s="153" t="s">
        <v>119</v>
      </c>
    </row>
    <row r="144" spans="1:65" s="14" customFormat="1">
      <c r="B144" s="159"/>
      <c r="D144" s="148" t="s">
        <v>131</v>
      </c>
      <c r="E144" s="160" t="s">
        <v>3</v>
      </c>
      <c r="F144" s="161" t="s">
        <v>133</v>
      </c>
      <c r="H144" s="162">
        <v>55</v>
      </c>
      <c r="L144" s="159"/>
      <c r="M144" s="163"/>
      <c r="N144" s="164"/>
      <c r="O144" s="164"/>
      <c r="P144" s="164"/>
      <c r="Q144" s="164"/>
      <c r="R144" s="164"/>
      <c r="S144" s="164"/>
      <c r="T144" s="165"/>
      <c r="AT144" s="160" t="s">
        <v>131</v>
      </c>
      <c r="AU144" s="160" t="s">
        <v>72</v>
      </c>
      <c r="AV144" s="14" t="s">
        <v>127</v>
      </c>
      <c r="AW144" s="14" t="s">
        <v>25</v>
      </c>
      <c r="AX144" s="14" t="s">
        <v>70</v>
      </c>
      <c r="AY144" s="160" t="s">
        <v>119</v>
      </c>
    </row>
    <row r="145" spans="1:65" s="2" customFormat="1" ht="24">
      <c r="A145" s="31"/>
      <c r="B145" s="136"/>
      <c r="C145" s="172" t="s">
        <v>230</v>
      </c>
      <c r="D145" s="172" t="s">
        <v>201</v>
      </c>
      <c r="E145" s="173" t="s">
        <v>357</v>
      </c>
      <c r="F145" s="174" t="s">
        <v>358</v>
      </c>
      <c r="G145" s="175" t="s">
        <v>125</v>
      </c>
      <c r="H145" s="176">
        <v>60.5</v>
      </c>
      <c r="I145" s="176"/>
      <c r="J145" s="176">
        <f>ROUND(I145*H145,2)</f>
        <v>0</v>
      </c>
      <c r="K145" s="174" t="s">
        <v>126</v>
      </c>
      <c r="L145" s="177"/>
      <c r="M145" s="178" t="s">
        <v>3</v>
      </c>
      <c r="N145" s="179" t="s">
        <v>34</v>
      </c>
      <c r="O145" s="144">
        <v>0</v>
      </c>
      <c r="P145" s="144">
        <f>O145*H145</f>
        <v>0</v>
      </c>
      <c r="Q145" s="144">
        <v>1.3999999999999999E-4</v>
      </c>
      <c r="R145" s="144">
        <f>Q145*H145</f>
        <v>8.4700000000000001E-3</v>
      </c>
      <c r="S145" s="144">
        <v>0</v>
      </c>
      <c r="T145" s="145">
        <f>S145*H145</f>
        <v>0</v>
      </c>
      <c r="U145" s="31"/>
      <c r="V145" s="31"/>
      <c r="W145" s="31"/>
      <c r="X145" s="31"/>
      <c r="Y145" s="31"/>
      <c r="Z145" s="31"/>
      <c r="AA145" s="31"/>
      <c r="AB145" s="31"/>
      <c r="AC145" s="31"/>
      <c r="AD145" s="31"/>
      <c r="AE145" s="31"/>
      <c r="AR145" s="146" t="s">
        <v>204</v>
      </c>
      <c r="AT145" s="146" t="s">
        <v>201</v>
      </c>
      <c r="AU145" s="146" t="s">
        <v>72</v>
      </c>
      <c r="AY145" s="19" t="s">
        <v>119</v>
      </c>
      <c r="BE145" s="147">
        <f>IF(N145="základní",J145,0)</f>
        <v>0</v>
      </c>
      <c r="BF145" s="147">
        <f>IF(N145="snížená",J145,0)</f>
        <v>0</v>
      </c>
      <c r="BG145" s="147">
        <f>IF(N145="zákl. přenesená",J145,0)</f>
        <v>0</v>
      </c>
      <c r="BH145" s="147">
        <f>IF(N145="sníž. přenesená",J145,0)</f>
        <v>0</v>
      </c>
      <c r="BI145" s="147">
        <f>IF(N145="nulová",J145,0)</f>
        <v>0</v>
      </c>
      <c r="BJ145" s="19" t="s">
        <v>70</v>
      </c>
      <c r="BK145" s="147">
        <f>ROUND(I145*H145,2)</f>
        <v>0</v>
      </c>
      <c r="BL145" s="19" t="s">
        <v>197</v>
      </c>
      <c r="BM145" s="146" t="s">
        <v>359</v>
      </c>
    </row>
    <row r="146" spans="1:65" s="13" customFormat="1">
      <c r="B146" s="152"/>
      <c r="D146" s="148" t="s">
        <v>131</v>
      </c>
      <c r="F146" s="154" t="s">
        <v>611</v>
      </c>
      <c r="H146" s="155">
        <v>60.5</v>
      </c>
      <c r="L146" s="152"/>
      <c r="M146" s="156"/>
      <c r="N146" s="157"/>
      <c r="O146" s="157"/>
      <c r="P146" s="157"/>
      <c r="Q146" s="157"/>
      <c r="R146" s="157"/>
      <c r="S146" s="157"/>
      <c r="T146" s="158"/>
      <c r="AT146" s="153" t="s">
        <v>131</v>
      </c>
      <c r="AU146" s="153" t="s">
        <v>72</v>
      </c>
      <c r="AV146" s="13" t="s">
        <v>72</v>
      </c>
      <c r="AW146" s="13" t="s">
        <v>4</v>
      </c>
      <c r="AX146" s="13" t="s">
        <v>70</v>
      </c>
      <c r="AY146" s="153" t="s">
        <v>119</v>
      </c>
    </row>
    <row r="147" spans="1:65" s="2" customFormat="1" ht="24">
      <c r="A147" s="31"/>
      <c r="B147" s="136"/>
      <c r="C147" s="137" t="s">
        <v>236</v>
      </c>
      <c r="D147" s="137" t="s">
        <v>122</v>
      </c>
      <c r="E147" s="138" t="s">
        <v>362</v>
      </c>
      <c r="F147" s="139" t="s">
        <v>363</v>
      </c>
      <c r="G147" s="140" t="s">
        <v>152</v>
      </c>
      <c r="H147" s="141">
        <v>0.01</v>
      </c>
      <c r="I147" s="141"/>
      <c r="J147" s="141">
        <f>ROUND(I147*H147,2)</f>
        <v>0</v>
      </c>
      <c r="K147" s="139" t="s">
        <v>126</v>
      </c>
      <c r="L147" s="32"/>
      <c r="M147" s="142" t="s">
        <v>3</v>
      </c>
      <c r="N147" s="143" t="s">
        <v>34</v>
      </c>
      <c r="O147" s="144">
        <v>2.3290000000000002</v>
      </c>
      <c r="P147" s="144">
        <f>O147*H147</f>
        <v>2.3290000000000002E-2</v>
      </c>
      <c r="Q147" s="144">
        <v>0</v>
      </c>
      <c r="R147" s="144">
        <f>Q147*H147</f>
        <v>0</v>
      </c>
      <c r="S147" s="144">
        <v>0</v>
      </c>
      <c r="T147" s="145">
        <f>S147*H147</f>
        <v>0</v>
      </c>
      <c r="U147" s="31"/>
      <c r="V147" s="31"/>
      <c r="W147" s="31"/>
      <c r="X147" s="31"/>
      <c r="Y147" s="31"/>
      <c r="Z147" s="31"/>
      <c r="AA147" s="31"/>
      <c r="AB147" s="31"/>
      <c r="AC147" s="31"/>
      <c r="AD147" s="31"/>
      <c r="AE147" s="31"/>
      <c r="AR147" s="146" t="s">
        <v>197</v>
      </c>
      <c r="AT147" s="146" t="s">
        <v>122</v>
      </c>
      <c r="AU147" s="146" t="s">
        <v>72</v>
      </c>
      <c r="AY147" s="19" t="s">
        <v>119</v>
      </c>
      <c r="BE147" s="147">
        <f>IF(N147="základní",J147,0)</f>
        <v>0</v>
      </c>
      <c r="BF147" s="147">
        <f>IF(N147="snížená",J147,0)</f>
        <v>0</v>
      </c>
      <c r="BG147" s="147">
        <f>IF(N147="zákl. přenesená",J147,0)</f>
        <v>0</v>
      </c>
      <c r="BH147" s="147">
        <f>IF(N147="sníž. přenesená",J147,0)</f>
        <v>0</v>
      </c>
      <c r="BI147" s="147">
        <f>IF(N147="nulová",J147,0)</f>
        <v>0</v>
      </c>
      <c r="BJ147" s="19" t="s">
        <v>70</v>
      </c>
      <c r="BK147" s="147">
        <f>ROUND(I147*H147,2)</f>
        <v>0</v>
      </c>
      <c r="BL147" s="19" t="s">
        <v>197</v>
      </c>
      <c r="BM147" s="146" t="s">
        <v>364</v>
      </c>
    </row>
    <row r="148" spans="1:65" s="2" customFormat="1" ht="78">
      <c r="A148" s="31"/>
      <c r="B148" s="32"/>
      <c r="C148" s="31"/>
      <c r="D148" s="148" t="s">
        <v>129</v>
      </c>
      <c r="E148" s="31"/>
      <c r="F148" s="149" t="s">
        <v>365</v>
      </c>
      <c r="G148" s="31"/>
      <c r="H148" s="31"/>
      <c r="I148" s="31"/>
      <c r="J148" s="31"/>
      <c r="K148" s="31"/>
      <c r="L148" s="32"/>
      <c r="M148" s="150"/>
      <c r="N148" s="151"/>
      <c r="O148" s="52"/>
      <c r="P148" s="52"/>
      <c r="Q148" s="52"/>
      <c r="R148" s="52"/>
      <c r="S148" s="52"/>
      <c r="T148" s="53"/>
      <c r="U148" s="31"/>
      <c r="V148" s="31"/>
      <c r="W148" s="31"/>
      <c r="X148" s="31"/>
      <c r="Y148" s="31"/>
      <c r="Z148" s="31"/>
      <c r="AA148" s="31"/>
      <c r="AB148" s="31"/>
      <c r="AC148" s="31"/>
      <c r="AD148" s="31"/>
      <c r="AE148" s="31"/>
      <c r="AT148" s="19" t="s">
        <v>129</v>
      </c>
      <c r="AU148" s="19" t="s">
        <v>72</v>
      </c>
    </row>
    <row r="149" spans="1:65" s="2" customFormat="1" ht="24">
      <c r="A149" s="31"/>
      <c r="B149" s="136"/>
      <c r="C149" s="137" t="s">
        <v>241</v>
      </c>
      <c r="D149" s="137" t="s">
        <v>122</v>
      </c>
      <c r="E149" s="138" t="s">
        <v>367</v>
      </c>
      <c r="F149" s="139" t="s">
        <v>368</v>
      </c>
      <c r="G149" s="140" t="s">
        <v>152</v>
      </c>
      <c r="H149" s="141">
        <v>0.01</v>
      </c>
      <c r="I149" s="141"/>
      <c r="J149" s="141">
        <f>ROUND(I149*H149,2)</f>
        <v>0</v>
      </c>
      <c r="K149" s="139" t="s">
        <v>126</v>
      </c>
      <c r="L149" s="32"/>
      <c r="M149" s="142" t="s">
        <v>3</v>
      </c>
      <c r="N149" s="143" t="s">
        <v>34</v>
      </c>
      <c r="O149" s="144">
        <v>1.5</v>
      </c>
      <c r="P149" s="144">
        <f>O149*H149</f>
        <v>1.4999999999999999E-2</v>
      </c>
      <c r="Q149" s="144">
        <v>0</v>
      </c>
      <c r="R149" s="144">
        <f>Q149*H149</f>
        <v>0</v>
      </c>
      <c r="S149" s="144">
        <v>0</v>
      </c>
      <c r="T149" s="145">
        <f>S149*H149</f>
        <v>0</v>
      </c>
      <c r="U149" s="31"/>
      <c r="V149" s="31"/>
      <c r="W149" s="31"/>
      <c r="X149" s="31"/>
      <c r="Y149" s="31"/>
      <c r="Z149" s="31"/>
      <c r="AA149" s="31"/>
      <c r="AB149" s="31"/>
      <c r="AC149" s="31"/>
      <c r="AD149" s="31"/>
      <c r="AE149" s="31"/>
      <c r="AR149" s="146" t="s">
        <v>197</v>
      </c>
      <c r="AT149" s="146" t="s">
        <v>122</v>
      </c>
      <c r="AU149" s="146" t="s">
        <v>72</v>
      </c>
      <c r="AY149" s="19" t="s">
        <v>119</v>
      </c>
      <c r="BE149" s="147">
        <f>IF(N149="základní",J149,0)</f>
        <v>0</v>
      </c>
      <c r="BF149" s="147">
        <f>IF(N149="snížená",J149,0)</f>
        <v>0</v>
      </c>
      <c r="BG149" s="147">
        <f>IF(N149="zákl. přenesená",J149,0)</f>
        <v>0</v>
      </c>
      <c r="BH149" s="147">
        <f>IF(N149="sníž. přenesená",J149,0)</f>
        <v>0</v>
      </c>
      <c r="BI149" s="147">
        <f>IF(N149="nulová",J149,0)</f>
        <v>0</v>
      </c>
      <c r="BJ149" s="19" t="s">
        <v>70</v>
      </c>
      <c r="BK149" s="147">
        <f>ROUND(I149*H149,2)</f>
        <v>0</v>
      </c>
      <c r="BL149" s="19" t="s">
        <v>197</v>
      </c>
      <c r="BM149" s="146" t="s">
        <v>369</v>
      </c>
    </row>
    <row r="150" spans="1:65" s="2" customFormat="1" ht="78">
      <c r="A150" s="31"/>
      <c r="B150" s="32"/>
      <c r="C150" s="31"/>
      <c r="D150" s="148" t="s">
        <v>129</v>
      </c>
      <c r="E150" s="31"/>
      <c r="F150" s="149" t="s">
        <v>365</v>
      </c>
      <c r="G150" s="31"/>
      <c r="H150" s="31"/>
      <c r="I150" s="31"/>
      <c r="J150" s="31"/>
      <c r="K150" s="31"/>
      <c r="L150" s="32"/>
      <c r="M150" s="180"/>
      <c r="N150" s="181"/>
      <c r="O150" s="182"/>
      <c r="P150" s="182"/>
      <c r="Q150" s="182"/>
      <c r="R150" s="182"/>
      <c r="S150" s="182"/>
      <c r="T150" s="183"/>
      <c r="U150" s="31"/>
      <c r="V150" s="31"/>
      <c r="W150" s="31"/>
      <c r="X150" s="31"/>
      <c r="Y150" s="31"/>
      <c r="Z150" s="31"/>
      <c r="AA150" s="31"/>
      <c r="AB150" s="31"/>
      <c r="AC150" s="31"/>
      <c r="AD150" s="31"/>
      <c r="AE150" s="31"/>
      <c r="AT150" s="19" t="s">
        <v>129</v>
      </c>
      <c r="AU150" s="19" t="s">
        <v>72</v>
      </c>
    </row>
    <row r="151" spans="1:65" s="2" customFormat="1" ht="6.95" customHeight="1">
      <c r="A151" s="31"/>
      <c r="B151" s="41"/>
      <c r="C151" s="42"/>
      <c r="D151" s="42"/>
      <c r="E151" s="42"/>
      <c r="F151" s="42"/>
      <c r="G151" s="42"/>
      <c r="H151" s="42"/>
      <c r="I151" s="42"/>
      <c r="J151" s="42"/>
      <c r="K151" s="42"/>
      <c r="L151" s="32"/>
      <c r="M151" s="31"/>
      <c r="O151" s="31"/>
      <c r="P151" s="31"/>
      <c r="Q151" s="31"/>
      <c r="R151" s="31"/>
      <c r="S151" s="31"/>
      <c r="T151" s="31"/>
      <c r="U151" s="31"/>
      <c r="V151" s="31"/>
      <c r="W151" s="31"/>
      <c r="X151" s="31"/>
      <c r="Y151" s="31"/>
      <c r="Z151" s="31"/>
      <c r="AA151" s="31"/>
      <c r="AB151" s="31"/>
      <c r="AC151" s="31"/>
      <c r="AD151" s="31"/>
      <c r="AE151" s="31"/>
    </row>
  </sheetData>
  <autoFilter ref="C85:K150"/>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19"/>
  <sheetViews>
    <sheetView showGridLines="0" topLeftCell="A13" workbookViewId="0">
      <selection activeCell="F12" sqref="F1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7"/>
    </row>
    <row r="2" spans="1:46" s="1" customFormat="1" ht="36.950000000000003" customHeight="1">
      <c r="L2" s="275" t="s">
        <v>6</v>
      </c>
      <c r="M2" s="276"/>
      <c r="N2" s="276"/>
      <c r="O2" s="276"/>
      <c r="P2" s="276"/>
      <c r="Q2" s="276"/>
      <c r="R2" s="276"/>
      <c r="S2" s="276"/>
      <c r="T2" s="276"/>
      <c r="U2" s="276"/>
      <c r="V2" s="276"/>
      <c r="AT2" s="19" t="s">
        <v>82</v>
      </c>
    </row>
    <row r="3" spans="1:46" s="1" customFormat="1" ht="6.95" customHeight="1">
      <c r="B3" s="20"/>
      <c r="C3" s="21"/>
      <c r="D3" s="21"/>
      <c r="E3" s="21"/>
      <c r="F3" s="21"/>
      <c r="G3" s="21"/>
      <c r="H3" s="21"/>
      <c r="I3" s="21"/>
      <c r="J3" s="21"/>
      <c r="K3" s="21"/>
      <c r="L3" s="22"/>
      <c r="AT3" s="19" t="s">
        <v>72</v>
      </c>
    </row>
    <row r="4" spans="1:46" s="1" customFormat="1" ht="24.95" customHeight="1">
      <c r="B4" s="22"/>
      <c r="D4" s="23" t="s">
        <v>89</v>
      </c>
      <c r="L4" s="22"/>
      <c r="M4" s="88" t="s">
        <v>11</v>
      </c>
      <c r="AT4" s="19" t="s">
        <v>4</v>
      </c>
    </row>
    <row r="5" spans="1:46" s="1" customFormat="1" ht="6.95" customHeight="1">
      <c r="B5" s="22"/>
      <c r="L5" s="22"/>
    </row>
    <row r="6" spans="1:46" s="1" customFormat="1" ht="12" customHeight="1">
      <c r="B6" s="22"/>
      <c r="D6" s="28" t="s">
        <v>13</v>
      </c>
      <c r="L6" s="22"/>
    </row>
    <row r="7" spans="1:46" s="1" customFormat="1" ht="16.5" customHeight="1">
      <c r="B7" s="22"/>
      <c r="E7" s="309" t="str">
        <f>'Rekapitulace stavby'!K6</f>
        <v>Střešní krytina na budově kuchyně</v>
      </c>
      <c r="F7" s="310"/>
      <c r="G7" s="310"/>
      <c r="H7" s="310"/>
      <c r="L7" s="22"/>
    </row>
    <row r="8" spans="1:46" s="2" customFormat="1" ht="12" customHeight="1">
      <c r="A8" s="31"/>
      <c r="B8" s="32"/>
      <c r="C8" s="31"/>
      <c r="D8" s="28" t="s">
        <v>90</v>
      </c>
      <c r="E8" s="31"/>
      <c r="F8" s="31"/>
      <c r="G8" s="31"/>
      <c r="H8" s="31"/>
      <c r="I8" s="31"/>
      <c r="J8" s="31"/>
      <c r="K8" s="31"/>
      <c r="L8" s="89"/>
      <c r="S8" s="31"/>
      <c r="T8" s="31"/>
      <c r="U8" s="31"/>
      <c r="V8" s="31"/>
      <c r="W8" s="31"/>
      <c r="X8" s="31"/>
      <c r="Y8" s="31"/>
      <c r="Z8" s="31"/>
      <c r="AA8" s="31"/>
      <c r="AB8" s="31"/>
      <c r="AC8" s="31"/>
      <c r="AD8" s="31"/>
      <c r="AE8" s="31"/>
    </row>
    <row r="9" spans="1:46" s="2" customFormat="1" ht="16.5" customHeight="1">
      <c r="A9" s="31"/>
      <c r="B9" s="32"/>
      <c r="C9" s="31"/>
      <c r="D9" s="31"/>
      <c r="E9" s="299" t="s">
        <v>81</v>
      </c>
      <c r="F9" s="308"/>
      <c r="G9" s="308"/>
      <c r="H9" s="308"/>
      <c r="I9" s="31"/>
      <c r="J9" s="31"/>
      <c r="K9" s="31"/>
      <c r="L9" s="89"/>
      <c r="S9" s="31"/>
      <c r="T9" s="31"/>
      <c r="U9" s="31"/>
      <c r="V9" s="31"/>
      <c r="W9" s="31"/>
      <c r="X9" s="31"/>
      <c r="Y9" s="31"/>
      <c r="Z9" s="31"/>
      <c r="AA9" s="31"/>
      <c r="AB9" s="31"/>
      <c r="AC9" s="31"/>
      <c r="AD9" s="31"/>
      <c r="AE9" s="31"/>
    </row>
    <row r="10" spans="1:46" s="2" customFormat="1">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c r="A11" s="31"/>
      <c r="B11" s="32"/>
      <c r="C11" s="31"/>
      <c r="D11" s="28" t="s">
        <v>14</v>
      </c>
      <c r="E11" s="31"/>
      <c r="F11" s="26" t="s">
        <v>3</v>
      </c>
      <c r="G11" s="31"/>
      <c r="H11" s="31"/>
      <c r="I11" s="28" t="s">
        <v>15</v>
      </c>
      <c r="J11" s="26" t="s">
        <v>3</v>
      </c>
      <c r="K11" s="31"/>
      <c r="L11" s="89"/>
      <c r="S11" s="31"/>
      <c r="T11" s="31"/>
      <c r="U11" s="31"/>
      <c r="V11" s="31"/>
      <c r="W11" s="31"/>
      <c r="X11" s="31"/>
      <c r="Y11" s="31"/>
      <c r="Z11" s="31"/>
      <c r="AA11" s="31"/>
      <c r="AB11" s="31"/>
      <c r="AC11" s="31"/>
      <c r="AD11" s="31"/>
      <c r="AE11" s="31"/>
    </row>
    <row r="12" spans="1:46" s="2" customFormat="1" ht="12" customHeight="1">
      <c r="A12" s="31"/>
      <c r="B12" s="32"/>
      <c r="C12" s="31"/>
      <c r="D12" s="28" t="s">
        <v>16</v>
      </c>
      <c r="E12" s="31"/>
      <c r="F12" s="26" t="s">
        <v>17</v>
      </c>
      <c r="G12" s="31"/>
      <c r="H12" s="31"/>
      <c r="I12" s="28" t="s">
        <v>18</v>
      </c>
      <c r="J12" s="49">
        <f>'Rekapitulace stavby'!AN8</f>
        <v>44323</v>
      </c>
      <c r="K12" s="31"/>
      <c r="L12" s="89"/>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c r="A14" s="31"/>
      <c r="B14" s="32"/>
      <c r="C14" s="31"/>
      <c r="D14" s="28" t="s">
        <v>19</v>
      </c>
      <c r="E14" s="31"/>
      <c r="F14" s="31"/>
      <c r="G14" s="31"/>
      <c r="H14" s="31"/>
      <c r="I14" s="28" t="s">
        <v>20</v>
      </c>
      <c r="J14" s="26" t="s">
        <v>3</v>
      </c>
      <c r="K14" s="31"/>
      <c r="L14" s="89"/>
      <c r="S14" s="31"/>
      <c r="T14" s="31"/>
      <c r="U14" s="31"/>
      <c r="V14" s="31"/>
      <c r="W14" s="31"/>
      <c r="X14" s="31"/>
      <c r="Y14" s="31"/>
      <c r="Z14" s="31"/>
      <c r="AA14" s="31"/>
      <c r="AB14" s="31"/>
      <c r="AC14" s="31"/>
      <c r="AD14" s="31"/>
      <c r="AE14" s="31"/>
    </row>
    <row r="15" spans="1:46" s="2" customFormat="1" ht="18" customHeight="1">
      <c r="A15" s="31"/>
      <c r="B15" s="32"/>
      <c r="C15" s="31"/>
      <c r="D15" s="31"/>
      <c r="E15" s="26" t="s">
        <v>957</v>
      </c>
      <c r="F15" s="31"/>
      <c r="G15" s="31"/>
      <c r="H15" s="31"/>
      <c r="I15" s="28" t="s">
        <v>21</v>
      </c>
      <c r="J15" s="26" t="s">
        <v>3</v>
      </c>
      <c r="K15" s="31"/>
      <c r="L15" s="89"/>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c r="A17" s="31"/>
      <c r="B17" s="32"/>
      <c r="C17" s="31"/>
      <c r="D17" s="28" t="s">
        <v>22</v>
      </c>
      <c r="E17" s="31"/>
      <c r="F17" s="31"/>
      <c r="G17" s="31"/>
      <c r="H17" s="31"/>
      <c r="I17" s="28" t="s">
        <v>20</v>
      </c>
      <c r="J17" s="26" t="str">
        <f>'Rekapitulace stavby'!AN13</f>
        <v/>
      </c>
      <c r="K17" s="31"/>
      <c r="L17" s="89"/>
      <c r="S17" s="31"/>
      <c r="T17" s="31"/>
      <c r="U17" s="31"/>
      <c r="V17" s="31"/>
      <c r="W17" s="31"/>
      <c r="X17" s="31"/>
      <c r="Y17" s="31"/>
      <c r="Z17" s="31"/>
      <c r="AA17" s="31"/>
      <c r="AB17" s="31"/>
      <c r="AC17" s="31"/>
      <c r="AD17" s="31"/>
      <c r="AE17" s="31"/>
    </row>
    <row r="18" spans="1:31" s="2" customFormat="1" ht="18" customHeight="1">
      <c r="A18" s="31"/>
      <c r="B18" s="32"/>
      <c r="C18" s="31"/>
      <c r="D18" s="31"/>
      <c r="E18" s="284" t="str">
        <f>'Rekapitulace stavby'!E14</f>
        <v xml:space="preserve"> </v>
      </c>
      <c r="F18" s="284"/>
      <c r="G18" s="284"/>
      <c r="H18" s="284"/>
      <c r="I18" s="28" t="s">
        <v>21</v>
      </c>
      <c r="J18" s="26" t="str">
        <f>'Rekapitulace stavby'!AN14</f>
        <v/>
      </c>
      <c r="K18" s="31"/>
      <c r="L18" s="89"/>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c r="A20" s="31"/>
      <c r="B20" s="32"/>
      <c r="C20" s="31"/>
      <c r="D20" s="28" t="s">
        <v>23</v>
      </c>
      <c r="E20" s="31"/>
      <c r="F20" s="31"/>
      <c r="G20" s="31"/>
      <c r="H20" s="31"/>
      <c r="I20" s="28" t="s">
        <v>20</v>
      </c>
      <c r="J20" s="26" t="s">
        <v>3</v>
      </c>
      <c r="K20" s="31"/>
      <c r="L20" s="89"/>
      <c r="S20" s="31"/>
      <c r="T20" s="31"/>
      <c r="U20" s="31"/>
      <c r="V20" s="31"/>
      <c r="W20" s="31"/>
      <c r="X20" s="31"/>
      <c r="Y20" s="31"/>
      <c r="Z20" s="31"/>
      <c r="AA20" s="31"/>
      <c r="AB20" s="31"/>
      <c r="AC20" s="31"/>
      <c r="AD20" s="31"/>
      <c r="AE20" s="31"/>
    </row>
    <row r="21" spans="1:31" s="2" customFormat="1" ht="18" customHeight="1">
      <c r="A21" s="31"/>
      <c r="B21" s="32"/>
      <c r="C21" s="31"/>
      <c r="D21" s="31"/>
      <c r="E21" s="26" t="s">
        <v>24</v>
      </c>
      <c r="F21" s="31"/>
      <c r="G21" s="31"/>
      <c r="H21" s="31"/>
      <c r="I21" s="28" t="s">
        <v>21</v>
      </c>
      <c r="J21" s="26" t="s">
        <v>3</v>
      </c>
      <c r="K21" s="31"/>
      <c r="L21" s="89"/>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c r="A23" s="31"/>
      <c r="B23" s="32"/>
      <c r="C23" s="31"/>
      <c r="D23" s="28" t="s">
        <v>26</v>
      </c>
      <c r="E23" s="31"/>
      <c r="F23" s="31"/>
      <c r="G23" s="31"/>
      <c r="H23" s="31"/>
      <c r="I23" s="28" t="s">
        <v>20</v>
      </c>
      <c r="J23" s="26" t="s">
        <v>3</v>
      </c>
      <c r="K23" s="31"/>
      <c r="L23" s="89"/>
      <c r="S23" s="31"/>
      <c r="T23" s="31"/>
      <c r="U23" s="31"/>
      <c r="V23" s="31"/>
      <c r="W23" s="31"/>
      <c r="X23" s="31"/>
      <c r="Y23" s="31"/>
      <c r="Z23" s="31"/>
      <c r="AA23" s="31"/>
      <c r="AB23" s="31"/>
      <c r="AC23" s="31"/>
      <c r="AD23" s="31"/>
      <c r="AE23" s="31"/>
    </row>
    <row r="24" spans="1:31" s="2" customFormat="1" ht="18" customHeight="1">
      <c r="A24" s="31"/>
      <c r="B24" s="32"/>
      <c r="C24" s="31"/>
      <c r="D24" s="31"/>
      <c r="E24" s="26" t="s">
        <v>955</v>
      </c>
      <c r="F24" s="31"/>
      <c r="G24" s="31"/>
      <c r="H24" s="31"/>
      <c r="I24" s="28" t="s">
        <v>21</v>
      </c>
      <c r="J24" s="26" t="s">
        <v>3</v>
      </c>
      <c r="K24" s="31"/>
      <c r="L24" s="89"/>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c r="A26" s="31"/>
      <c r="B26" s="32"/>
      <c r="C26" s="31"/>
      <c r="D26" s="28" t="s">
        <v>27</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c r="A27" s="90"/>
      <c r="B27" s="91"/>
      <c r="C27" s="90"/>
      <c r="D27" s="90"/>
      <c r="E27" s="286" t="s">
        <v>3</v>
      </c>
      <c r="F27" s="286"/>
      <c r="G27" s="286"/>
      <c r="H27" s="286"/>
      <c r="I27" s="90"/>
      <c r="J27" s="90"/>
      <c r="K27" s="90"/>
      <c r="L27" s="92"/>
      <c r="S27" s="90"/>
      <c r="T27" s="90"/>
      <c r="U27" s="90"/>
      <c r="V27" s="90"/>
      <c r="W27" s="90"/>
      <c r="X27" s="90"/>
      <c r="Y27" s="90"/>
      <c r="Z27" s="90"/>
      <c r="AA27" s="90"/>
      <c r="AB27" s="90"/>
      <c r="AC27" s="90"/>
      <c r="AD27" s="90"/>
      <c r="AE27" s="90"/>
    </row>
    <row r="28" spans="1:31" s="2" customFormat="1" ht="6.95" customHeight="1">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c r="A30" s="31"/>
      <c r="B30" s="32"/>
      <c r="C30" s="31"/>
      <c r="D30" s="93" t="s">
        <v>29</v>
      </c>
      <c r="E30" s="31"/>
      <c r="F30" s="31"/>
      <c r="G30" s="31"/>
      <c r="H30" s="31"/>
      <c r="I30" s="31"/>
      <c r="J30" s="65">
        <f>ROUND(J88, 2)</f>
        <v>0</v>
      </c>
      <c r="K30" s="31"/>
      <c r="L30" s="89"/>
      <c r="S30" s="31"/>
      <c r="T30" s="31"/>
      <c r="U30" s="31"/>
      <c r="V30" s="31"/>
      <c r="W30" s="31"/>
      <c r="X30" s="31"/>
      <c r="Y30" s="31"/>
      <c r="Z30" s="31"/>
      <c r="AA30" s="31"/>
      <c r="AB30" s="31"/>
      <c r="AC30" s="31"/>
      <c r="AD30" s="31"/>
      <c r="AE30" s="31"/>
    </row>
    <row r="31" spans="1:31" s="2" customFormat="1" ht="6.95" customHeight="1">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c r="A32" s="31"/>
      <c r="B32" s="32"/>
      <c r="C32" s="31"/>
      <c r="D32" s="31"/>
      <c r="E32" s="31"/>
      <c r="F32" s="35" t="s">
        <v>31</v>
      </c>
      <c r="G32" s="31"/>
      <c r="H32" s="31"/>
      <c r="I32" s="35" t="s">
        <v>30</v>
      </c>
      <c r="J32" s="35" t="s">
        <v>32</v>
      </c>
      <c r="K32" s="31"/>
      <c r="L32" s="89"/>
      <c r="S32" s="31"/>
      <c r="T32" s="31"/>
      <c r="U32" s="31"/>
      <c r="V32" s="31"/>
      <c r="W32" s="31"/>
      <c r="X32" s="31"/>
      <c r="Y32" s="31"/>
      <c r="Z32" s="31"/>
      <c r="AA32" s="31"/>
      <c r="AB32" s="31"/>
      <c r="AC32" s="31"/>
      <c r="AD32" s="31"/>
      <c r="AE32" s="31"/>
    </row>
    <row r="33" spans="1:31" s="2" customFormat="1" ht="14.45" customHeight="1">
      <c r="A33" s="31"/>
      <c r="B33" s="32"/>
      <c r="C33" s="31"/>
      <c r="D33" s="94" t="s">
        <v>33</v>
      </c>
      <c r="E33" s="28" t="s">
        <v>34</v>
      </c>
      <c r="F33" s="95">
        <f>ROUND((SUM(BE88:BE218)),  2)</f>
        <v>0</v>
      </c>
      <c r="G33" s="31"/>
      <c r="H33" s="31"/>
      <c r="I33" s="96">
        <v>0.21</v>
      </c>
      <c r="J33" s="95">
        <f>ROUND(((SUM(BE88:BE218))*I33),  2)</f>
        <v>0</v>
      </c>
      <c r="K33" s="31"/>
      <c r="L33" s="89"/>
      <c r="S33" s="31"/>
      <c r="T33" s="31"/>
      <c r="U33" s="31"/>
      <c r="V33" s="31"/>
      <c r="W33" s="31"/>
      <c r="X33" s="31"/>
      <c r="Y33" s="31"/>
      <c r="Z33" s="31"/>
      <c r="AA33" s="31"/>
      <c r="AB33" s="31"/>
      <c r="AC33" s="31"/>
      <c r="AD33" s="31"/>
      <c r="AE33" s="31"/>
    </row>
    <row r="34" spans="1:31" s="2" customFormat="1" ht="14.45" customHeight="1">
      <c r="A34" s="31"/>
      <c r="B34" s="32"/>
      <c r="C34" s="31"/>
      <c r="D34" s="31"/>
      <c r="E34" s="28" t="s">
        <v>35</v>
      </c>
      <c r="F34" s="95">
        <f>ROUND((SUM(BF88:BF218)),  2)</f>
        <v>0</v>
      </c>
      <c r="G34" s="31"/>
      <c r="H34" s="31"/>
      <c r="I34" s="96">
        <v>0.15</v>
      </c>
      <c r="J34" s="95">
        <f>ROUND(((SUM(BF88:BF218))*I34),  2)</f>
        <v>0</v>
      </c>
      <c r="K34" s="31"/>
      <c r="L34" s="89"/>
      <c r="S34" s="31"/>
      <c r="T34" s="31"/>
      <c r="U34" s="31"/>
      <c r="V34" s="31"/>
      <c r="W34" s="31"/>
      <c r="X34" s="31"/>
      <c r="Y34" s="31"/>
      <c r="Z34" s="31"/>
      <c r="AA34" s="31"/>
      <c r="AB34" s="31"/>
      <c r="AC34" s="31"/>
      <c r="AD34" s="31"/>
      <c r="AE34" s="31"/>
    </row>
    <row r="35" spans="1:31" s="2" customFormat="1" ht="14.45" hidden="1" customHeight="1">
      <c r="A35" s="31"/>
      <c r="B35" s="32"/>
      <c r="C35" s="31"/>
      <c r="D35" s="31"/>
      <c r="E35" s="28" t="s">
        <v>36</v>
      </c>
      <c r="F35" s="95">
        <f>ROUND((SUM(BG88:BG218)),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c r="A36" s="31"/>
      <c r="B36" s="32"/>
      <c r="C36" s="31"/>
      <c r="D36" s="31"/>
      <c r="E36" s="28" t="s">
        <v>37</v>
      </c>
      <c r="F36" s="95">
        <f>ROUND((SUM(BH88:BH218)),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c r="A37" s="31"/>
      <c r="B37" s="32"/>
      <c r="C37" s="31"/>
      <c r="D37" s="31"/>
      <c r="E37" s="28" t="s">
        <v>38</v>
      </c>
      <c r="F37" s="95">
        <f>ROUND((SUM(BI88:BI218)),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c r="A39" s="31"/>
      <c r="B39" s="32"/>
      <c r="C39" s="97"/>
      <c r="D39" s="98" t="s">
        <v>39</v>
      </c>
      <c r="E39" s="54"/>
      <c r="F39" s="54"/>
      <c r="G39" s="99" t="s">
        <v>40</v>
      </c>
      <c r="H39" s="100" t="s">
        <v>41</v>
      </c>
      <c r="I39" s="54"/>
      <c r="J39" s="101">
        <f>SUM(J30:J37)</f>
        <v>0</v>
      </c>
      <c r="K39" s="102"/>
      <c r="L39" s="89"/>
      <c r="S39" s="31"/>
      <c r="T39" s="31"/>
      <c r="U39" s="31"/>
      <c r="V39" s="31"/>
      <c r="W39" s="31"/>
      <c r="X39" s="31"/>
      <c r="Y39" s="31"/>
      <c r="Z39" s="31"/>
      <c r="AA39" s="31"/>
      <c r="AB39" s="31"/>
      <c r="AC39" s="31"/>
      <c r="AD39" s="31"/>
      <c r="AE39" s="31"/>
    </row>
    <row r="40" spans="1:31" s="2" customFormat="1" ht="14.45" customHeight="1">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c r="A45" s="31"/>
      <c r="B45" s="32"/>
      <c r="C45" s="23" t="s">
        <v>91</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c r="A47" s="31"/>
      <c r="B47" s="32"/>
      <c r="C47" s="28" t="s">
        <v>13</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c r="A48" s="31"/>
      <c r="B48" s="32"/>
      <c r="C48" s="31"/>
      <c r="D48" s="31"/>
      <c r="E48" s="309" t="str">
        <f>E7</f>
        <v>Střešní krytina na budově kuchyně</v>
      </c>
      <c r="F48" s="310"/>
      <c r="G48" s="310"/>
      <c r="H48" s="310"/>
      <c r="I48" s="31"/>
      <c r="J48" s="31"/>
      <c r="K48" s="31"/>
      <c r="L48" s="89"/>
      <c r="S48" s="31"/>
      <c r="T48" s="31"/>
      <c r="U48" s="31"/>
      <c r="V48" s="31"/>
      <c r="W48" s="31"/>
      <c r="X48" s="31"/>
      <c r="Y48" s="31"/>
      <c r="Z48" s="31"/>
      <c r="AA48" s="31"/>
      <c r="AB48" s="31"/>
      <c r="AC48" s="31"/>
      <c r="AD48" s="31"/>
      <c r="AE48" s="31"/>
    </row>
    <row r="49" spans="1:47" s="2" customFormat="1" ht="12" customHeight="1">
      <c r="A49" s="31"/>
      <c r="B49" s="32"/>
      <c r="C49" s="28" t="s">
        <v>90</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c r="A50" s="31"/>
      <c r="B50" s="32"/>
      <c r="C50" s="31"/>
      <c r="D50" s="31"/>
      <c r="E50" s="299" t="str">
        <f>E9</f>
        <v>Střecha S8 , S9a</v>
      </c>
      <c r="F50" s="308"/>
      <c r="G50" s="308"/>
      <c r="H50" s="308"/>
      <c r="I50" s="31"/>
      <c r="J50" s="31"/>
      <c r="K50" s="31"/>
      <c r="L50" s="89"/>
      <c r="S50" s="31"/>
      <c r="T50" s="31"/>
      <c r="U50" s="31"/>
      <c r="V50" s="31"/>
      <c r="W50" s="31"/>
      <c r="X50" s="31"/>
      <c r="Y50" s="31"/>
      <c r="Z50" s="31"/>
      <c r="AA50" s="31"/>
      <c r="AB50" s="31"/>
      <c r="AC50" s="31"/>
      <c r="AD50" s="31"/>
      <c r="AE50" s="31"/>
    </row>
    <row r="51" spans="1:47" s="2" customFormat="1" ht="6.95" customHeight="1">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c r="A52" s="31"/>
      <c r="B52" s="32"/>
      <c r="C52" s="28" t="s">
        <v>16</v>
      </c>
      <c r="D52" s="31"/>
      <c r="E52" s="31"/>
      <c r="F52" s="26" t="str">
        <f>F12</f>
        <v xml:space="preserve"> </v>
      </c>
      <c r="G52" s="31"/>
      <c r="H52" s="31"/>
      <c r="I52" s="28" t="s">
        <v>18</v>
      </c>
      <c r="J52" s="49">
        <f>IF(J12="","",J12)</f>
        <v>44323</v>
      </c>
      <c r="K52" s="31"/>
      <c r="L52" s="89"/>
      <c r="S52" s="31"/>
      <c r="T52" s="31"/>
      <c r="U52" s="31"/>
      <c r="V52" s="31"/>
      <c r="W52" s="31"/>
      <c r="X52" s="31"/>
      <c r="Y52" s="31"/>
      <c r="Z52" s="31"/>
      <c r="AA52" s="31"/>
      <c r="AB52" s="31"/>
      <c r="AC52" s="31"/>
      <c r="AD52" s="31"/>
      <c r="AE52" s="31"/>
    </row>
    <row r="53" spans="1:47" s="2" customFormat="1" ht="6.95" customHeight="1">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c r="A54" s="31"/>
      <c r="B54" s="32"/>
      <c r="C54" s="28" t="s">
        <v>19</v>
      </c>
      <c r="D54" s="31"/>
      <c r="E54" s="31"/>
      <c r="F54" s="26" t="str">
        <f>E15</f>
        <v>SOU elektrotechnické ,Plzeň</v>
      </c>
      <c r="G54" s="31"/>
      <c r="H54" s="31"/>
      <c r="I54" s="28" t="s">
        <v>23</v>
      </c>
      <c r="J54" s="29" t="str">
        <f>E21</f>
        <v>Architektinický atelier Mastný</v>
      </c>
      <c r="K54" s="31"/>
      <c r="L54" s="89"/>
      <c r="S54" s="31"/>
      <c r="T54" s="31"/>
      <c r="U54" s="31"/>
      <c r="V54" s="31"/>
      <c r="W54" s="31"/>
      <c r="X54" s="31"/>
      <c r="Y54" s="31"/>
      <c r="Z54" s="31"/>
      <c r="AA54" s="31"/>
      <c r="AB54" s="31"/>
      <c r="AC54" s="31"/>
      <c r="AD54" s="31"/>
      <c r="AE54" s="31"/>
    </row>
    <row r="55" spans="1:47" s="2" customFormat="1" ht="15.2" customHeight="1">
      <c r="A55" s="31"/>
      <c r="B55" s="32"/>
      <c r="C55" s="28" t="s">
        <v>22</v>
      </c>
      <c r="D55" s="31"/>
      <c r="E55" s="31"/>
      <c r="F55" s="26" t="str">
        <f>IF(E18="","",E18)</f>
        <v xml:space="preserve"> </v>
      </c>
      <c r="G55" s="31"/>
      <c r="H55" s="31"/>
      <c r="I55" s="28" t="s">
        <v>26</v>
      </c>
      <c r="J55" s="29" t="str">
        <f>E24</f>
        <v>Ing. Vladimír Straka</v>
      </c>
      <c r="K55" s="31"/>
      <c r="L55" s="89"/>
      <c r="S55" s="31"/>
      <c r="T55" s="31"/>
      <c r="U55" s="31"/>
      <c r="V55" s="31"/>
      <c r="W55" s="31"/>
      <c r="X55" s="31"/>
      <c r="Y55" s="31"/>
      <c r="Z55" s="31"/>
      <c r="AA55" s="31"/>
      <c r="AB55" s="31"/>
      <c r="AC55" s="31"/>
      <c r="AD55" s="31"/>
      <c r="AE55" s="31"/>
    </row>
    <row r="56" spans="1:47" s="2" customFormat="1" ht="10.35" customHeight="1">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c r="A57" s="31"/>
      <c r="B57" s="32"/>
      <c r="C57" s="103" t="s">
        <v>92</v>
      </c>
      <c r="D57" s="97"/>
      <c r="E57" s="97"/>
      <c r="F57" s="97"/>
      <c r="G57" s="97"/>
      <c r="H57" s="97"/>
      <c r="I57" s="97"/>
      <c r="J57" s="104" t="s">
        <v>93</v>
      </c>
      <c r="K57" s="97"/>
      <c r="L57" s="89"/>
      <c r="S57" s="31"/>
      <c r="T57" s="31"/>
      <c r="U57" s="31"/>
      <c r="V57" s="31"/>
      <c r="W57" s="31"/>
      <c r="X57" s="31"/>
      <c r="Y57" s="31"/>
      <c r="Z57" s="31"/>
      <c r="AA57" s="31"/>
      <c r="AB57" s="31"/>
      <c r="AC57" s="31"/>
      <c r="AD57" s="31"/>
      <c r="AE57" s="31"/>
    </row>
    <row r="58" spans="1:47" s="2" customFormat="1" ht="10.35" customHeight="1">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c r="A59" s="31"/>
      <c r="B59" s="32"/>
      <c r="C59" s="105" t="s">
        <v>61</v>
      </c>
      <c r="D59" s="31"/>
      <c r="E59" s="31"/>
      <c r="F59" s="31"/>
      <c r="G59" s="31"/>
      <c r="H59" s="31"/>
      <c r="I59" s="31"/>
      <c r="J59" s="65">
        <f>J88</f>
        <v>0</v>
      </c>
      <c r="K59" s="31"/>
      <c r="L59" s="89"/>
      <c r="S59" s="31"/>
      <c r="T59" s="31"/>
      <c r="U59" s="31"/>
      <c r="V59" s="31"/>
      <c r="W59" s="31"/>
      <c r="X59" s="31"/>
      <c r="Y59" s="31"/>
      <c r="Z59" s="31"/>
      <c r="AA59" s="31"/>
      <c r="AB59" s="31"/>
      <c r="AC59" s="31"/>
      <c r="AD59" s="31"/>
      <c r="AE59" s="31"/>
      <c r="AU59" s="19" t="s">
        <v>94</v>
      </c>
    </row>
    <row r="60" spans="1:47" s="9" customFormat="1" ht="24.95" customHeight="1">
      <c r="B60" s="106"/>
      <c r="D60" s="107" t="s">
        <v>95</v>
      </c>
      <c r="E60" s="108"/>
      <c r="F60" s="108"/>
      <c r="G60" s="108"/>
      <c r="H60" s="108"/>
      <c r="I60" s="108"/>
      <c r="J60" s="109">
        <f>J89</f>
        <v>0</v>
      </c>
      <c r="L60" s="106"/>
    </row>
    <row r="61" spans="1:47" s="10" customFormat="1" ht="19.899999999999999" customHeight="1">
      <c r="B61" s="110"/>
      <c r="D61" s="111" t="s">
        <v>96</v>
      </c>
      <c r="E61" s="112"/>
      <c r="F61" s="112"/>
      <c r="G61" s="112"/>
      <c r="H61" s="112"/>
      <c r="I61" s="112"/>
      <c r="J61" s="113">
        <f>J90</f>
        <v>0</v>
      </c>
      <c r="L61" s="110"/>
    </row>
    <row r="62" spans="1:47" s="10" customFormat="1" ht="19.899999999999999" customHeight="1">
      <c r="B62" s="110"/>
      <c r="D62" s="111" t="s">
        <v>97</v>
      </c>
      <c r="E62" s="112"/>
      <c r="F62" s="112"/>
      <c r="G62" s="112"/>
      <c r="H62" s="112"/>
      <c r="I62" s="112"/>
      <c r="J62" s="113">
        <f>J95</f>
        <v>0</v>
      </c>
      <c r="L62" s="110"/>
    </row>
    <row r="63" spans="1:47" s="10" customFormat="1" ht="19.899999999999999" customHeight="1">
      <c r="B63" s="110"/>
      <c r="D63" s="111" t="s">
        <v>98</v>
      </c>
      <c r="E63" s="112"/>
      <c r="F63" s="112"/>
      <c r="G63" s="112"/>
      <c r="H63" s="112"/>
      <c r="I63" s="112"/>
      <c r="J63" s="113">
        <f>J115</f>
        <v>0</v>
      </c>
      <c r="L63" s="110"/>
    </row>
    <row r="64" spans="1:47" s="9" customFormat="1" ht="24.95" customHeight="1">
      <c r="B64" s="106"/>
      <c r="D64" s="107" t="s">
        <v>99</v>
      </c>
      <c r="E64" s="108"/>
      <c r="F64" s="108"/>
      <c r="G64" s="108"/>
      <c r="H64" s="108"/>
      <c r="I64" s="108"/>
      <c r="J64" s="109">
        <f>J118</f>
        <v>0</v>
      </c>
      <c r="L64" s="106"/>
    </row>
    <row r="65" spans="1:31" s="10" customFormat="1" ht="19.899999999999999" customHeight="1">
      <c r="B65" s="110"/>
      <c r="D65" s="111" t="s">
        <v>370</v>
      </c>
      <c r="E65" s="112"/>
      <c r="F65" s="112"/>
      <c r="G65" s="112"/>
      <c r="H65" s="112"/>
      <c r="I65" s="112"/>
      <c r="J65" s="113">
        <f>J119</f>
        <v>0</v>
      </c>
      <c r="L65" s="110"/>
    </row>
    <row r="66" spans="1:31" s="10" customFormat="1" ht="19.899999999999999" customHeight="1">
      <c r="B66" s="110"/>
      <c r="D66" s="111" t="s">
        <v>100</v>
      </c>
      <c r="E66" s="112"/>
      <c r="F66" s="112"/>
      <c r="G66" s="112"/>
      <c r="H66" s="112"/>
      <c r="I66" s="112"/>
      <c r="J66" s="113">
        <f>J171</f>
        <v>0</v>
      </c>
      <c r="L66" s="110"/>
    </row>
    <row r="67" spans="1:31" s="10" customFormat="1" ht="19.899999999999999" customHeight="1">
      <c r="B67" s="110"/>
      <c r="D67" s="111" t="s">
        <v>101</v>
      </c>
      <c r="E67" s="112"/>
      <c r="F67" s="112"/>
      <c r="G67" s="112"/>
      <c r="H67" s="112"/>
      <c r="I67" s="112"/>
      <c r="J67" s="113">
        <f>J191</f>
        <v>0</v>
      </c>
      <c r="L67" s="110"/>
    </row>
    <row r="68" spans="1:31" s="10" customFormat="1" ht="19.899999999999999" customHeight="1">
      <c r="B68" s="110"/>
      <c r="D68" s="111" t="s">
        <v>102</v>
      </c>
      <c r="E68" s="112"/>
      <c r="F68" s="112"/>
      <c r="G68" s="112"/>
      <c r="H68" s="112"/>
      <c r="I68" s="112"/>
      <c r="J68" s="113">
        <f>J202</f>
        <v>0</v>
      </c>
      <c r="L68" s="110"/>
    </row>
    <row r="69" spans="1:31" s="2" customFormat="1" ht="21.75" customHeight="1">
      <c r="A69" s="31"/>
      <c r="B69" s="32"/>
      <c r="C69" s="31"/>
      <c r="D69" s="31"/>
      <c r="E69" s="31"/>
      <c r="F69" s="31"/>
      <c r="G69" s="31"/>
      <c r="H69" s="31"/>
      <c r="I69" s="31"/>
      <c r="J69" s="31"/>
      <c r="K69" s="31"/>
      <c r="L69" s="89"/>
      <c r="S69" s="31"/>
      <c r="T69" s="31"/>
      <c r="U69" s="31"/>
      <c r="V69" s="31"/>
      <c r="W69" s="31"/>
      <c r="X69" s="31"/>
      <c r="Y69" s="31"/>
      <c r="Z69" s="31"/>
      <c r="AA69" s="31"/>
      <c r="AB69" s="31"/>
      <c r="AC69" s="31"/>
      <c r="AD69" s="31"/>
      <c r="AE69" s="31"/>
    </row>
    <row r="70" spans="1:31" s="2" customFormat="1" ht="6.95" customHeight="1">
      <c r="A70" s="31"/>
      <c r="B70" s="41"/>
      <c r="C70" s="42"/>
      <c r="D70" s="42"/>
      <c r="E70" s="42"/>
      <c r="F70" s="42"/>
      <c r="G70" s="42"/>
      <c r="H70" s="42"/>
      <c r="I70" s="42"/>
      <c r="J70" s="42"/>
      <c r="K70" s="42"/>
      <c r="L70" s="89"/>
      <c r="S70" s="31"/>
      <c r="T70" s="31"/>
      <c r="U70" s="31"/>
      <c r="V70" s="31"/>
      <c r="W70" s="31"/>
      <c r="X70" s="31"/>
      <c r="Y70" s="31"/>
      <c r="Z70" s="31"/>
      <c r="AA70" s="31"/>
      <c r="AB70" s="31"/>
      <c r="AC70" s="31"/>
      <c r="AD70" s="31"/>
      <c r="AE70" s="31"/>
    </row>
    <row r="74" spans="1:31" s="2" customFormat="1" ht="6.95" customHeight="1">
      <c r="A74" s="31"/>
      <c r="B74" s="43"/>
      <c r="C74" s="44"/>
      <c r="D74" s="44"/>
      <c r="E74" s="44"/>
      <c r="F74" s="44"/>
      <c r="G74" s="44"/>
      <c r="H74" s="44"/>
      <c r="I74" s="44"/>
      <c r="J74" s="44"/>
      <c r="K74" s="44"/>
      <c r="L74" s="89"/>
      <c r="S74" s="31"/>
      <c r="T74" s="31"/>
      <c r="U74" s="31"/>
      <c r="V74" s="31"/>
      <c r="W74" s="31"/>
      <c r="X74" s="31"/>
      <c r="Y74" s="31"/>
      <c r="Z74" s="31"/>
      <c r="AA74" s="31"/>
      <c r="AB74" s="31"/>
      <c r="AC74" s="31"/>
      <c r="AD74" s="31"/>
      <c r="AE74" s="31"/>
    </row>
    <row r="75" spans="1:31" s="2" customFormat="1" ht="24.95" customHeight="1">
      <c r="A75" s="31"/>
      <c r="B75" s="32"/>
      <c r="C75" s="23" t="s">
        <v>104</v>
      </c>
      <c r="D75" s="31"/>
      <c r="E75" s="31"/>
      <c r="F75" s="31"/>
      <c r="G75" s="31"/>
      <c r="H75" s="31"/>
      <c r="I75" s="31"/>
      <c r="J75" s="31"/>
      <c r="K75" s="31"/>
      <c r="L75" s="89"/>
      <c r="S75" s="31"/>
      <c r="T75" s="31"/>
      <c r="U75" s="31"/>
      <c r="V75" s="31"/>
      <c r="W75" s="31"/>
      <c r="X75" s="31"/>
      <c r="Y75" s="31"/>
      <c r="Z75" s="31"/>
      <c r="AA75" s="31"/>
      <c r="AB75" s="31"/>
      <c r="AC75" s="31"/>
      <c r="AD75" s="31"/>
      <c r="AE75" s="31"/>
    </row>
    <row r="76" spans="1:31" s="2" customFormat="1" ht="6.95" customHeight="1">
      <c r="A76" s="31"/>
      <c r="B76" s="32"/>
      <c r="C76" s="31"/>
      <c r="D76" s="31"/>
      <c r="E76" s="31"/>
      <c r="F76" s="31"/>
      <c r="G76" s="31"/>
      <c r="H76" s="31"/>
      <c r="I76" s="31"/>
      <c r="J76" s="31"/>
      <c r="K76" s="31"/>
      <c r="L76" s="89"/>
      <c r="S76" s="31"/>
      <c r="T76" s="31"/>
      <c r="U76" s="31"/>
      <c r="V76" s="31"/>
      <c r="W76" s="31"/>
      <c r="X76" s="31"/>
      <c r="Y76" s="31"/>
      <c r="Z76" s="31"/>
      <c r="AA76" s="31"/>
      <c r="AB76" s="31"/>
      <c r="AC76" s="31"/>
      <c r="AD76" s="31"/>
      <c r="AE76" s="31"/>
    </row>
    <row r="77" spans="1:31" s="2" customFormat="1" ht="12" customHeight="1">
      <c r="A77" s="31"/>
      <c r="B77" s="32"/>
      <c r="C77" s="28" t="s">
        <v>13</v>
      </c>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16.5" customHeight="1">
      <c r="A78" s="31"/>
      <c r="B78" s="32"/>
      <c r="C78" s="31"/>
      <c r="D78" s="31"/>
      <c r="E78" s="309" t="str">
        <f>E7</f>
        <v>Střešní krytina na budově kuchyně</v>
      </c>
      <c r="F78" s="310"/>
      <c r="G78" s="310"/>
      <c r="H78" s="310"/>
      <c r="I78" s="31"/>
      <c r="J78" s="31"/>
      <c r="K78" s="31"/>
      <c r="L78" s="89"/>
      <c r="S78" s="31"/>
      <c r="T78" s="31"/>
      <c r="U78" s="31"/>
      <c r="V78" s="31"/>
      <c r="W78" s="31"/>
      <c r="X78" s="31"/>
      <c r="Y78" s="31"/>
      <c r="Z78" s="31"/>
      <c r="AA78" s="31"/>
      <c r="AB78" s="31"/>
      <c r="AC78" s="31"/>
      <c r="AD78" s="31"/>
      <c r="AE78" s="31"/>
    </row>
    <row r="79" spans="1:31" s="2" customFormat="1" ht="12" customHeight="1">
      <c r="A79" s="31"/>
      <c r="B79" s="32"/>
      <c r="C79" s="28" t="s">
        <v>90</v>
      </c>
      <c r="D79" s="31"/>
      <c r="E79" s="31"/>
      <c r="F79" s="31"/>
      <c r="G79" s="31"/>
      <c r="H79" s="31"/>
      <c r="I79" s="31"/>
      <c r="J79" s="31"/>
      <c r="K79" s="31"/>
      <c r="L79" s="89"/>
      <c r="S79" s="31"/>
      <c r="T79" s="31"/>
      <c r="U79" s="31"/>
      <c r="V79" s="31"/>
      <c r="W79" s="31"/>
      <c r="X79" s="31"/>
      <c r="Y79" s="31"/>
      <c r="Z79" s="31"/>
      <c r="AA79" s="31"/>
      <c r="AB79" s="31"/>
      <c r="AC79" s="31"/>
      <c r="AD79" s="31"/>
      <c r="AE79" s="31"/>
    </row>
    <row r="80" spans="1:31" s="2" customFormat="1" ht="16.5" customHeight="1">
      <c r="A80" s="31"/>
      <c r="B80" s="32"/>
      <c r="C80" s="31"/>
      <c r="D80" s="31"/>
      <c r="E80" s="299" t="str">
        <f>E9</f>
        <v>Střecha S8 , S9a</v>
      </c>
      <c r="F80" s="308"/>
      <c r="G80" s="308"/>
      <c r="H80" s="308"/>
      <c r="I80" s="31"/>
      <c r="J80" s="31"/>
      <c r="K80" s="31"/>
      <c r="L80" s="89"/>
      <c r="S80" s="31"/>
      <c r="T80" s="31"/>
      <c r="U80" s="31"/>
      <c r="V80" s="31"/>
      <c r="W80" s="31"/>
      <c r="X80" s="31"/>
      <c r="Y80" s="31"/>
      <c r="Z80" s="31"/>
      <c r="AA80" s="31"/>
      <c r="AB80" s="31"/>
      <c r="AC80" s="31"/>
      <c r="AD80" s="31"/>
      <c r="AE80" s="31"/>
    </row>
    <row r="81" spans="1:65" s="2" customFormat="1" ht="6.95" customHeight="1">
      <c r="A81" s="31"/>
      <c r="B81" s="32"/>
      <c r="C81" s="31"/>
      <c r="D81" s="31"/>
      <c r="E81" s="31"/>
      <c r="F81" s="31"/>
      <c r="G81" s="31"/>
      <c r="H81" s="31"/>
      <c r="I81" s="31"/>
      <c r="J81" s="31"/>
      <c r="K81" s="31"/>
      <c r="L81" s="89"/>
      <c r="S81" s="31"/>
      <c r="T81" s="31"/>
      <c r="U81" s="31"/>
      <c r="V81" s="31"/>
      <c r="W81" s="31"/>
      <c r="X81" s="31"/>
      <c r="Y81" s="31"/>
      <c r="Z81" s="31"/>
      <c r="AA81" s="31"/>
      <c r="AB81" s="31"/>
      <c r="AC81" s="31"/>
      <c r="AD81" s="31"/>
      <c r="AE81" s="31"/>
    </row>
    <row r="82" spans="1:65" s="2" customFormat="1" ht="12" customHeight="1">
      <c r="A82" s="31"/>
      <c r="B82" s="32"/>
      <c r="C82" s="28" t="s">
        <v>16</v>
      </c>
      <c r="D82" s="31"/>
      <c r="E82" s="31"/>
      <c r="F82" s="26" t="str">
        <f>F12</f>
        <v xml:space="preserve"> </v>
      </c>
      <c r="G82" s="31"/>
      <c r="H82" s="31"/>
      <c r="I82" s="28" t="s">
        <v>18</v>
      </c>
      <c r="J82" s="49">
        <f>IF(J12="","",J12)</f>
        <v>44323</v>
      </c>
      <c r="K82" s="31"/>
      <c r="L82" s="89"/>
      <c r="S82" s="31"/>
      <c r="T82" s="31"/>
      <c r="U82" s="31"/>
      <c r="V82" s="31"/>
      <c r="W82" s="31"/>
      <c r="X82" s="31"/>
      <c r="Y82" s="31"/>
      <c r="Z82" s="31"/>
      <c r="AA82" s="31"/>
      <c r="AB82" s="31"/>
      <c r="AC82" s="31"/>
      <c r="AD82" s="31"/>
      <c r="AE82" s="31"/>
    </row>
    <row r="83" spans="1:65" s="2" customFormat="1" ht="6.95" customHeight="1">
      <c r="A83" s="31"/>
      <c r="B83" s="32"/>
      <c r="C83" s="31"/>
      <c r="D83" s="31"/>
      <c r="E83" s="31"/>
      <c r="F83" s="31"/>
      <c r="G83" s="31"/>
      <c r="H83" s="31"/>
      <c r="I83" s="31"/>
      <c r="J83" s="31"/>
      <c r="K83" s="31"/>
      <c r="L83" s="89"/>
      <c r="S83" s="31"/>
      <c r="T83" s="31"/>
      <c r="U83" s="31"/>
      <c r="V83" s="31"/>
      <c r="W83" s="31"/>
      <c r="X83" s="31"/>
      <c r="Y83" s="31"/>
      <c r="Z83" s="31"/>
      <c r="AA83" s="31"/>
      <c r="AB83" s="31"/>
      <c r="AC83" s="31"/>
      <c r="AD83" s="31"/>
      <c r="AE83" s="31"/>
    </row>
    <row r="84" spans="1:65" s="2" customFormat="1" ht="25.7" customHeight="1">
      <c r="A84" s="31"/>
      <c r="B84" s="32"/>
      <c r="C84" s="28" t="s">
        <v>19</v>
      </c>
      <c r="D84" s="31"/>
      <c r="E84" s="31"/>
      <c r="F84" s="26" t="str">
        <f>E15</f>
        <v>SOU elektrotechnické ,Plzeň</v>
      </c>
      <c r="G84" s="31"/>
      <c r="H84" s="31"/>
      <c r="I84" s="28" t="s">
        <v>23</v>
      </c>
      <c r="J84" s="29" t="str">
        <f>E21</f>
        <v>Architektinický atelier Mastný</v>
      </c>
      <c r="K84" s="31"/>
      <c r="L84" s="89"/>
      <c r="S84" s="31"/>
      <c r="T84" s="31"/>
      <c r="U84" s="31"/>
      <c r="V84" s="31"/>
      <c r="W84" s="31"/>
      <c r="X84" s="31"/>
      <c r="Y84" s="31"/>
      <c r="Z84" s="31"/>
      <c r="AA84" s="31"/>
      <c r="AB84" s="31"/>
      <c r="AC84" s="31"/>
      <c r="AD84" s="31"/>
      <c r="AE84" s="31"/>
    </row>
    <row r="85" spans="1:65" s="2" customFormat="1" ht="15.2" customHeight="1">
      <c r="A85" s="31"/>
      <c r="B85" s="32"/>
      <c r="C85" s="28" t="s">
        <v>22</v>
      </c>
      <c r="D85" s="31"/>
      <c r="E85" s="31"/>
      <c r="F85" s="26" t="str">
        <f>IF(E18="","",E18)</f>
        <v xml:space="preserve"> </v>
      </c>
      <c r="G85" s="31"/>
      <c r="H85" s="31"/>
      <c r="I85" s="28" t="s">
        <v>26</v>
      </c>
      <c r="J85" s="29" t="str">
        <f>E24</f>
        <v>Ing. Vladimír Straka</v>
      </c>
      <c r="K85" s="31"/>
      <c r="L85" s="89"/>
      <c r="S85" s="31"/>
      <c r="T85" s="31"/>
      <c r="U85" s="31"/>
      <c r="V85" s="31"/>
      <c r="W85" s="31"/>
      <c r="X85" s="31"/>
      <c r="Y85" s="31"/>
      <c r="Z85" s="31"/>
      <c r="AA85" s="31"/>
      <c r="AB85" s="31"/>
      <c r="AC85" s="31"/>
      <c r="AD85" s="31"/>
      <c r="AE85" s="31"/>
    </row>
    <row r="86" spans="1:65" s="2" customFormat="1" ht="10.35" customHeight="1">
      <c r="A86" s="31"/>
      <c r="B86" s="32"/>
      <c r="C86" s="31"/>
      <c r="D86" s="31"/>
      <c r="E86" s="31"/>
      <c r="F86" s="31"/>
      <c r="G86" s="31"/>
      <c r="H86" s="31"/>
      <c r="I86" s="31"/>
      <c r="J86" s="31"/>
      <c r="K86" s="31"/>
      <c r="L86" s="89"/>
      <c r="S86" s="31"/>
      <c r="T86" s="31"/>
      <c r="U86" s="31"/>
      <c r="V86" s="31"/>
      <c r="W86" s="31"/>
      <c r="X86" s="31"/>
      <c r="Y86" s="31"/>
      <c r="Z86" s="31"/>
      <c r="AA86" s="31"/>
      <c r="AB86" s="31"/>
      <c r="AC86" s="31"/>
      <c r="AD86" s="31"/>
      <c r="AE86" s="31"/>
    </row>
    <row r="87" spans="1:65" s="11" customFormat="1" ht="29.25" customHeight="1">
      <c r="A87" s="114"/>
      <c r="B87" s="115"/>
      <c r="C87" s="116" t="s">
        <v>105</v>
      </c>
      <c r="D87" s="117" t="s">
        <v>48</v>
      </c>
      <c r="E87" s="117" t="s">
        <v>44</v>
      </c>
      <c r="F87" s="117" t="s">
        <v>45</v>
      </c>
      <c r="G87" s="117" t="s">
        <v>106</v>
      </c>
      <c r="H87" s="117" t="s">
        <v>107</v>
      </c>
      <c r="I87" s="117" t="s">
        <v>108</v>
      </c>
      <c r="J87" s="117" t="s">
        <v>93</v>
      </c>
      <c r="K87" s="118" t="s">
        <v>109</v>
      </c>
      <c r="L87" s="119"/>
      <c r="M87" s="56" t="s">
        <v>3</v>
      </c>
      <c r="N87" s="57" t="s">
        <v>33</v>
      </c>
      <c r="O87" s="57" t="s">
        <v>110</v>
      </c>
      <c r="P87" s="57" t="s">
        <v>111</v>
      </c>
      <c r="Q87" s="57" t="s">
        <v>112</v>
      </c>
      <c r="R87" s="57" t="s">
        <v>113</v>
      </c>
      <c r="S87" s="57" t="s">
        <v>114</v>
      </c>
      <c r="T87" s="58" t="s">
        <v>115</v>
      </c>
      <c r="U87" s="114"/>
      <c r="V87" s="114"/>
      <c r="W87" s="114"/>
      <c r="X87" s="114"/>
      <c r="Y87" s="114"/>
      <c r="Z87" s="114"/>
      <c r="AA87" s="114"/>
      <c r="AB87" s="114"/>
      <c r="AC87" s="114"/>
      <c r="AD87" s="114"/>
      <c r="AE87" s="114"/>
    </row>
    <row r="88" spans="1:65" s="2" customFormat="1" ht="22.9" customHeight="1">
      <c r="A88" s="31"/>
      <c r="B88" s="32"/>
      <c r="C88" s="63" t="s">
        <v>116</v>
      </c>
      <c r="D88" s="31"/>
      <c r="E88" s="31"/>
      <c r="F88" s="31"/>
      <c r="G88" s="31"/>
      <c r="H88" s="31"/>
      <c r="I88" s="31"/>
      <c r="J88" s="120">
        <f>BK88</f>
        <v>0</v>
      </c>
      <c r="K88" s="31"/>
      <c r="L88" s="32"/>
      <c r="M88" s="59"/>
      <c r="N88" s="50"/>
      <c r="O88" s="60"/>
      <c r="P88" s="121">
        <f>P89+P118</f>
        <v>89.294999999999987</v>
      </c>
      <c r="Q88" s="60"/>
      <c r="R88" s="121">
        <f>R89+R118</f>
        <v>0.70893360000000005</v>
      </c>
      <c r="S88" s="60"/>
      <c r="T88" s="122">
        <f>T89+T118</f>
        <v>1.2615599999999998</v>
      </c>
      <c r="U88" s="31"/>
      <c r="V88" s="31"/>
      <c r="W88" s="31"/>
      <c r="X88" s="31"/>
      <c r="Y88" s="31"/>
      <c r="Z88" s="31"/>
      <c r="AA88" s="31"/>
      <c r="AB88" s="31"/>
      <c r="AC88" s="31"/>
      <c r="AD88" s="31"/>
      <c r="AE88" s="31"/>
      <c r="AT88" s="19" t="s">
        <v>62</v>
      </c>
      <c r="AU88" s="19" t="s">
        <v>94</v>
      </c>
      <c r="BK88" s="123">
        <f>BK89+BK118</f>
        <v>0</v>
      </c>
    </row>
    <row r="89" spans="1:65" s="12" customFormat="1" ht="25.9" customHeight="1">
      <c r="B89" s="124"/>
      <c r="D89" s="125" t="s">
        <v>62</v>
      </c>
      <c r="E89" s="126" t="s">
        <v>117</v>
      </c>
      <c r="F89" s="126" t="s">
        <v>118</v>
      </c>
      <c r="J89" s="127">
        <f>BK89</f>
        <v>0</v>
      </c>
      <c r="L89" s="124"/>
      <c r="M89" s="128"/>
      <c r="N89" s="129"/>
      <c r="O89" s="129"/>
      <c r="P89" s="130">
        <f>P90+P95+P115</f>
        <v>14.534179999999999</v>
      </c>
      <c r="Q89" s="129"/>
      <c r="R89" s="130">
        <f>R90+R95+R115</f>
        <v>1.73712E-2</v>
      </c>
      <c r="S89" s="129"/>
      <c r="T89" s="131">
        <f>T90+T95+T115</f>
        <v>0</v>
      </c>
      <c r="AR89" s="125" t="s">
        <v>70</v>
      </c>
      <c r="AT89" s="132" t="s">
        <v>62</v>
      </c>
      <c r="AU89" s="132" t="s">
        <v>63</v>
      </c>
      <c r="AY89" s="125" t="s">
        <v>119</v>
      </c>
      <c r="BK89" s="133">
        <f>BK90+BK95+BK115</f>
        <v>0</v>
      </c>
    </row>
    <row r="90" spans="1:65" s="12" customFormat="1" ht="22.9" customHeight="1">
      <c r="B90" s="124"/>
      <c r="D90" s="125" t="s">
        <v>62</v>
      </c>
      <c r="E90" s="134" t="s">
        <v>120</v>
      </c>
      <c r="F90" s="134" t="s">
        <v>121</v>
      </c>
      <c r="J90" s="135">
        <f>BK90</f>
        <v>0</v>
      </c>
      <c r="L90" s="124"/>
      <c r="M90" s="128"/>
      <c r="N90" s="129"/>
      <c r="O90" s="129"/>
      <c r="P90" s="130">
        <f>SUM(P91:P94)</f>
        <v>10.42272</v>
      </c>
      <c r="Q90" s="129"/>
      <c r="R90" s="130">
        <f>SUM(R91:R94)</f>
        <v>1.73712E-2</v>
      </c>
      <c r="S90" s="129"/>
      <c r="T90" s="131">
        <f>SUM(T91:T94)</f>
        <v>0</v>
      </c>
      <c r="AR90" s="125" t="s">
        <v>70</v>
      </c>
      <c r="AT90" s="132" t="s">
        <v>62</v>
      </c>
      <c r="AU90" s="132" t="s">
        <v>70</v>
      </c>
      <c r="AY90" s="125" t="s">
        <v>119</v>
      </c>
      <c r="BK90" s="133">
        <f>SUM(BK91:BK94)</f>
        <v>0</v>
      </c>
    </row>
    <row r="91" spans="1:65" s="2" customFormat="1" ht="24">
      <c r="A91" s="31"/>
      <c r="B91" s="136"/>
      <c r="C91" s="137" t="s">
        <v>70</v>
      </c>
      <c r="D91" s="137" t="s">
        <v>122</v>
      </c>
      <c r="E91" s="138" t="s">
        <v>123</v>
      </c>
      <c r="F91" s="139" t="s">
        <v>124</v>
      </c>
      <c r="G91" s="140" t="s">
        <v>125</v>
      </c>
      <c r="H91" s="141">
        <v>82.72</v>
      </c>
      <c r="I91" s="141"/>
      <c r="J91" s="141">
        <f>ROUND(I91*H91,2)</f>
        <v>0</v>
      </c>
      <c r="K91" s="139" t="s">
        <v>126</v>
      </c>
      <c r="L91" s="32"/>
      <c r="M91" s="142" t="s">
        <v>3</v>
      </c>
      <c r="N91" s="143" t="s">
        <v>34</v>
      </c>
      <c r="O91" s="144">
        <v>0.126</v>
      </c>
      <c r="P91" s="144">
        <f>O91*H91</f>
        <v>10.42272</v>
      </c>
      <c r="Q91" s="144">
        <v>2.1000000000000001E-4</v>
      </c>
      <c r="R91" s="144">
        <f>Q91*H91</f>
        <v>1.73712E-2</v>
      </c>
      <c r="S91" s="144">
        <v>0</v>
      </c>
      <c r="T91" s="145">
        <f>S91*H91</f>
        <v>0</v>
      </c>
      <c r="U91" s="31"/>
      <c r="V91" s="31"/>
      <c r="W91" s="31"/>
      <c r="X91" s="31"/>
      <c r="Y91" s="31"/>
      <c r="Z91" s="31"/>
      <c r="AA91" s="31"/>
      <c r="AB91" s="31"/>
      <c r="AC91" s="31"/>
      <c r="AD91" s="31"/>
      <c r="AE91" s="31"/>
      <c r="AR91" s="146" t="s">
        <v>127</v>
      </c>
      <c r="AT91" s="146" t="s">
        <v>122</v>
      </c>
      <c r="AU91" s="146" t="s">
        <v>72</v>
      </c>
      <c r="AY91" s="19" t="s">
        <v>119</v>
      </c>
      <c r="BE91" s="147">
        <f>IF(N91="základní",J91,0)</f>
        <v>0</v>
      </c>
      <c r="BF91" s="147">
        <f>IF(N91="snížená",J91,0)</f>
        <v>0</v>
      </c>
      <c r="BG91" s="147">
        <f>IF(N91="zákl. přenesená",J91,0)</f>
        <v>0</v>
      </c>
      <c r="BH91" s="147">
        <f>IF(N91="sníž. přenesená",J91,0)</f>
        <v>0</v>
      </c>
      <c r="BI91" s="147">
        <f>IF(N91="nulová",J91,0)</f>
        <v>0</v>
      </c>
      <c r="BJ91" s="19" t="s">
        <v>70</v>
      </c>
      <c r="BK91" s="147">
        <f>ROUND(I91*H91,2)</f>
        <v>0</v>
      </c>
      <c r="BL91" s="19" t="s">
        <v>127</v>
      </c>
      <c r="BM91" s="146" t="s">
        <v>128</v>
      </c>
    </row>
    <row r="92" spans="1:65" s="2" customFormat="1" ht="48.75">
      <c r="A92" s="31"/>
      <c r="B92" s="32"/>
      <c r="C92" s="31"/>
      <c r="D92" s="148" t="s">
        <v>129</v>
      </c>
      <c r="E92" s="31"/>
      <c r="F92" s="149" t="s">
        <v>130</v>
      </c>
      <c r="G92" s="31"/>
      <c r="H92" s="31"/>
      <c r="I92" s="31"/>
      <c r="J92" s="31"/>
      <c r="K92" s="31"/>
      <c r="L92" s="32"/>
      <c r="M92" s="150"/>
      <c r="N92" s="151"/>
      <c r="O92" s="52"/>
      <c r="P92" s="52"/>
      <c r="Q92" s="52"/>
      <c r="R92" s="52"/>
      <c r="S92" s="52"/>
      <c r="T92" s="53"/>
      <c r="U92" s="31"/>
      <c r="V92" s="31"/>
      <c r="W92" s="31"/>
      <c r="X92" s="31"/>
      <c r="Y92" s="31"/>
      <c r="Z92" s="31"/>
      <c r="AA92" s="31"/>
      <c r="AB92" s="31"/>
      <c r="AC92" s="31"/>
      <c r="AD92" s="31"/>
      <c r="AE92" s="31"/>
      <c r="AT92" s="19" t="s">
        <v>129</v>
      </c>
      <c r="AU92" s="19" t="s">
        <v>72</v>
      </c>
    </row>
    <row r="93" spans="1:65" s="13" customFormat="1">
      <c r="B93" s="152"/>
      <c r="D93" s="148" t="s">
        <v>131</v>
      </c>
      <c r="E93" s="153" t="s">
        <v>3</v>
      </c>
      <c r="F93" s="154" t="s">
        <v>612</v>
      </c>
      <c r="H93" s="155">
        <v>82.72</v>
      </c>
      <c r="L93" s="152"/>
      <c r="M93" s="156"/>
      <c r="N93" s="157"/>
      <c r="O93" s="157"/>
      <c r="P93" s="157"/>
      <c r="Q93" s="157"/>
      <c r="R93" s="157"/>
      <c r="S93" s="157"/>
      <c r="T93" s="158"/>
      <c r="AT93" s="153" t="s">
        <v>131</v>
      </c>
      <c r="AU93" s="153" t="s">
        <v>72</v>
      </c>
      <c r="AV93" s="13" t="s">
        <v>72</v>
      </c>
      <c r="AW93" s="13" t="s">
        <v>25</v>
      </c>
      <c r="AX93" s="13" t="s">
        <v>63</v>
      </c>
      <c r="AY93" s="153" t="s">
        <v>119</v>
      </c>
    </row>
    <row r="94" spans="1:65" s="14" customFormat="1">
      <c r="B94" s="159"/>
      <c r="D94" s="148" t="s">
        <v>131</v>
      </c>
      <c r="E94" s="160" t="s">
        <v>3</v>
      </c>
      <c r="F94" s="161" t="s">
        <v>133</v>
      </c>
      <c r="H94" s="162">
        <v>82.72</v>
      </c>
      <c r="L94" s="159"/>
      <c r="M94" s="163"/>
      <c r="N94" s="164"/>
      <c r="O94" s="164"/>
      <c r="P94" s="164"/>
      <c r="Q94" s="164"/>
      <c r="R94" s="164"/>
      <c r="S94" s="164"/>
      <c r="T94" s="165"/>
      <c r="AT94" s="160" t="s">
        <v>131</v>
      </c>
      <c r="AU94" s="160" t="s">
        <v>72</v>
      </c>
      <c r="AV94" s="14" t="s">
        <v>127</v>
      </c>
      <c r="AW94" s="14" t="s">
        <v>25</v>
      </c>
      <c r="AX94" s="14" t="s">
        <v>70</v>
      </c>
      <c r="AY94" s="160" t="s">
        <v>119</v>
      </c>
    </row>
    <row r="95" spans="1:65" s="12" customFormat="1" ht="22.9" customHeight="1">
      <c r="B95" s="124"/>
      <c r="D95" s="125" t="s">
        <v>62</v>
      </c>
      <c r="E95" s="134" t="s">
        <v>140</v>
      </c>
      <c r="F95" s="134" t="s">
        <v>141</v>
      </c>
      <c r="J95" s="135">
        <f>BK95</f>
        <v>0</v>
      </c>
      <c r="L95" s="124"/>
      <c r="M95" s="128"/>
      <c r="N95" s="129"/>
      <c r="O95" s="129"/>
      <c r="P95" s="130">
        <f>SUM(P96:P114)</f>
        <v>4.0559399999999997</v>
      </c>
      <c r="Q95" s="129"/>
      <c r="R95" s="130">
        <f>SUM(R96:R114)</f>
        <v>0</v>
      </c>
      <c r="S95" s="129"/>
      <c r="T95" s="131">
        <f>SUM(T96:T114)</f>
        <v>0</v>
      </c>
      <c r="AR95" s="125" t="s">
        <v>70</v>
      </c>
      <c r="AT95" s="132" t="s">
        <v>62</v>
      </c>
      <c r="AU95" s="132" t="s">
        <v>70</v>
      </c>
      <c r="AY95" s="125" t="s">
        <v>119</v>
      </c>
      <c r="BK95" s="133">
        <f>SUM(BK96:BK114)</f>
        <v>0</v>
      </c>
    </row>
    <row r="96" spans="1:65" s="2" customFormat="1" ht="24">
      <c r="A96" s="31"/>
      <c r="B96" s="136"/>
      <c r="C96" s="137" t="s">
        <v>72</v>
      </c>
      <c r="D96" s="137" t="s">
        <v>122</v>
      </c>
      <c r="E96" s="138" t="s">
        <v>150</v>
      </c>
      <c r="F96" s="139" t="s">
        <v>151</v>
      </c>
      <c r="G96" s="140" t="s">
        <v>152</v>
      </c>
      <c r="H96" s="141">
        <v>1.26</v>
      </c>
      <c r="I96" s="141"/>
      <c r="J96" s="141">
        <f>ROUND(I96*H96,2)</f>
        <v>0</v>
      </c>
      <c r="K96" s="139" t="s">
        <v>126</v>
      </c>
      <c r="L96" s="32"/>
      <c r="M96" s="142" t="s">
        <v>3</v>
      </c>
      <c r="N96" s="143" t="s">
        <v>34</v>
      </c>
      <c r="O96" s="144">
        <v>3.01</v>
      </c>
      <c r="P96" s="144">
        <f>O96*H96</f>
        <v>3.7925999999999997</v>
      </c>
      <c r="Q96" s="144">
        <v>0</v>
      </c>
      <c r="R96" s="144">
        <f>Q96*H96</f>
        <v>0</v>
      </c>
      <c r="S96" s="144">
        <v>0</v>
      </c>
      <c r="T96" s="145">
        <f>S96*H96</f>
        <v>0</v>
      </c>
      <c r="U96" s="31"/>
      <c r="V96" s="31"/>
      <c r="W96" s="31"/>
      <c r="X96" s="31"/>
      <c r="Y96" s="31"/>
      <c r="Z96" s="31"/>
      <c r="AA96" s="31"/>
      <c r="AB96" s="31"/>
      <c r="AC96" s="31"/>
      <c r="AD96" s="31"/>
      <c r="AE96" s="31"/>
      <c r="AR96" s="146" t="s">
        <v>127</v>
      </c>
      <c r="AT96" s="146" t="s">
        <v>122</v>
      </c>
      <c r="AU96" s="146" t="s">
        <v>72</v>
      </c>
      <c r="AY96" s="19" t="s">
        <v>119</v>
      </c>
      <c r="BE96" s="147">
        <f>IF(N96="základní",J96,0)</f>
        <v>0</v>
      </c>
      <c r="BF96" s="147">
        <f>IF(N96="snížená",J96,0)</f>
        <v>0</v>
      </c>
      <c r="BG96" s="147">
        <f>IF(N96="zákl. přenesená",J96,0)</f>
        <v>0</v>
      </c>
      <c r="BH96" s="147">
        <f>IF(N96="sníž. přenesená",J96,0)</f>
        <v>0</v>
      </c>
      <c r="BI96" s="147">
        <f>IF(N96="nulová",J96,0)</f>
        <v>0</v>
      </c>
      <c r="BJ96" s="19" t="s">
        <v>70</v>
      </c>
      <c r="BK96" s="147">
        <f>ROUND(I96*H96,2)</f>
        <v>0</v>
      </c>
      <c r="BL96" s="19" t="s">
        <v>127</v>
      </c>
      <c r="BM96" s="146" t="s">
        <v>153</v>
      </c>
    </row>
    <row r="97" spans="1:65" s="2" customFormat="1" ht="107.25">
      <c r="A97" s="31"/>
      <c r="B97" s="32"/>
      <c r="C97" s="31"/>
      <c r="D97" s="148" t="s">
        <v>129</v>
      </c>
      <c r="E97" s="31"/>
      <c r="F97" s="149" t="s">
        <v>154</v>
      </c>
      <c r="G97" s="31"/>
      <c r="H97" s="31"/>
      <c r="I97" s="31"/>
      <c r="J97" s="31"/>
      <c r="K97" s="31"/>
      <c r="L97" s="32"/>
      <c r="M97" s="150"/>
      <c r="N97" s="151"/>
      <c r="O97" s="52"/>
      <c r="P97" s="52"/>
      <c r="Q97" s="52"/>
      <c r="R97" s="52"/>
      <c r="S97" s="52"/>
      <c r="T97" s="53"/>
      <c r="U97" s="31"/>
      <c r="V97" s="31"/>
      <c r="W97" s="31"/>
      <c r="X97" s="31"/>
      <c r="Y97" s="31"/>
      <c r="Z97" s="31"/>
      <c r="AA97" s="31"/>
      <c r="AB97" s="31"/>
      <c r="AC97" s="31"/>
      <c r="AD97" s="31"/>
      <c r="AE97" s="31"/>
      <c r="AT97" s="19" t="s">
        <v>129</v>
      </c>
      <c r="AU97" s="19" t="s">
        <v>72</v>
      </c>
    </row>
    <row r="98" spans="1:65" s="2" customFormat="1" ht="21.75" customHeight="1">
      <c r="A98" s="31"/>
      <c r="B98" s="136"/>
      <c r="C98" s="137" t="s">
        <v>142</v>
      </c>
      <c r="D98" s="137" t="s">
        <v>122</v>
      </c>
      <c r="E98" s="138" t="s">
        <v>156</v>
      </c>
      <c r="F98" s="139" t="s">
        <v>157</v>
      </c>
      <c r="G98" s="140" t="s">
        <v>152</v>
      </c>
      <c r="H98" s="141">
        <v>1.26</v>
      </c>
      <c r="I98" s="141"/>
      <c r="J98" s="141">
        <f>ROUND(I98*H98,2)</f>
        <v>0</v>
      </c>
      <c r="K98" s="139" t="s">
        <v>126</v>
      </c>
      <c r="L98" s="32"/>
      <c r="M98" s="142" t="s">
        <v>3</v>
      </c>
      <c r="N98" s="143" t="s">
        <v>34</v>
      </c>
      <c r="O98" s="144">
        <v>0.125</v>
      </c>
      <c r="P98" s="144">
        <f>O98*H98</f>
        <v>0.1575</v>
      </c>
      <c r="Q98" s="144">
        <v>0</v>
      </c>
      <c r="R98" s="144">
        <f>Q98*H98</f>
        <v>0</v>
      </c>
      <c r="S98" s="144">
        <v>0</v>
      </c>
      <c r="T98" s="145">
        <f>S98*H98</f>
        <v>0</v>
      </c>
      <c r="U98" s="31"/>
      <c r="V98" s="31"/>
      <c r="W98" s="31"/>
      <c r="X98" s="31"/>
      <c r="Y98" s="31"/>
      <c r="Z98" s="31"/>
      <c r="AA98" s="31"/>
      <c r="AB98" s="31"/>
      <c r="AC98" s="31"/>
      <c r="AD98" s="31"/>
      <c r="AE98" s="31"/>
      <c r="AR98" s="146" t="s">
        <v>127</v>
      </c>
      <c r="AT98" s="146" t="s">
        <v>122</v>
      </c>
      <c r="AU98" s="146" t="s">
        <v>72</v>
      </c>
      <c r="AY98" s="19" t="s">
        <v>119</v>
      </c>
      <c r="BE98" s="147">
        <f>IF(N98="základní",J98,0)</f>
        <v>0</v>
      </c>
      <c r="BF98" s="147">
        <f>IF(N98="snížená",J98,0)</f>
        <v>0</v>
      </c>
      <c r="BG98" s="147">
        <f>IF(N98="zákl. přenesená",J98,0)</f>
        <v>0</v>
      </c>
      <c r="BH98" s="147">
        <f>IF(N98="sníž. přenesená",J98,0)</f>
        <v>0</v>
      </c>
      <c r="BI98" s="147">
        <f>IF(N98="nulová",J98,0)</f>
        <v>0</v>
      </c>
      <c r="BJ98" s="19" t="s">
        <v>70</v>
      </c>
      <c r="BK98" s="147">
        <f>ROUND(I98*H98,2)</f>
        <v>0</v>
      </c>
      <c r="BL98" s="19" t="s">
        <v>127</v>
      </c>
      <c r="BM98" s="146" t="s">
        <v>158</v>
      </c>
    </row>
    <row r="99" spans="1:65" s="2" customFormat="1" ht="58.5">
      <c r="A99" s="31"/>
      <c r="B99" s="32"/>
      <c r="C99" s="31"/>
      <c r="D99" s="148" t="s">
        <v>129</v>
      </c>
      <c r="E99" s="31"/>
      <c r="F99" s="149" t="s">
        <v>159</v>
      </c>
      <c r="G99" s="31"/>
      <c r="H99" s="31"/>
      <c r="I99" s="31"/>
      <c r="J99" s="31"/>
      <c r="K99" s="31"/>
      <c r="L99" s="32"/>
      <c r="M99" s="150"/>
      <c r="N99" s="151"/>
      <c r="O99" s="52"/>
      <c r="P99" s="52"/>
      <c r="Q99" s="52"/>
      <c r="R99" s="52"/>
      <c r="S99" s="52"/>
      <c r="T99" s="53"/>
      <c r="U99" s="31"/>
      <c r="V99" s="31"/>
      <c r="W99" s="31"/>
      <c r="X99" s="31"/>
      <c r="Y99" s="31"/>
      <c r="Z99" s="31"/>
      <c r="AA99" s="31"/>
      <c r="AB99" s="31"/>
      <c r="AC99" s="31"/>
      <c r="AD99" s="31"/>
      <c r="AE99" s="31"/>
      <c r="AT99" s="19" t="s">
        <v>129</v>
      </c>
      <c r="AU99" s="19" t="s">
        <v>72</v>
      </c>
    </row>
    <row r="100" spans="1:65" s="2" customFormat="1" ht="24">
      <c r="A100" s="31"/>
      <c r="B100" s="136"/>
      <c r="C100" s="137" t="s">
        <v>127</v>
      </c>
      <c r="D100" s="137" t="s">
        <v>122</v>
      </c>
      <c r="E100" s="138" t="s">
        <v>161</v>
      </c>
      <c r="F100" s="139" t="s">
        <v>162</v>
      </c>
      <c r="G100" s="140" t="s">
        <v>152</v>
      </c>
      <c r="H100" s="141">
        <v>17.64</v>
      </c>
      <c r="I100" s="141"/>
      <c r="J100" s="141">
        <f>ROUND(I100*H100,2)</f>
        <v>0</v>
      </c>
      <c r="K100" s="139" t="s">
        <v>126</v>
      </c>
      <c r="L100" s="32"/>
      <c r="M100" s="142" t="s">
        <v>3</v>
      </c>
      <c r="N100" s="143" t="s">
        <v>34</v>
      </c>
      <c r="O100" s="144">
        <v>6.0000000000000001E-3</v>
      </c>
      <c r="P100" s="144">
        <f>O100*H100</f>
        <v>0.10584</v>
      </c>
      <c r="Q100" s="144">
        <v>0</v>
      </c>
      <c r="R100" s="144">
        <f>Q100*H100</f>
        <v>0</v>
      </c>
      <c r="S100" s="144">
        <v>0</v>
      </c>
      <c r="T100" s="145">
        <f>S100*H100</f>
        <v>0</v>
      </c>
      <c r="U100" s="31"/>
      <c r="V100" s="31"/>
      <c r="W100" s="31"/>
      <c r="X100" s="31"/>
      <c r="Y100" s="31"/>
      <c r="Z100" s="31"/>
      <c r="AA100" s="31"/>
      <c r="AB100" s="31"/>
      <c r="AC100" s="31"/>
      <c r="AD100" s="31"/>
      <c r="AE100" s="31"/>
      <c r="AR100" s="146" t="s">
        <v>127</v>
      </c>
      <c r="AT100" s="146" t="s">
        <v>122</v>
      </c>
      <c r="AU100" s="146" t="s">
        <v>72</v>
      </c>
      <c r="AY100" s="19" t="s">
        <v>119</v>
      </c>
      <c r="BE100" s="147">
        <f>IF(N100="základní",J100,0)</f>
        <v>0</v>
      </c>
      <c r="BF100" s="147">
        <f>IF(N100="snížená",J100,0)</f>
        <v>0</v>
      </c>
      <c r="BG100" s="147">
        <f>IF(N100="zákl. přenesená",J100,0)</f>
        <v>0</v>
      </c>
      <c r="BH100" s="147">
        <f>IF(N100="sníž. přenesená",J100,0)</f>
        <v>0</v>
      </c>
      <c r="BI100" s="147">
        <f>IF(N100="nulová",J100,0)</f>
        <v>0</v>
      </c>
      <c r="BJ100" s="19" t="s">
        <v>70</v>
      </c>
      <c r="BK100" s="147">
        <f>ROUND(I100*H100,2)</f>
        <v>0</v>
      </c>
      <c r="BL100" s="19" t="s">
        <v>127</v>
      </c>
      <c r="BM100" s="146" t="s">
        <v>163</v>
      </c>
    </row>
    <row r="101" spans="1:65" s="2" customFormat="1" ht="58.5">
      <c r="A101" s="31"/>
      <c r="B101" s="32"/>
      <c r="C101" s="31"/>
      <c r="D101" s="148" t="s">
        <v>129</v>
      </c>
      <c r="E101" s="31"/>
      <c r="F101" s="149" t="s">
        <v>159</v>
      </c>
      <c r="G101" s="31"/>
      <c r="H101" s="31"/>
      <c r="I101" s="31"/>
      <c r="J101" s="31"/>
      <c r="K101" s="31"/>
      <c r="L101" s="32"/>
      <c r="M101" s="150"/>
      <c r="N101" s="151"/>
      <c r="O101" s="52"/>
      <c r="P101" s="52"/>
      <c r="Q101" s="52"/>
      <c r="R101" s="52"/>
      <c r="S101" s="52"/>
      <c r="T101" s="53"/>
      <c r="U101" s="31"/>
      <c r="V101" s="31"/>
      <c r="W101" s="31"/>
      <c r="X101" s="31"/>
      <c r="Y101" s="31"/>
      <c r="Z101" s="31"/>
      <c r="AA101" s="31"/>
      <c r="AB101" s="31"/>
      <c r="AC101" s="31"/>
      <c r="AD101" s="31"/>
      <c r="AE101" s="31"/>
      <c r="AT101" s="19" t="s">
        <v>129</v>
      </c>
      <c r="AU101" s="19" t="s">
        <v>72</v>
      </c>
    </row>
    <row r="102" spans="1:65" s="13" customFormat="1">
      <c r="B102" s="152"/>
      <c r="D102" s="148" t="s">
        <v>131</v>
      </c>
      <c r="E102" s="153" t="s">
        <v>3</v>
      </c>
      <c r="F102" s="154" t="s">
        <v>613</v>
      </c>
      <c r="H102" s="155">
        <v>17.64</v>
      </c>
      <c r="L102" s="152"/>
      <c r="M102" s="156"/>
      <c r="N102" s="157"/>
      <c r="O102" s="157"/>
      <c r="P102" s="157"/>
      <c r="Q102" s="157"/>
      <c r="R102" s="157"/>
      <c r="S102" s="157"/>
      <c r="T102" s="158"/>
      <c r="AT102" s="153" t="s">
        <v>131</v>
      </c>
      <c r="AU102" s="153" t="s">
        <v>72</v>
      </c>
      <c r="AV102" s="13" t="s">
        <v>72</v>
      </c>
      <c r="AW102" s="13" t="s">
        <v>25</v>
      </c>
      <c r="AX102" s="13" t="s">
        <v>63</v>
      </c>
      <c r="AY102" s="153" t="s">
        <v>119</v>
      </c>
    </row>
    <row r="103" spans="1:65" s="14" customFormat="1">
      <c r="B103" s="159"/>
      <c r="D103" s="148" t="s">
        <v>131</v>
      </c>
      <c r="E103" s="160" t="s">
        <v>3</v>
      </c>
      <c r="F103" s="161" t="s">
        <v>133</v>
      </c>
      <c r="H103" s="162">
        <v>17.64</v>
      </c>
      <c r="L103" s="159"/>
      <c r="M103" s="163"/>
      <c r="N103" s="164"/>
      <c r="O103" s="164"/>
      <c r="P103" s="164"/>
      <c r="Q103" s="164"/>
      <c r="R103" s="164"/>
      <c r="S103" s="164"/>
      <c r="T103" s="165"/>
      <c r="AT103" s="160" t="s">
        <v>131</v>
      </c>
      <c r="AU103" s="160" t="s">
        <v>72</v>
      </c>
      <c r="AV103" s="14" t="s">
        <v>127</v>
      </c>
      <c r="AW103" s="14" t="s">
        <v>25</v>
      </c>
      <c r="AX103" s="14" t="s">
        <v>70</v>
      </c>
      <c r="AY103" s="160" t="s">
        <v>119</v>
      </c>
    </row>
    <row r="104" spans="1:65" s="2" customFormat="1" ht="24">
      <c r="A104" s="31"/>
      <c r="B104" s="136"/>
      <c r="C104" s="137" t="s">
        <v>155</v>
      </c>
      <c r="D104" s="137" t="s">
        <v>122</v>
      </c>
      <c r="E104" s="138" t="s">
        <v>387</v>
      </c>
      <c r="F104" s="139" t="s">
        <v>388</v>
      </c>
      <c r="G104" s="140" t="s">
        <v>152</v>
      </c>
      <c r="H104" s="141">
        <v>0.16</v>
      </c>
      <c r="I104" s="141"/>
      <c r="J104" s="141">
        <f>ROUND(I104*H104,2)</f>
        <v>0</v>
      </c>
      <c r="K104" s="139" t="s">
        <v>126</v>
      </c>
      <c r="L104" s="32"/>
      <c r="M104" s="142" t="s">
        <v>3</v>
      </c>
      <c r="N104" s="143" t="s">
        <v>34</v>
      </c>
      <c r="O104" s="144">
        <v>0</v>
      </c>
      <c r="P104" s="144">
        <f>O104*H104</f>
        <v>0</v>
      </c>
      <c r="Q104" s="144">
        <v>0</v>
      </c>
      <c r="R104" s="144">
        <f>Q104*H104</f>
        <v>0</v>
      </c>
      <c r="S104" s="144">
        <v>0</v>
      </c>
      <c r="T104" s="145">
        <f>S104*H104</f>
        <v>0</v>
      </c>
      <c r="U104" s="31"/>
      <c r="V104" s="31"/>
      <c r="W104" s="31"/>
      <c r="X104" s="31"/>
      <c r="Y104" s="31"/>
      <c r="Z104" s="31"/>
      <c r="AA104" s="31"/>
      <c r="AB104" s="31"/>
      <c r="AC104" s="31"/>
      <c r="AD104" s="31"/>
      <c r="AE104" s="31"/>
      <c r="AR104" s="146" t="s">
        <v>127</v>
      </c>
      <c r="AT104" s="146" t="s">
        <v>122</v>
      </c>
      <c r="AU104" s="146" t="s">
        <v>72</v>
      </c>
      <c r="AY104" s="19" t="s">
        <v>119</v>
      </c>
      <c r="BE104" s="147">
        <f>IF(N104="základní",J104,0)</f>
        <v>0</v>
      </c>
      <c r="BF104" s="147">
        <f>IF(N104="snížená",J104,0)</f>
        <v>0</v>
      </c>
      <c r="BG104" s="147">
        <f>IF(N104="zákl. přenesená",J104,0)</f>
        <v>0</v>
      </c>
      <c r="BH104" s="147">
        <f>IF(N104="sníž. přenesená",J104,0)</f>
        <v>0</v>
      </c>
      <c r="BI104" s="147">
        <f>IF(N104="nulová",J104,0)</f>
        <v>0</v>
      </c>
      <c r="BJ104" s="19" t="s">
        <v>70</v>
      </c>
      <c r="BK104" s="147">
        <f>ROUND(I104*H104,2)</f>
        <v>0</v>
      </c>
      <c r="BL104" s="19" t="s">
        <v>127</v>
      </c>
      <c r="BM104" s="146" t="s">
        <v>389</v>
      </c>
    </row>
    <row r="105" spans="1:65" s="2" customFormat="1" ht="58.5">
      <c r="A105" s="31"/>
      <c r="B105" s="32"/>
      <c r="C105" s="31"/>
      <c r="D105" s="148" t="s">
        <v>129</v>
      </c>
      <c r="E105" s="31"/>
      <c r="F105" s="149" t="s">
        <v>169</v>
      </c>
      <c r="G105" s="31"/>
      <c r="H105" s="31"/>
      <c r="I105" s="31"/>
      <c r="J105" s="31"/>
      <c r="K105" s="31"/>
      <c r="L105" s="32"/>
      <c r="M105" s="150"/>
      <c r="N105" s="151"/>
      <c r="O105" s="52"/>
      <c r="P105" s="52"/>
      <c r="Q105" s="52"/>
      <c r="R105" s="52"/>
      <c r="S105" s="52"/>
      <c r="T105" s="53"/>
      <c r="U105" s="31"/>
      <c r="V105" s="31"/>
      <c r="W105" s="31"/>
      <c r="X105" s="31"/>
      <c r="Y105" s="31"/>
      <c r="Z105" s="31"/>
      <c r="AA105" s="31"/>
      <c r="AB105" s="31"/>
      <c r="AC105" s="31"/>
      <c r="AD105" s="31"/>
      <c r="AE105" s="31"/>
      <c r="AT105" s="19" t="s">
        <v>129</v>
      </c>
      <c r="AU105" s="19" t="s">
        <v>72</v>
      </c>
    </row>
    <row r="106" spans="1:65" s="13" customFormat="1">
      <c r="B106" s="152"/>
      <c r="D106" s="148" t="s">
        <v>131</v>
      </c>
      <c r="E106" s="153" t="s">
        <v>3</v>
      </c>
      <c r="F106" s="154" t="s">
        <v>614</v>
      </c>
      <c r="H106" s="155">
        <v>0.05</v>
      </c>
      <c r="L106" s="152"/>
      <c r="M106" s="156"/>
      <c r="N106" s="157"/>
      <c r="O106" s="157"/>
      <c r="P106" s="157"/>
      <c r="Q106" s="157"/>
      <c r="R106" s="157"/>
      <c r="S106" s="157"/>
      <c r="T106" s="158"/>
      <c r="AT106" s="153" t="s">
        <v>131</v>
      </c>
      <c r="AU106" s="153" t="s">
        <v>72</v>
      </c>
      <c r="AV106" s="13" t="s">
        <v>72</v>
      </c>
      <c r="AW106" s="13" t="s">
        <v>25</v>
      </c>
      <c r="AX106" s="13" t="s">
        <v>63</v>
      </c>
      <c r="AY106" s="153" t="s">
        <v>119</v>
      </c>
    </row>
    <row r="107" spans="1:65" s="13" customFormat="1">
      <c r="B107" s="152"/>
      <c r="D107" s="148" t="s">
        <v>131</v>
      </c>
      <c r="E107" s="153" t="s">
        <v>3</v>
      </c>
      <c r="F107" s="154" t="s">
        <v>615</v>
      </c>
      <c r="H107" s="155">
        <v>0.01</v>
      </c>
      <c r="L107" s="152"/>
      <c r="M107" s="156"/>
      <c r="N107" s="157"/>
      <c r="O107" s="157"/>
      <c r="P107" s="157"/>
      <c r="Q107" s="157"/>
      <c r="R107" s="157"/>
      <c r="S107" s="157"/>
      <c r="T107" s="158"/>
      <c r="AT107" s="153" t="s">
        <v>131</v>
      </c>
      <c r="AU107" s="153" t="s">
        <v>72</v>
      </c>
      <c r="AV107" s="13" t="s">
        <v>72</v>
      </c>
      <c r="AW107" s="13" t="s">
        <v>25</v>
      </c>
      <c r="AX107" s="13" t="s">
        <v>63</v>
      </c>
      <c r="AY107" s="153" t="s">
        <v>119</v>
      </c>
    </row>
    <row r="108" spans="1:65" s="13" customFormat="1">
      <c r="B108" s="152"/>
      <c r="D108" s="148" t="s">
        <v>131</v>
      </c>
      <c r="E108" s="153" t="s">
        <v>3</v>
      </c>
      <c r="F108" s="154" t="s">
        <v>616</v>
      </c>
      <c r="H108" s="155">
        <v>0.1</v>
      </c>
      <c r="L108" s="152"/>
      <c r="M108" s="156"/>
      <c r="N108" s="157"/>
      <c r="O108" s="157"/>
      <c r="P108" s="157"/>
      <c r="Q108" s="157"/>
      <c r="R108" s="157"/>
      <c r="S108" s="157"/>
      <c r="T108" s="158"/>
      <c r="AT108" s="153" t="s">
        <v>131</v>
      </c>
      <c r="AU108" s="153" t="s">
        <v>72</v>
      </c>
      <c r="AV108" s="13" t="s">
        <v>72</v>
      </c>
      <c r="AW108" s="13" t="s">
        <v>25</v>
      </c>
      <c r="AX108" s="13" t="s">
        <v>63</v>
      </c>
      <c r="AY108" s="153" t="s">
        <v>119</v>
      </c>
    </row>
    <row r="109" spans="1:65" s="14" customFormat="1">
      <c r="B109" s="159"/>
      <c r="D109" s="148" t="s">
        <v>131</v>
      </c>
      <c r="E109" s="160" t="s">
        <v>3</v>
      </c>
      <c r="F109" s="161" t="s">
        <v>133</v>
      </c>
      <c r="H109" s="162">
        <v>0.16</v>
      </c>
      <c r="L109" s="159"/>
      <c r="M109" s="163"/>
      <c r="N109" s="164"/>
      <c r="O109" s="164"/>
      <c r="P109" s="164"/>
      <c r="Q109" s="164"/>
      <c r="R109" s="164"/>
      <c r="S109" s="164"/>
      <c r="T109" s="165"/>
      <c r="AT109" s="160" t="s">
        <v>131</v>
      </c>
      <c r="AU109" s="160" t="s">
        <v>72</v>
      </c>
      <c r="AV109" s="14" t="s">
        <v>127</v>
      </c>
      <c r="AW109" s="14" t="s">
        <v>25</v>
      </c>
      <c r="AX109" s="14" t="s">
        <v>70</v>
      </c>
      <c r="AY109" s="160" t="s">
        <v>119</v>
      </c>
    </row>
    <row r="110" spans="1:65" s="2" customFormat="1" ht="24">
      <c r="A110" s="31"/>
      <c r="B110" s="136"/>
      <c r="C110" s="137" t="s">
        <v>160</v>
      </c>
      <c r="D110" s="137" t="s">
        <v>122</v>
      </c>
      <c r="E110" s="138" t="s">
        <v>177</v>
      </c>
      <c r="F110" s="139" t="s">
        <v>178</v>
      </c>
      <c r="G110" s="140" t="s">
        <v>152</v>
      </c>
      <c r="H110" s="141">
        <v>1.1000000000000001</v>
      </c>
      <c r="I110" s="141"/>
      <c r="J110" s="141">
        <f>ROUND(I110*H110,2)</f>
        <v>0</v>
      </c>
      <c r="K110" s="139" t="s">
        <v>126</v>
      </c>
      <c r="L110" s="32"/>
      <c r="M110" s="142" t="s">
        <v>3</v>
      </c>
      <c r="N110" s="143" t="s">
        <v>34</v>
      </c>
      <c r="O110" s="144">
        <v>0</v>
      </c>
      <c r="P110" s="144">
        <f>O110*H110</f>
        <v>0</v>
      </c>
      <c r="Q110" s="144">
        <v>0</v>
      </c>
      <c r="R110" s="144">
        <f>Q110*H110</f>
        <v>0</v>
      </c>
      <c r="S110" s="144">
        <v>0</v>
      </c>
      <c r="T110" s="145">
        <f>S110*H110</f>
        <v>0</v>
      </c>
      <c r="U110" s="31"/>
      <c r="V110" s="31"/>
      <c r="W110" s="31"/>
      <c r="X110" s="31"/>
      <c r="Y110" s="31"/>
      <c r="Z110" s="31"/>
      <c r="AA110" s="31"/>
      <c r="AB110" s="31"/>
      <c r="AC110" s="31"/>
      <c r="AD110" s="31"/>
      <c r="AE110" s="31"/>
      <c r="AR110" s="146" t="s">
        <v>127</v>
      </c>
      <c r="AT110" s="146" t="s">
        <v>122</v>
      </c>
      <c r="AU110" s="146" t="s">
        <v>72</v>
      </c>
      <c r="AY110" s="19" t="s">
        <v>119</v>
      </c>
      <c r="BE110" s="147">
        <f>IF(N110="základní",J110,0)</f>
        <v>0</v>
      </c>
      <c r="BF110" s="147">
        <f>IF(N110="snížená",J110,0)</f>
        <v>0</v>
      </c>
      <c r="BG110" s="147">
        <f>IF(N110="zákl. přenesená",J110,0)</f>
        <v>0</v>
      </c>
      <c r="BH110" s="147">
        <f>IF(N110="sníž. přenesená",J110,0)</f>
        <v>0</v>
      </c>
      <c r="BI110" s="147">
        <f>IF(N110="nulová",J110,0)</f>
        <v>0</v>
      </c>
      <c r="BJ110" s="19" t="s">
        <v>70</v>
      </c>
      <c r="BK110" s="147">
        <f>ROUND(I110*H110,2)</f>
        <v>0</v>
      </c>
      <c r="BL110" s="19" t="s">
        <v>127</v>
      </c>
      <c r="BM110" s="146" t="s">
        <v>179</v>
      </c>
    </row>
    <row r="111" spans="1:65" s="2" customFormat="1" ht="39">
      <c r="A111" s="31"/>
      <c r="B111" s="32"/>
      <c r="C111" s="31"/>
      <c r="D111" s="148" t="s">
        <v>129</v>
      </c>
      <c r="E111" s="31"/>
      <c r="F111" s="149" t="s">
        <v>180</v>
      </c>
      <c r="G111" s="31"/>
      <c r="H111" s="31"/>
      <c r="I111" s="31"/>
      <c r="J111" s="31"/>
      <c r="K111" s="31"/>
      <c r="L111" s="32"/>
      <c r="M111" s="150"/>
      <c r="N111" s="151"/>
      <c r="O111" s="52"/>
      <c r="P111" s="52"/>
      <c r="Q111" s="52"/>
      <c r="R111" s="52"/>
      <c r="S111" s="52"/>
      <c r="T111" s="53"/>
      <c r="U111" s="31"/>
      <c r="V111" s="31"/>
      <c r="W111" s="31"/>
      <c r="X111" s="31"/>
      <c r="Y111" s="31"/>
      <c r="Z111" s="31"/>
      <c r="AA111" s="31"/>
      <c r="AB111" s="31"/>
      <c r="AC111" s="31"/>
      <c r="AD111" s="31"/>
      <c r="AE111" s="31"/>
      <c r="AT111" s="19" t="s">
        <v>129</v>
      </c>
      <c r="AU111" s="19" t="s">
        <v>72</v>
      </c>
    </row>
    <row r="112" spans="1:65" s="13" customFormat="1">
      <c r="B112" s="152"/>
      <c r="D112" s="148" t="s">
        <v>131</v>
      </c>
      <c r="E112" s="153" t="s">
        <v>3</v>
      </c>
      <c r="F112" s="154" t="s">
        <v>617</v>
      </c>
      <c r="H112" s="155">
        <v>1.26</v>
      </c>
      <c r="L112" s="152"/>
      <c r="M112" s="156"/>
      <c r="N112" s="157"/>
      <c r="O112" s="157"/>
      <c r="P112" s="157"/>
      <c r="Q112" s="157"/>
      <c r="R112" s="157"/>
      <c r="S112" s="157"/>
      <c r="T112" s="158"/>
      <c r="AT112" s="153" t="s">
        <v>131</v>
      </c>
      <c r="AU112" s="153" t="s">
        <v>72</v>
      </c>
      <c r="AV112" s="13" t="s">
        <v>72</v>
      </c>
      <c r="AW112" s="13" t="s">
        <v>25</v>
      </c>
      <c r="AX112" s="13" t="s">
        <v>63</v>
      </c>
      <c r="AY112" s="153" t="s">
        <v>119</v>
      </c>
    </row>
    <row r="113" spans="1:65" s="13" customFormat="1">
      <c r="B113" s="152"/>
      <c r="D113" s="148" t="s">
        <v>131</v>
      </c>
      <c r="E113" s="153" t="s">
        <v>3</v>
      </c>
      <c r="F113" s="154" t="s">
        <v>618</v>
      </c>
      <c r="H113" s="155">
        <v>-0.16</v>
      </c>
      <c r="L113" s="152"/>
      <c r="M113" s="156"/>
      <c r="N113" s="157"/>
      <c r="O113" s="157"/>
      <c r="P113" s="157"/>
      <c r="Q113" s="157"/>
      <c r="R113" s="157"/>
      <c r="S113" s="157"/>
      <c r="T113" s="158"/>
      <c r="AT113" s="153" t="s">
        <v>131</v>
      </c>
      <c r="AU113" s="153" t="s">
        <v>72</v>
      </c>
      <c r="AV113" s="13" t="s">
        <v>72</v>
      </c>
      <c r="AW113" s="13" t="s">
        <v>25</v>
      </c>
      <c r="AX113" s="13" t="s">
        <v>63</v>
      </c>
      <c r="AY113" s="153" t="s">
        <v>119</v>
      </c>
    </row>
    <row r="114" spans="1:65" s="14" customFormat="1">
      <c r="B114" s="159"/>
      <c r="D114" s="148" t="s">
        <v>131</v>
      </c>
      <c r="E114" s="160" t="s">
        <v>3</v>
      </c>
      <c r="F114" s="161" t="s">
        <v>133</v>
      </c>
      <c r="H114" s="162">
        <v>1.1000000000000001</v>
      </c>
      <c r="L114" s="159"/>
      <c r="M114" s="163"/>
      <c r="N114" s="164"/>
      <c r="O114" s="164"/>
      <c r="P114" s="164"/>
      <c r="Q114" s="164"/>
      <c r="R114" s="164"/>
      <c r="S114" s="164"/>
      <c r="T114" s="165"/>
      <c r="AT114" s="160" t="s">
        <v>131</v>
      </c>
      <c r="AU114" s="160" t="s">
        <v>72</v>
      </c>
      <c r="AV114" s="14" t="s">
        <v>127</v>
      </c>
      <c r="AW114" s="14" t="s">
        <v>25</v>
      </c>
      <c r="AX114" s="14" t="s">
        <v>70</v>
      </c>
      <c r="AY114" s="160" t="s">
        <v>119</v>
      </c>
    </row>
    <row r="115" spans="1:65" s="12" customFormat="1" ht="22.9" customHeight="1">
      <c r="B115" s="124"/>
      <c r="D115" s="125" t="s">
        <v>62</v>
      </c>
      <c r="E115" s="134" t="s">
        <v>183</v>
      </c>
      <c r="F115" s="134" t="s">
        <v>184</v>
      </c>
      <c r="J115" s="135">
        <f>BK115</f>
        <v>0</v>
      </c>
      <c r="L115" s="124"/>
      <c r="M115" s="128"/>
      <c r="N115" s="129"/>
      <c r="O115" s="129"/>
      <c r="P115" s="130">
        <f>SUM(P116:P117)</f>
        <v>5.552E-2</v>
      </c>
      <c r="Q115" s="129"/>
      <c r="R115" s="130">
        <f>SUM(R116:R117)</f>
        <v>0</v>
      </c>
      <c r="S115" s="129"/>
      <c r="T115" s="131">
        <f>SUM(T116:T117)</f>
        <v>0</v>
      </c>
      <c r="AR115" s="125" t="s">
        <v>70</v>
      </c>
      <c r="AT115" s="132" t="s">
        <v>62</v>
      </c>
      <c r="AU115" s="132" t="s">
        <v>70</v>
      </c>
      <c r="AY115" s="125" t="s">
        <v>119</v>
      </c>
      <c r="BK115" s="133">
        <f>SUM(BK116:BK117)</f>
        <v>0</v>
      </c>
    </row>
    <row r="116" spans="1:65" s="2" customFormat="1" ht="33" customHeight="1">
      <c r="A116" s="31"/>
      <c r="B116" s="136"/>
      <c r="C116" s="137" t="s">
        <v>165</v>
      </c>
      <c r="D116" s="137" t="s">
        <v>122</v>
      </c>
      <c r="E116" s="138" t="s">
        <v>186</v>
      </c>
      <c r="F116" s="139" t="s">
        <v>187</v>
      </c>
      <c r="G116" s="140" t="s">
        <v>152</v>
      </c>
      <c r="H116" s="141">
        <v>0.02</v>
      </c>
      <c r="I116" s="141"/>
      <c r="J116" s="141">
        <f>ROUND(I116*H116,2)</f>
        <v>0</v>
      </c>
      <c r="K116" s="139" t="s">
        <v>126</v>
      </c>
      <c r="L116" s="32"/>
      <c r="M116" s="142" t="s">
        <v>3</v>
      </c>
      <c r="N116" s="143" t="s">
        <v>34</v>
      </c>
      <c r="O116" s="144">
        <v>2.7759999999999998</v>
      </c>
      <c r="P116" s="144">
        <f>O116*H116</f>
        <v>5.552E-2</v>
      </c>
      <c r="Q116" s="144">
        <v>0</v>
      </c>
      <c r="R116" s="144">
        <f>Q116*H116</f>
        <v>0</v>
      </c>
      <c r="S116" s="144">
        <v>0</v>
      </c>
      <c r="T116" s="145">
        <f>S116*H116</f>
        <v>0</v>
      </c>
      <c r="U116" s="31"/>
      <c r="V116" s="31"/>
      <c r="W116" s="31"/>
      <c r="X116" s="31"/>
      <c r="Y116" s="31"/>
      <c r="Z116" s="31"/>
      <c r="AA116" s="31"/>
      <c r="AB116" s="31"/>
      <c r="AC116" s="31"/>
      <c r="AD116" s="31"/>
      <c r="AE116" s="31"/>
      <c r="AR116" s="146" t="s">
        <v>127</v>
      </c>
      <c r="AT116" s="146" t="s">
        <v>122</v>
      </c>
      <c r="AU116" s="146" t="s">
        <v>72</v>
      </c>
      <c r="AY116" s="19" t="s">
        <v>119</v>
      </c>
      <c r="BE116" s="147">
        <f>IF(N116="základní",J116,0)</f>
        <v>0</v>
      </c>
      <c r="BF116" s="147">
        <f>IF(N116="snížená",J116,0)</f>
        <v>0</v>
      </c>
      <c r="BG116" s="147">
        <f>IF(N116="zákl. přenesená",J116,0)</f>
        <v>0</v>
      </c>
      <c r="BH116" s="147">
        <f>IF(N116="sníž. přenesená",J116,0)</f>
        <v>0</v>
      </c>
      <c r="BI116" s="147">
        <f>IF(N116="nulová",J116,0)</f>
        <v>0</v>
      </c>
      <c r="BJ116" s="19" t="s">
        <v>70</v>
      </c>
      <c r="BK116" s="147">
        <f>ROUND(I116*H116,2)</f>
        <v>0</v>
      </c>
      <c r="BL116" s="19" t="s">
        <v>127</v>
      </c>
      <c r="BM116" s="146" t="s">
        <v>188</v>
      </c>
    </row>
    <row r="117" spans="1:65" s="2" customFormat="1" ht="58.5">
      <c r="A117" s="31"/>
      <c r="B117" s="32"/>
      <c r="C117" s="31"/>
      <c r="D117" s="148" t="s">
        <v>129</v>
      </c>
      <c r="E117" s="31"/>
      <c r="F117" s="149" t="s">
        <v>189</v>
      </c>
      <c r="G117" s="31"/>
      <c r="H117" s="31"/>
      <c r="I117" s="31"/>
      <c r="J117" s="31"/>
      <c r="K117" s="31"/>
      <c r="L117" s="32"/>
      <c r="M117" s="150"/>
      <c r="N117" s="151"/>
      <c r="O117" s="52"/>
      <c r="P117" s="52"/>
      <c r="Q117" s="52"/>
      <c r="R117" s="52"/>
      <c r="S117" s="52"/>
      <c r="T117" s="53"/>
      <c r="U117" s="31"/>
      <c r="V117" s="31"/>
      <c r="W117" s="31"/>
      <c r="X117" s="31"/>
      <c r="Y117" s="31"/>
      <c r="Z117" s="31"/>
      <c r="AA117" s="31"/>
      <c r="AB117" s="31"/>
      <c r="AC117" s="31"/>
      <c r="AD117" s="31"/>
      <c r="AE117" s="31"/>
      <c r="AT117" s="19" t="s">
        <v>129</v>
      </c>
      <c r="AU117" s="19" t="s">
        <v>72</v>
      </c>
    </row>
    <row r="118" spans="1:65" s="12" customFormat="1" ht="25.9" customHeight="1">
      <c r="B118" s="124"/>
      <c r="D118" s="125" t="s">
        <v>62</v>
      </c>
      <c r="E118" s="126" t="s">
        <v>190</v>
      </c>
      <c r="F118" s="126" t="s">
        <v>191</v>
      </c>
      <c r="J118" s="127">
        <f>BK118</f>
        <v>0</v>
      </c>
      <c r="L118" s="124"/>
      <c r="M118" s="128"/>
      <c r="N118" s="129"/>
      <c r="O118" s="129"/>
      <c r="P118" s="130">
        <f>P119+P171+P191+P202</f>
        <v>74.760819999999995</v>
      </c>
      <c r="Q118" s="129"/>
      <c r="R118" s="130">
        <f>R119+R171+R191+R202</f>
        <v>0.69156240000000002</v>
      </c>
      <c r="S118" s="129"/>
      <c r="T118" s="131">
        <f>T119+T171+T191+T202</f>
        <v>1.2615599999999998</v>
      </c>
      <c r="AR118" s="125" t="s">
        <v>72</v>
      </c>
      <c r="AT118" s="132" t="s">
        <v>62</v>
      </c>
      <c r="AU118" s="132" t="s">
        <v>63</v>
      </c>
      <c r="AY118" s="125" t="s">
        <v>119</v>
      </c>
      <c r="BK118" s="133">
        <f>BK119+BK171+BK191+BK202</f>
        <v>0</v>
      </c>
    </row>
    <row r="119" spans="1:65" s="12" customFormat="1" ht="22.9" customHeight="1">
      <c r="B119" s="124"/>
      <c r="D119" s="125" t="s">
        <v>62</v>
      </c>
      <c r="E119" s="134" t="s">
        <v>396</v>
      </c>
      <c r="F119" s="134" t="s">
        <v>397</v>
      </c>
      <c r="J119" s="135">
        <f>BK119</f>
        <v>0</v>
      </c>
      <c r="L119" s="124"/>
      <c r="M119" s="128"/>
      <c r="N119" s="129"/>
      <c r="O119" s="129"/>
      <c r="P119" s="130">
        <f>SUM(P120:P170)</f>
        <v>39.990209999999998</v>
      </c>
      <c r="Q119" s="129"/>
      <c r="R119" s="130">
        <f>SUM(R120:R170)</f>
        <v>0.25474040000000003</v>
      </c>
      <c r="S119" s="129"/>
      <c r="T119" s="131">
        <f>SUM(T120:T170)</f>
        <v>0.59645999999999999</v>
      </c>
      <c r="AR119" s="125" t="s">
        <v>72</v>
      </c>
      <c r="AT119" s="132" t="s">
        <v>62</v>
      </c>
      <c r="AU119" s="132" t="s">
        <v>70</v>
      </c>
      <c r="AY119" s="125" t="s">
        <v>119</v>
      </c>
      <c r="BK119" s="133">
        <f>SUM(BK120:BK170)</f>
        <v>0</v>
      </c>
    </row>
    <row r="120" spans="1:65" s="2" customFormat="1" ht="16.5" customHeight="1">
      <c r="A120" s="31"/>
      <c r="B120" s="136"/>
      <c r="C120" s="137" t="s">
        <v>171</v>
      </c>
      <c r="D120" s="137" t="s">
        <v>122</v>
      </c>
      <c r="E120" s="138" t="s">
        <v>619</v>
      </c>
      <c r="F120" s="139" t="s">
        <v>620</v>
      </c>
      <c r="G120" s="140" t="s">
        <v>125</v>
      </c>
      <c r="H120" s="141">
        <v>48.89</v>
      </c>
      <c r="I120" s="141"/>
      <c r="J120" s="141">
        <f>ROUND(I120*H120,2)</f>
        <v>0</v>
      </c>
      <c r="K120" s="139" t="s">
        <v>126</v>
      </c>
      <c r="L120" s="32"/>
      <c r="M120" s="142" t="s">
        <v>3</v>
      </c>
      <c r="N120" s="143" t="s">
        <v>34</v>
      </c>
      <c r="O120" s="144">
        <v>7.2999999999999995E-2</v>
      </c>
      <c r="P120" s="144">
        <f>O120*H120</f>
        <v>3.5689699999999998</v>
      </c>
      <c r="Q120" s="144">
        <v>0</v>
      </c>
      <c r="R120" s="144">
        <f>Q120*H120</f>
        <v>0</v>
      </c>
      <c r="S120" s="144">
        <v>0.01</v>
      </c>
      <c r="T120" s="145">
        <f>S120*H120</f>
        <v>0.4889</v>
      </c>
      <c r="U120" s="31"/>
      <c r="V120" s="31"/>
      <c r="W120" s="31"/>
      <c r="X120" s="31"/>
      <c r="Y120" s="31"/>
      <c r="Z120" s="31"/>
      <c r="AA120" s="31"/>
      <c r="AB120" s="31"/>
      <c r="AC120" s="31"/>
      <c r="AD120" s="31"/>
      <c r="AE120" s="31"/>
      <c r="AR120" s="146" t="s">
        <v>197</v>
      </c>
      <c r="AT120" s="146" t="s">
        <v>122</v>
      </c>
      <c r="AU120" s="146" t="s">
        <v>72</v>
      </c>
      <c r="AY120" s="19" t="s">
        <v>119</v>
      </c>
      <c r="BE120" s="147">
        <f>IF(N120="základní",J120,0)</f>
        <v>0</v>
      </c>
      <c r="BF120" s="147">
        <f>IF(N120="snížená",J120,0)</f>
        <v>0</v>
      </c>
      <c r="BG120" s="147">
        <f>IF(N120="zákl. přenesená",J120,0)</f>
        <v>0</v>
      </c>
      <c r="BH120" s="147">
        <f>IF(N120="sníž. přenesená",J120,0)</f>
        <v>0</v>
      </c>
      <c r="BI120" s="147">
        <f>IF(N120="nulová",J120,0)</f>
        <v>0</v>
      </c>
      <c r="BJ120" s="19" t="s">
        <v>70</v>
      </c>
      <c r="BK120" s="147">
        <f>ROUND(I120*H120,2)</f>
        <v>0</v>
      </c>
      <c r="BL120" s="19" t="s">
        <v>197</v>
      </c>
      <c r="BM120" s="146" t="s">
        <v>621</v>
      </c>
    </row>
    <row r="121" spans="1:65" s="13" customFormat="1">
      <c r="B121" s="152"/>
      <c r="D121" s="148" t="s">
        <v>131</v>
      </c>
      <c r="E121" s="153" t="s">
        <v>3</v>
      </c>
      <c r="F121" s="154" t="s">
        <v>622</v>
      </c>
      <c r="H121" s="155">
        <v>39.270000000000003</v>
      </c>
      <c r="L121" s="152"/>
      <c r="M121" s="156"/>
      <c r="N121" s="157"/>
      <c r="O121" s="157"/>
      <c r="P121" s="157"/>
      <c r="Q121" s="157"/>
      <c r="R121" s="157"/>
      <c r="S121" s="157"/>
      <c r="T121" s="158"/>
      <c r="AT121" s="153" t="s">
        <v>131</v>
      </c>
      <c r="AU121" s="153" t="s">
        <v>72</v>
      </c>
      <c r="AV121" s="13" t="s">
        <v>72</v>
      </c>
      <c r="AW121" s="13" t="s">
        <v>25</v>
      </c>
      <c r="AX121" s="13" t="s">
        <v>63</v>
      </c>
      <c r="AY121" s="153" t="s">
        <v>119</v>
      </c>
    </row>
    <row r="122" spans="1:65" s="15" customFormat="1">
      <c r="B122" s="166"/>
      <c r="D122" s="148" t="s">
        <v>131</v>
      </c>
      <c r="E122" s="167" t="s">
        <v>3</v>
      </c>
      <c r="F122" s="168" t="s">
        <v>623</v>
      </c>
      <c r="H122" s="167" t="s">
        <v>3</v>
      </c>
      <c r="L122" s="166"/>
      <c r="M122" s="169"/>
      <c r="N122" s="170"/>
      <c r="O122" s="170"/>
      <c r="P122" s="170"/>
      <c r="Q122" s="170"/>
      <c r="R122" s="170"/>
      <c r="S122" s="170"/>
      <c r="T122" s="171"/>
      <c r="AT122" s="167" t="s">
        <v>131</v>
      </c>
      <c r="AU122" s="167" t="s">
        <v>72</v>
      </c>
      <c r="AV122" s="15" t="s">
        <v>70</v>
      </c>
      <c r="AW122" s="15" t="s">
        <v>25</v>
      </c>
      <c r="AX122" s="15" t="s">
        <v>63</v>
      </c>
      <c r="AY122" s="167" t="s">
        <v>119</v>
      </c>
    </row>
    <row r="123" spans="1:65" s="13" customFormat="1">
      <c r="B123" s="152"/>
      <c r="D123" s="148" t="s">
        <v>131</v>
      </c>
      <c r="E123" s="153" t="s">
        <v>3</v>
      </c>
      <c r="F123" s="154" t="s">
        <v>624</v>
      </c>
      <c r="H123" s="155">
        <v>9.6199999999999992</v>
      </c>
      <c r="L123" s="152"/>
      <c r="M123" s="156"/>
      <c r="N123" s="157"/>
      <c r="O123" s="157"/>
      <c r="P123" s="157"/>
      <c r="Q123" s="157"/>
      <c r="R123" s="157"/>
      <c r="S123" s="157"/>
      <c r="T123" s="158"/>
      <c r="AT123" s="153" t="s">
        <v>131</v>
      </c>
      <c r="AU123" s="153" t="s">
        <v>72</v>
      </c>
      <c r="AV123" s="13" t="s">
        <v>72</v>
      </c>
      <c r="AW123" s="13" t="s">
        <v>25</v>
      </c>
      <c r="AX123" s="13" t="s">
        <v>63</v>
      </c>
      <c r="AY123" s="153" t="s">
        <v>119</v>
      </c>
    </row>
    <row r="124" spans="1:65" s="15" customFormat="1">
      <c r="B124" s="166"/>
      <c r="D124" s="148" t="s">
        <v>131</v>
      </c>
      <c r="E124" s="167" t="s">
        <v>3</v>
      </c>
      <c r="F124" s="168" t="s">
        <v>625</v>
      </c>
      <c r="H124" s="167" t="s">
        <v>3</v>
      </c>
      <c r="L124" s="166"/>
      <c r="M124" s="169"/>
      <c r="N124" s="170"/>
      <c r="O124" s="170"/>
      <c r="P124" s="170"/>
      <c r="Q124" s="170"/>
      <c r="R124" s="170"/>
      <c r="S124" s="170"/>
      <c r="T124" s="171"/>
      <c r="AT124" s="167" t="s">
        <v>131</v>
      </c>
      <c r="AU124" s="167" t="s">
        <v>72</v>
      </c>
      <c r="AV124" s="15" t="s">
        <v>70</v>
      </c>
      <c r="AW124" s="15" t="s">
        <v>25</v>
      </c>
      <c r="AX124" s="15" t="s">
        <v>63</v>
      </c>
      <c r="AY124" s="167" t="s">
        <v>119</v>
      </c>
    </row>
    <row r="125" spans="1:65" s="14" customFormat="1">
      <c r="B125" s="159"/>
      <c r="D125" s="148" t="s">
        <v>131</v>
      </c>
      <c r="E125" s="160" t="s">
        <v>3</v>
      </c>
      <c r="F125" s="161" t="s">
        <v>133</v>
      </c>
      <c r="H125" s="162">
        <v>48.89</v>
      </c>
      <c r="L125" s="159"/>
      <c r="M125" s="163"/>
      <c r="N125" s="164"/>
      <c r="O125" s="164"/>
      <c r="P125" s="164"/>
      <c r="Q125" s="164"/>
      <c r="R125" s="164"/>
      <c r="S125" s="164"/>
      <c r="T125" s="165"/>
      <c r="AT125" s="160" t="s">
        <v>131</v>
      </c>
      <c r="AU125" s="160" t="s">
        <v>72</v>
      </c>
      <c r="AV125" s="14" t="s">
        <v>127</v>
      </c>
      <c r="AW125" s="14" t="s">
        <v>25</v>
      </c>
      <c r="AX125" s="14" t="s">
        <v>70</v>
      </c>
      <c r="AY125" s="160" t="s">
        <v>119</v>
      </c>
    </row>
    <row r="126" spans="1:65" s="2" customFormat="1" ht="16.5" customHeight="1">
      <c r="A126" s="31"/>
      <c r="B126" s="136"/>
      <c r="C126" s="137" t="s">
        <v>120</v>
      </c>
      <c r="D126" s="137" t="s">
        <v>122</v>
      </c>
      <c r="E126" s="138" t="s">
        <v>408</v>
      </c>
      <c r="F126" s="139" t="s">
        <v>409</v>
      </c>
      <c r="G126" s="140" t="s">
        <v>125</v>
      </c>
      <c r="H126" s="141">
        <v>48.89</v>
      </c>
      <c r="I126" s="141"/>
      <c r="J126" s="141">
        <f>ROUND(I126*H126,2)</f>
        <v>0</v>
      </c>
      <c r="K126" s="139" t="s">
        <v>126</v>
      </c>
      <c r="L126" s="32"/>
      <c r="M126" s="142" t="s">
        <v>3</v>
      </c>
      <c r="N126" s="143" t="s">
        <v>34</v>
      </c>
      <c r="O126" s="144">
        <v>7.2999999999999995E-2</v>
      </c>
      <c r="P126" s="144">
        <f>O126*H126</f>
        <v>3.5689699999999998</v>
      </c>
      <c r="Q126" s="144">
        <v>0</v>
      </c>
      <c r="R126" s="144">
        <f>Q126*H126</f>
        <v>0</v>
      </c>
      <c r="S126" s="144">
        <v>2E-3</v>
      </c>
      <c r="T126" s="145">
        <f>S126*H126</f>
        <v>9.7780000000000006E-2</v>
      </c>
      <c r="U126" s="31"/>
      <c r="V126" s="31"/>
      <c r="W126" s="31"/>
      <c r="X126" s="31"/>
      <c r="Y126" s="31"/>
      <c r="Z126" s="31"/>
      <c r="AA126" s="31"/>
      <c r="AB126" s="31"/>
      <c r="AC126" s="31"/>
      <c r="AD126" s="31"/>
      <c r="AE126" s="31"/>
      <c r="AR126" s="146" t="s">
        <v>197</v>
      </c>
      <c r="AT126" s="146" t="s">
        <v>122</v>
      </c>
      <c r="AU126" s="146" t="s">
        <v>72</v>
      </c>
      <c r="AY126" s="19" t="s">
        <v>119</v>
      </c>
      <c r="BE126" s="147">
        <f>IF(N126="základní",J126,0)</f>
        <v>0</v>
      </c>
      <c r="BF126" s="147">
        <f>IF(N126="snížená",J126,0)</f>
        <v>0</v>
      </c>
      <c r="BG126" s="147">
        <f>IF(N126="zákl. přenesená",J126,0)</f>
        <v>0</v>
      </c>
      <c r="BH126" s="147">
        <f>IF(N126="sníž. přenesená",J126,0)</f>
        <v>0</v>
      </c>
      <c r="BI126" s="147">
        <f>IF(N126="nulová",J126,0)</f>
        <v>0</v>
      </c>
      <c r="BJ126" s="19" t="s">
        <v>70</v>
      </c>
      <c r="BK126" s="147">
        <f>ROUND(I126*H126,2)</f>
        <v>0</v>
      </c>
      <c r="BL126" s="19" t="s">
        <v>197</v>
      </c>
      <c r="BM126" s="146" t="s">
        <v>410</v>
      </c>
    </row>
    <row r="127" spans="1:65" s="13" customFormat="1">
      <c r="B127" s="152"/>
      <c r="D127" s="148" t="s">
        <v>131</v>
      </c>
      <c r="E127" s="153" t="s">
        <v>3</v>
      </c>
      <c r="F127" s="154" t="s">
        <v>626</v>
      </c>
      <c r="H127" s="155">
        <v>48.89</v>
      </c>
      <c r="L127" s="152"/>
      <c r="M127" s="156"/>
      <c r="N127" s="157"/>
      <c r="O127" s="157"/>
      <c r="P127" s="157"/>
      <c r="Q127" s="157"/>
      <c r="R127" s="157"/>
      <c r="S127" s="157"/>
      <c r="T127" s="158"/>
      <c r="AT127" s="153" t="s">
        <v>131</v>
      </c>
      <c r="AU127" s="153" t="s">
        <v>72</v>
      </c>
      <c r="AV127" s="13" t="s">
        <v>72</v>
      </c>
      <c r="AW127" s="13" t="s">
        <v>25</v>
      </c>
      <c r="AX127" s="13" t="s">
        <v>63</v>
      </c>
      <c r="AY127" s="153" t="s">
        <v>119</v>
      </c>
    </row>
    <row r="128" spans="1:65" s="15" customFormat="1">
      <c r="B128" s="166"/>
      <c r="D128" s="148" t="s">
        <v>131</v>
      </c>
      <c r="E128" s="167" t="s">
        <v>3</v>
      </c>
      <c r="F128" s="168" t="s">
        <v>627</v>
      </c>
      <c r="H128" s="167" t="s">
        <v>3</v>
      </c>
      <c r="L128" s="166"/>
      <c r="M128" s="169"/>
      <c r="N128" s="170"/>
      <c r="O128" s="170"/>
      <c r="P128" s="170"/>
      <c r="Q128" s="170"/>
      <c r="R128" s="170"/>
      <c r="S128" s="170"/>
      <c r="T128" s="171"/>
      <c r="AT128" s="167" t="s">
        <v>131</v>
      </c>
      <c r="AU128" s="167" t="s">
        <v>72</v>
      </c>
      <c r="AV128" s="15" t="s">
        <v>70</v>
      </c>
      <c r="AW128" s="15" t="s">
        <v>25</v>
      </c>
      <c r="AX128" s="15" t="s">
        <v>63</v>
      </c>
      <c r="AY128" s="167" t="s">
        <v>119</v>
      </c>
    </row>
    <row r="129" spans="1:65" s="14" customFormat="1">
      <c r="B129" s="159"/>
      <c r="D129" s="148" t="s">
        <v>131</v>
      </c>
      <c r="E129" s="160" t="s">
        <v>3</v>
      </c>
      <c r="F129" s="161" t="s">
        <v>133</v>
      </c>
      <c r="H129" s="162">
        <v>48.89</v>
      </c>
      <c r="L129" s="159"/>
      <c r="M129" s="163"/>
      <c r="N129" s="164"/>
      <c r="O129" s="164"/>
      <c r="P129" s="164"/>
      <c r="Q129" s="164"/>
      <c r="R129" s="164"/>
      <c r="S129" s="164"/>
      <c r="T129" s="165"/>
      <c r="AT129" s="160" t="s">
        <v>131</v>
      </c>
      <c r="AU129" s="160" t="s">
        <v>72</v>
      </c>
      <c r="AV129" s="14" t="s">
        <v>127</v>
      </c>
      <c r="AW129" s="14" t="s">
        <v>25</v>
      </c>
      <c r="AX129" s="14" t="s">
        <v>70</v>
      </c>
      <c r="AY129" s="160" t="s">
        <v>119</v>
      </c>
    </row>
    <row r="130" spans="1:65" s="2" customFormat="1" ht="16.5" customHeight="1">
      <c r="A130" s="31"/>
      <c r="B130" s="136"/>
      <c r="C130" s="137" t="s">
        <v>185</v>
      </c>
      <c r="D130" s="137" t="s">
        <v>122</v>
      </c>
      <c r="E130" s="138" t="s">
        <v>413</v>
      </c>
      <c r="F130" s="139" t="s">
        <v>414</v>
      </c>
      <c r="G130" s="140" t="s">
        <v>125</v>
      </c>
      <c r="H130" s="141">
        <v>4.8899999999999997</v>
      </c>
      <c r="I130" s="141"/>
      <c r="J130" s="141">
        <f>ROUND(I130*H130,2)</f>
        <v>0</v>
      </c>
      <c r="K130" s="139" t="s">
        <v>126</v>
      </c>
      <c r="L130" s="32"/>
      <c r="M130" s="142" t="s">
        <v>3</v>
      </c>
      <c r="N130" s="143" t="s">
        <v>34</v>
      </c>
      <c r="O130" s="144">
        <v>0.125</v>
      </c>
      <c r="P130" s="144">
        <f>O130*H130</f>
        <v>0.61124999999999996</v>
      </c>
      <c r="Q130" s="144">
        <v>0</v>
      </c>
      <c r="R130" s="144">
        <f>Q130*H130</f>
        <v>0</v>
      </c>
      <c r="S130" s="144">
        <v>2E-3</v>
      </c>
      <c r="T130" s="145">
        <f>S130*H130</f>
        <v>9.7799999999999988E-3</v>
      </c>
      <c r="U130" s="31"/>
      <c r="V130" s="31"/>
      <c r="W130" s="31"/>
      <c r="X130" s="31"/>
      <c r="Y130" s="31"/>
      <c r="Z130" s="31"/>
      <c r="AA130" s="31"/>
      <c r="AB130" s="31"/>
      <c r="AC130" s="31"/>
      <c r="AD130" s="31"/>
      <c r="AE130" s="31"/>
      <c r="AR130" s="146" t="s">
        <v>197</v>
      </c>
      <c r="AT130" s="146" t="s">
        <v>122</v>
      </c>
      <c r="AU130" s="146" t="s">
        <v>72</v>
      </c>
      <c r="AY130" s="19" t="s">
        <v>119</v>
      </c>
      <c r="BE130" s="147">
        <f>IF(N130="základní",J130,0)</f>
        <v>0</v>
      </c>
      <c r="BF130" s="147">
        <f>IF(N130="snížená",J130,0)</f>
        <v>0</v>
      </c>
      <c r="BG130" s="147">
        <f>IF(N130="zákl. přenesená",J130,0)</f>
        <v>0</v>
      </c>
      <c r="BH130" s="147">
        <f>IF(N130="sníž. přenesená",J130,0)</f>
        <v>0</v>
      </c>
      <c r="BI130" s="147">
        <f>IF(N130="nulová",J130,0)</f>
        <v>0</v>
      </c>
      <c r="BJ130" s="19" t="s">
        <v>70</v>
      </c>
      <c r="BK130" s="147">
        <f>ROUND(I130*H130,2)</f>
        <v>0</v>
      </c>
      <c r="BL130" s="19" t="s">
        <v>197</v>
      </c>
      <c r="BM130" s="146" t="s">
        <v>415</v>
      </c>
    </row>
    <row r="131" spans="1:65" s="13" customFormat="1">
      <c r="B131" s="152"/>
      <c r="D131" s="148" t="s">
        <v>131</v>
      </c>
      <c r="E131" s="153" t="s">
        <v>3</v>
      </c>
      <c r="F131" s="154" t="s">
        <v>628</v>
      </c>
      <c r="H131" s="155">
        <v>4.8899999999999997</v>
      </c>
      <c r="L131" s="152"/>
      <c r="M131" s="156"/>
      <c r="N131" s="157"/>
      <c r="O131" s="157"/>
      <c r="P131" s="157"/>
      <c r="Q131" s="157"/>
      <c r="R131" s="157"/>
      <c r="S131" s="157"/>
      <c r="T131" s="158"/>
      <c r="AT131" s="153" t="s">
        <v>131</v>
      </c>
      <c r="AU131" s="153" t="s">
        <v>72</v>
      </c>
      <c r="AV131" s="13" t="s">
        <v>72</v>
      </c>
      <c r="AW131" s="13" t="s">
        <v>25</v>
      </c>
      <c r="AX131" s="13" t="s">
        <v>63</v>
      </c>
      <c r="AY131" s="153" t="s">
        <v>119</v>
      </c>
    </row>
    <row r="132" spans="1:65" s="15" customFormat="1">
      <c r="B132" s="166"/>
      <c r="D132" s="148" t="s">
        <v>131</v>
      </c>
      <c r="E132" s="167" t="s">
        <v>3</v>
      </c>
      <c r="F132" s="168" t="s">
        <v>629</v>
      </c>
      <c r="H132" s="167" t="s">
        <v>3</v>
      </c>
      <c r="L132" s="166"/>
      <c r="M132" s="169"/>
      <c r="N132" s="170"/>
      <c r="O132" s="170"/>
      <c r="P132" s="170"/>
      <c r="Q132" s="170"/>
      <c r="R132" s="170"/>
      <c r="S132" s="170"/>
      <c r="T132" s="171"/>
      <c r="AT132" s="167" t="s">
        <v>131</v>
      </c>
      <c r="AU132" s="167" t="s">
        <v>72</v>
      </c>
      <c r="AV132" s="15" t="s">
        <v>70</v>
      </c>
      <c r="AW132" s="15" t="s">
        <v>25</v>
      </c>
      <c r="AX132" s="15" t="s">
        <v>63</v>
      </c>
      <c r="AY132" s="167" t="s">
        <v>119</v>
      </c>
    </row>
    <row r="133" spans="1:65" s="14" customFormat="1">
      <c r="B133" s="159"/>
      <c r="D133" s="148" t="s">
        <v>131</v>
      </c>
      <c r="E133" s="160" t="s">
        <v>3</v>
      </c>
      <c r="F133" s="161" t="s">
        <v>133</v>
      </c>
      <c r="H133" s="162">
        <v>4.8899999999999997</v>
      </c>
      <c r="L133" s="159"/>
      <c r="M133" s="163"/>
      <c r="N133" s="164"/>
      <c r="O133" s="164"/>
      <c r="P133" s="164"/>
      <c r="Q133" s="164"/>
      <c r="R133" s="164"/>
      <c r="S133" s="164"/>
      <c r="T133" s="165"/>
      <c r="AT133" s="160" t="s">
        <v>131</v>
      </c>
      <c r="AU133" s="160" t="s">
        <v>72</v>
      </c>
      <c r="AV133" s="14" t="s">
        <v>127</v>
      </c>
      <c r="AW133" s="14" t="s">
        <v>25</v>
      </c>
      <c r="AX133" s="14" t="s">
        <v>70</v>
      </c>
      <c r="AY133" s="160" t="s">
        <v>119</v>
      </c>
    </row>
    <row r="134" spans="1:65" s="2" customFormat="1" ht="24">
      <c r="A134" s="31"/>
      <c r="B134" s="136"/>
      <c r="C134" s="137" t="s">
        <v>194</v>
      </c>
      <c r="D134" s="137" t="s">
        <v>122</v>
      </c>
      <c r="E134" s="138" t="s">
        <v>418</v>
      </c>
      <c r="F134" s="139" t="s">
        <v>419</v>
      </c>
      <c r="G134" s="140" t="s">
        <v>125</v>
      </c>
      <c r="H134" s="141">
        <v>48.89</v>
      </c>
      <c r="I134" s="141"/>
      <c r="J134" s="141">
        <f>ROUND(I134*H134,2)</f>
        <v>0</v>
      </c>
      <c r="K134" s="139" t="s">
        <v>126</v>
      </c>
      <c r="L134" s="32"/>
      <c r="M134" s="142" t="s">
        <v>3</v>
      </c>
      <c r="N134" s="143" t="s">
        <v>34</v>
      </c>
      <c r="O134" s="144">
        <v>2.9000000000000001E-2</v>
      </c>
      <c r="P134" s="144">
        <f>O134*H134</f>
        <v>1.41781</v>
      </c>
      <c r="Q134" s="144">
        <v>0</v>
      </c>
      <c r="R134" s="144">
        <f>Q134*H134</f>
        <v>0</v>
      </c>
      <c r="S134" s="144">
        <v>0</v>
      </c>
      <c r="T134" s="145">
        <f>S134*H134</f>
        <v>0</v>
      </c>
      <c r="U134" s="31"/>
      <c r="V134" s="31"/>
      <c r="W134" s="31"/>
      <c r="X134" s="31"/>
      <c r="Y134" s="31"/>
      <c r="Z134" s="31"/>
      <c r="AA134" s="31"/>
      <c r="AB134" s="31"/>
      <c r="AC134" s="31"/>
      <c r="AD134" s="31"/>
      <c r="AE134" s="31"/>
      <c r="AR134" s="146" t="s">
        <v>197</v>
      </c>
      <c r="AT134" s="146" t="s">
        <v>122</v>
      </c>
      <c r="AU134" s="146" t="s">
        <v>72</v>
      </c>
      <c r="AY134" s="19" t="s">
        <v>119</v>
      </c>
      <c r="BE134" s="147">
        <f>IF(N134="základní",J134,0)</f>
        <v>0</v>
      </c>
      <c r="BF134" s="147">
        <f>IF(N134="snížená",J134,0)</f>
        <v>0</v>
      </c>
      <c r="BG134" s="147">
        <f>IF(N134="zákl. přenesená",J134,0)</f>
        <v>0</v>
      </c>
      <c r="BH134" s="147">
        <f>IF(N134="sníž. přenesená",J134,0)</f>
        <v>0</v>
      </c>
      <c r="BI134" s="147">
        <f>IF(N134="nulová",J134,0)</f>
        <v>0</v>
      </c>
      <c r="BJ134" s="19" t="s">
        <v>70</v>
      </c>
      <c r="BK134" s="147">
        <f>ROUND(I134*H134,2)</f>
        <v>0</v>
      </c>
      <c r="BL134" s="19" t="s">
        <v>197</v>
      </c>
      <c r="BM134" s="146" t="s">
        <v>420</v>
      </c>
    </row>
    <row r="135" spans="1:65" s="2" customFormat="1" ht="39">
      <c r="A135" s="31"/>
      <c r="B135" s="32"/>
      <c r="C135" s="31"/>
      <c r="D135" s="148" t="s">
        <v>129</v>
      </c>
      <c r="E135" s="31"/>
      <c r="F135" s="149" t="s">
        <v>421</v>
      </c>
      <c r="G135" s="31"/>
      <c r="H135" s="31"/>
      <c r="I135" s="31"/>
      <c r="J135" s="31"/>
      <c r="K135" s="31"/>
      <c r="L135" s="32"/>
      <c r="M135" s="150"/>
      <c r="N135" s="151"/>
      <c r="O135" s="52"/>
      <c r="P135" s="52"/>
      <c r="Q135" s="52"/>
      <c r="R135" s="52"/>
      <c r="S135" s="52"/>
      <c r="T135" s="53"/>
      <c r="U135" s="31"/>
      <c r="V135" s="31"/>
      <c r="W135" s="31"/>
      <c r="X135" s="31"/>
      <c r="Y135" s="31"/>
      <c r="Z135" s="31"/>
      <c r="AA135" s="31"/>
      <c r="AB135" s="31"/>
      <c r="AC135" s="31"/>
      <c r="AD135" s="31"/>
      <c r="AE135" s="31"/>
      <c r="AT135" s="19" t="s">
        <v>129</v>
      </c>
      <c r="AU135" s="19" t="s">
        <v>72</v>
      </c>
    </row>
    <row r="136" spans="1:65" s="13" customFormat="1">
      <c r="B136" s="152"/>
      <c r="D136" s="148" t="s">
        <v>131</v>
      </c>
      <c r="E136" s="153" t="s">
        <v>3</v>
      </c>
      <c r="F136" s="154" t="s">
        <v>626</v>
      </c>
      <c r="H136" s="155">
        <v>48.89</v>
      </c>
      <c r="L136" s="152"/>
      <c r="M136" s="156"/>
      <c r="N136" s="157"/>
      <c r="O136" s="157"/>
      <c r="P136" s="157"/>
      <c r="Q136" s="157"/>
      <c r="R136" s="157"/>
      <c r="S136" s="157"/>
      <c r="T136" s="158"/>
      <c r="AT136" s="153" t="s">
        <v>131</v>
      </c>
      <c r="AU136" s="153" t="s">
        <v>72</v>
      </c>
      <c r="AV136" s="13" t="s">
        <v>72</v>
      </c>
      <c r="AW136" s="13" t="s">
        <v>25</v>
      </c>
      <c r="AX136" s="13" t="s">
        <v>63</v>
      </c>
      <c r="AY136" s="153" t="s">
        <v>119</v>
      </c>
    </row>
    <row r="137" spans="1:65" s="14" customFormat="1">
      <c r="B137" s="159"/>
      <c r="D137" s="148" t="s">
        <v>131</v>
      </c>
      <c r="E137" s="160" t="s">
        <v>3</v>
      </c>
      <c r="F137" s="161" t="s">
        <v>133</v>
      </c>
      <c r="H137" s="162">
        <v>48.89</v>
      </c>
      <c r="L137" s="159"/>
      <c r="M137" s="163"/>
      <c r="N137" s="164"/>
      <c r="O137" s="164"/>
      <c r="P137" s="164"/>
      <c r="Q137" s="164"/>
      <c r="R137" s="164"/>
      <c r="S137" s="164"/>
      <c r="T137" s="165"/>
      <c r="AT137" s="160" t="s">
        <v>131</v>
      </c>
      <c r="AU137" s="160" t="s">
        <v>72</v>
      </c>
      <c r="AV137" s="14" t="s">
        <v>127</v>
      </c>
      <c r="AW137" s="14" t="s">
        <v>25</v>
      </c>
      <c r="AX137" s="14" t="s">
        <v>70</v>
      </c>
      <c r="AY137" s="160" t="s">
        <v>119</v>
      </c>
    </row>
    <row r="138" spans="1:65" s="2" customFormat="1" ht="16.5" customHeight="1">
      <c r="A138" s="31"/>
      <c r="B138" s="136"/>
      <c r="C138" s="172" t="s">
        <v>200</v>
      </c>
      <c r="D138" s="172" t="s">
        <v>201</v>
      </c>
      <c r="E138" s="173" t="s">
        <v>422</v>
      </c>
      <c r="F138" s="174" t="s">
        <v>423</v>
      </c>
      <c r="G138" s="175" t="s">
        <v>152</v>
      </c>
      <c r="H138" s="176">
        <v>0.02</v>
      </c>
      <c r="I138" s="176"/>
      <c r="J138" s="176">
        <f>ROUND(I138*H138,2)</f>
        <v>0</v>
      </c>
      <c r="K138" s="174" t="s">
        <v>126</v>
      </c>
      <c r="L138" s="177"/>
      <c r="M138" s="178" t="s">
        <v>3</v>
      </c>
      <c r="N138" s="179" t="s">
        <v>34</v>
      </c>
      <c r="O138" s="144">
        <v>0</v>
      </c>
      <c r="P138" s="144">
        <f>O138*H138</f>
        <v>0</v>
      </c>
      <c r="Q138" s="144">
        <v>1</v>
      </c>
      <c r="R138" s="144">
        <f>Q138*H138</f>
        <v>0.02</v>
      </c>
      <c r="S138" s="144">
        <v>0</v>
      </c>
      <c r="T138" s="145">
        <f>S138*H138</f>
        <v>0</v>
      </c>
      <c r="U138" s="31"/>
      <c r="V138" s="31"/>
      <c r="W138" s="31"/>
      <c r="X138" s="31"/>
      <c r="Y138" s="31"/>
      <c r="Z138" s="31"/>
      <c r="AA138" s="31"/>
      <c r="AB138" s="31"/>
      <c r="AC138" s="31"/>
      <c r="AD138" s="31"/>
      <c r="AE138" s="31"/>
      <c r="AR138" s="146" t="s">
        <v>204</v>
      </c>
      <c r="AT138" s="146" t="s">
        <v>201</v>
      </c>
      <c r="AU138" s="146" t="s">
        <v>72</v>
      </c>
      <c r="AY138" s="19" t="s">
        <v>119</v>
      </c>
      <c r="BE138" s="147">
        <f>IF(N138="základní",J138,0)</f>
        <v>0</v>
      </c>
      <c r="BF138" s="147">
        <f>IF(N138="snížená",J138,0)</f>
        <v>0</v>
      </c>
      <c r="BG138" s="147">
        <f>IF(N138="zákl. přenesená",J138,0)</f>
        <v>0</v>
      </c>
      <c r="BH138" s="147">
        <f>IF(N138="sníž. přenesená",J138,0)</f>
        <v>0</v>
      </c>
      <c r="BI138" s="147">
        <f>IF(N138="nulová",J138,0)</f>
        <v>0</v>
      </c>
      <c r="BJ138" s="19" t="s">
        <v>70</v>
      </c>
      <c r="BK138" s="147">
        <f>ROUND(I138*H138,2)</f>
        <v>0</v>
      </c>
      <c r="BL138" s="19" t="s">
        <v>197</v>
      </c>
      <c r="BM138" s="146" t="s">
        <v>424</v>
      </c>
    </row>
    <row r="139" spans="1:65" s="13" customFormat="1">
      <c r="B139" s="152"/>
      <c r="D139" s="148" t="s">
        <v>131</v>
      </c>
      <c r="F139" s="154" t="s">
        <v>630</v>
      </c>
      <c r="H139" s="155">
        <v>0.02</v>
      </c>
      <c r="L139" s="152"/>
      <c r="M139" s="156"/>
      <c r="N139" s="157"/>
      <c r="O139" s="157"/>
      <c r="P139" s="157"/>
      <c r="Q139" s="157"/>
      <c r="R139" s="157"/>
      <c r="S139" s="157"/>
      <c r="T139" s="158"/>
      <c r="AT139" s="153" t="s">
        <v>131</v>
      </c>
      <c r="AU139" s="153" t="s">
        <v>72</v>
      </c>
      <c r="AV139" s="13" t="s">
        <v>72</v>
      </c>
      <c r="AW139" s="13" t="s">
        <v>4</v>
      </c>
      <c r="AX139" s="13" t="s">
        <v>70</v>
      </c>
      <c r="AY139" s="153" t="s">
        <v>119</v>
      </c>
    </row>
    <row r="140" spans="1:65" s="2" customFormat="1" ht="16.5" customHeight="1">
      <c r="A140" s="31"/>
      <c r="B140" s="136"/>
      <c r="C140" s="137" t="s">
        <v>207</v>
      </c>
      <c r="D140" s="137" t="s">
        <v>122</v>
      </c>
      <c r="E140" s="138" t="s">
        <v>426</v>
      </c>
      <c r="F140" s="139" t="s">
        <v>427</v>
      </c>
      <c r="G140" s="140" t="s">
        <v>125</v>
      </c>
      <c r="H140" s="141">
        <v>48.89</v>
      </c>
      <c r="I140" s="141"/>
      <c r="J140" s="141">
        <f>ROUND(I140*H140,2)</f>
        <v>0</v>
      </c>
      <c r="K140" s="139" t="s">
        <v>126</v>
      </c>
      <c r="L140" s="32"/>
      <c r="M140" s="142" t="s">
        <v>3</v>
      </c>
      <c r="N140" s="143" t="s">
        <v>34</v>
      </c>
      <c r="O140" s="144">
        <v>0.17899999999999999</v>
      </c>
      <c r="P140" s="144">
        <f>O140*H140</f>
        <v>8.7513100000000001</v>
      </c>
      <c r="Q140" s="144">
        <v>8.8000000000000003E-4</v>
      </c>
      <c r="R140" s="144">
        <f>Q140*H140</f>
        <v>4.3023200000000004E-2</v>
      </c>
      <c r="S140" s="144">
        <v>0</v>
      </c>
      <c r="T140" s="145">
        <f>S140*H140</f>
        <v>0</v>
      </c>
      <c r="U140" s="31"/>
      <c r="V140" s="31"/>
      <c r="W140" s="31"/>
      <c r="X140" s="31"/>
      <c r="Y140" s="31"/>
      <c r="Z140" s="31"/>
      <c r="AA140" s="31"/>
      <c r="AB140" s="31"/>
      <c r="AC140" s="31"/>
      <c r="AD140" s="31"/>
      <c r="AE140" s="31"/>
      <c r="AR140" s="146" t="s">
        <v>197</v>
      </c>
      <c r="AT140" s="146" t="s">
        <v>122</v>
      </c>
      <c r="AU140" s="146" t="s">
        <v>72</v>
      </c>
      <c r="AY140" s="19" t="s">
        <v>119</v>
      </c>
      <c r="BE140" s="147">
        <f>IF(N140="základní",J140,0)</f>
        <v>0</v>
      </c>
      <c r="BF140" s="147">
        <f>IF(N140="snížená",J140,0)</f>
        <v>0</v>
      </c>
      <c r="BG140" s="147">
        <f>IF(N140="zákl. přenesená",J140,0)</f>
        <v>0</v>
      </c>
      <c r="BH140" s="147">
        <f>IF(N140="sníž. přenesená",J140,0)</f>
        <v>0</v>
      </c>
      <c r="BI140" s="147">
        <f>IF(N140="nulová",J140,0)</f>
        <v>0</v>
      </c>
      <c r="BJ140" s="19" t="s">
        <v>70</v>
      </c>
      <c r="BK140" s="147">
        <f>ROUND(I140*H140,2)</f>
        <v>0</v>
      </c>
      <c r="BL140" s="19" t="s">
        <v>197</v>
      </c>
      <c r="BM140" s="146" t="s">
        <v>428</v>
      </c>
    </row>
    <row r="141" spans="1:65" s="2" customFormat="1" ht="39">
      <c r="A141" s="31"/>
      <c r="B141" s="32"/>
      <c r="C141" s="31"/>
      <c r="D141" s="148" t="s">
        <v>129</v>
      </c>
      <c r="E141" s="31"/>
      <c r="F141" s="149" t="s">
        <v>429</v>
      </c>
      <c r="G141" s="31"/>
      <c r="H141" s="31"/>
      <c r="I141" s="31"/>
      <c r="J141" s="31"/>
      <c r="K141" s="31"/>
      <c r="L141" s="32"/>
      <c r="M141" s="150"/>
      <c r="N141" s="151"/>
      <c r="O141" s="52"/>
      <c r="P141" s="52"/>
      <c r="Q141" s="52"/>
      <c r="R141" s="52"/>
      <c r="S141" s="52"/>
      <c r="T141" s="53"/>
      <c r="U141" s="31"/>
      <c r="V141" s="31"/>
      <c r="W141" s="31"/>
      <c r="X141" s="31"/>
      <c r="Y141" s="31"/>
      <c r="Z141" s="31"/>
      <c r="AA141" s="31"/>
      <c r="AB141" s="31"/>
      <c r="AC141" s="31"/>
      <c r="AD141" s="31"/>
      <c r="AE141" s="31"/>
      <c r="AT141" s="19" t="s">
        <v>129</v>
      </c>
      <c r="AU141" s="19" t="s">
        <v>72</v>
      </c>
    </row>
    <row r="142" spans="1:65" s="15" customFormat="1">
      <c r="B142" s="166"/>
      <c r="D142" s="148" t="s">
        <v>131</v>
      </c>
      <c r="E142" s="167" t="s">
        <v>3</v>
      </c>
      <c r="F142" s="168" t="s">
        <v>623</v>
      </c>
      <c r="H142" s="167" t="s">
        <v>3</v>
      </c>
      <c r="L142" s="166"/>
      <c r="M142" s="169"/>
      <c r="N142" s="170"/>
      <c r="O142" s="170"/>
      <c r="P142" s="170"/>
      <c r="Q142" s="170"/>
      <c r="R142" s="170"/>
      <c r="S142" s="170"/>
      <c r="T142" s="171"/>
      <c r="AT142" s="167" t="s">
        <v>131</v>
      </c>
      <c r="AU142" s="167" t="s">
        <v>72</v>
      </c>
      <c r="AV142" s="15" t="s">
        <v>70</v>
      </c>
      <c r="AW142" s="15" t="s">
        <v>25</v>
      </c>
      <c r="AX142" s="15" t="s">
        <v>63</v>
      </c>
      <c r="AY142" s="167" t="s">
        <v>119</v>
      </c>
    </row>
    <row r="143" spans="1:65" s="13" customFormat="1">
      <c r="B143" s="152"/>
      <c r="D143" s="148" t="s">
        <v>131</v>
      </c>
      <c r="E143" s="153" t="s">
        <v>3</v>
      </c>
      <c r="F143" s="154" t="s">
        <v>631</v>
      </c>
      <c r="H143" s="155">
        <v>39.270000000000003</v>
      </c>
      <c r="L143" s="152"/>
      <c r="M143" s="156"/>
      <c r="N143" s="157"/>
      <c r="O143" s="157"/>
      <c r="P143" s="157"/>
      <c r="Q143" s="157"/>
      <c r="R143" s="157"/>
      <c r="S143" s="157"/>
      <c r="T143" s="158"/>
      <c r="AT143" s="153" t="s">
        <v>131</v>
      </c>
      <c r="AU143" s="153" t="s">
        <v>72</v>
      </c>
      <c r="AV143" s="13" t="s">
        <v>72</v>
      </c>
      <c r="AW143" s="13" t="s">
        <v>25</v>
      </c>
      <c r="AX143" s="13" t="s">
        <v>63</v>
      </c>
      <c r="AY143" s="153" t="s">
        <v>119</v>
      </c>
    </row>
    <row r="144" spans="1:65" s="15" customFormat="1">
      <c r="B144" s="166"/>
      <c r="D144" s="148" t="s">
        <v>131</v>
      </c>
      <c r="E144" s="167" t="s">
        <v>3</v>
      </c>
      <c r="F144" s="168" t="s">
        <v>625</v>
      </c>
      <c r="H144" s="167" t="s">
        <v>3</v>
      </c>
      <c r="L144" s="166"/>
      <c r="M144" s="169"/>
      <c r="N144" s="170"/>
      <c r="O144" s="170"/>
      <c r="P144" s="170"/>
      <c r="Q144" s="170"/>
      <c r="R144" s="170"/>
      <c r="S144" s="170"/>
      <c r="T144" s="171"/>
      <c r="AT144" s="167" t="s">
        <v>131</v>
      </c>
      <c r="AU144" s="167" t="s">
        <v>72</v>
      </c>
      <c r="AV144" s="15" t="s">
        <v>70</v>
      </c>
      <c r="AW144" s="15" t="s">
        <v>25</v>
      </c>
      <c r="AX144" s="15" t="s">
        <v>63</v>
      </c>
      <c r="AY144" s="167" t="s">
        <v>119</v>
      </c>
    </row>
    <row r="145" spans="1:65" s="13" customFormat="1">
      <c r="B145" s="152"/>
      <c r="D145" s="148" t="s">
        <v>131</v>
      </c>
      <c r="E145" s="153" t="s">
        <v>3</v>
      </c>
      <c r="F145" s="154" t="s">
        <v>632</v>
      </c>
      <c r="H145" s="155">
        <v>9.6199999999999992</v>
      </c>
      <c r="L145" s="152"/>
      <c r="M145" s="156"/>
      <c r="N145" s="157"/>
      <c r="O145" s="157"/>
      <c r="P145" s="157"/>
      <c r="Q145" s="157"/>
      <c r="R145" s="157"/>
      <c r="S145" s="157"/>
      <c r="T145" s="158"/>
      <c r="AT145" s="153" t="s">
        <v>131</v>
      </c>
      <c r="AU145" s="153" t="s">
        <v>72</v>
      </c>
      <c r="AV145" s="13" t="s">
        <v>72</v>
      </c>
      <c r="AW145" s="13" t="s">
        <v>25</v>
      </c>
      <c r="AX145" s="13" t="s">
        <v>63</v>
      </c>
      <c r="AY145" s="153" t="s">
        <v>119</v>
      </c>
    </row>
    <row r="146" spans="1:65" s="14" customFormat="1">
      <c r="B146" s="159"/>
      <c r="D146" s="148" t="s">
        <v>131</v>
      </c>
      <c r="E146" s="160" t="s">
        <v>3</v>
      </c>
      <c r="F146" s="161" t="s">
        <v>133</v>
      </c>
      <c r="H146" s="162">
        <v>48.89</v>
      </c>
      <c r="L146" s="159"/>
      <c r="M146" s="163"/>
      <c r="N146" s="164"/>
      <c r="O146" s="164"/>
      <c r="P146" s="164"/>
      <c r="Q146" s="164"/>
      <c r="R146" s="164"/>
      <c r="S146" s="164"/>
      <c r="T146" s="165"/>
      <c r="AT146" s="160" t="s">
        <v>131</v>
      </c>
      <c r="AU146" s="160" t="s">
        <v>72</v>
      </c>
      <c r="AV146" s="14" t="s">
        <v>127</v>
      </c>
      <c r="AW146" s="14" t="s">
        <v>25</v>
      </c>
      <c r="AX146" s="14" t="s">
        <v>70</v>
      </c>
      <c r="AY146" s="160" t="s">
        <v>119</v>
      </c>
    </row>
    <row r="147" spans="1:65" s="2" customFormat="1" ht="33" customHeight="1">
      <c r="A147" s="31"/>
      <c r="B147" s="136"/>
      <c r="C147" s="172" t="s">
        <v>212</v>
      </c>
      <c r="D147" s="172" t="s">
        <v>201</v>
      </c>
      <c r="E147" s="173" t="s">
        <v>434</v>
      </c>
      <c r="F147" s="174" t="s">
        <v>435</v>
      </c>
      <c r="G147" s="175" t="s">
        <v>125</v>
      </c>
      <c r="H147" s="176">
        <v>56.98</v>
      </c>
      <c r="I147" s="176"/>
      <c r="J147" s="176">
        <f>ROUND(I147*H147,2)</f>
        <v>0</v>
      </c>
      <c r="K147" s="174" t="s">
        <v>126</v>
      </c>
      <c r="L147" s="177"/>
      <c r="M147" s="178" t="s">
        <v>3</v>
      </c>
      <c r="N147" s="179" t="s">
        <v>34</v>
      </c>
      <c r="O147" s="144">
        <v>0</v>
      </c>
      <c r="P147" s="144">
        <f>O147*H147</f>
        <v>0</v>
      </c>
      <c r="Q147" s="144">
        <v>1.1000000000000001E-3</v>
      </c>
      <c r="R147" s="144">
        <f>Q147*H147</f>
        <v>6.2677999999999998E-2</v>
      </c>
      <c r="S147" s="144">
        <v>0</v>
      </c>
      <c r="T147" s="145">
        <f>S147*H147</f>
        <v>0</v>
      </c>
      <c r="U147" s="31"/>
      <c r="V147" s="31"/>
      <c r="W147" s="31"/>
      <c r="X147" s="31"/>
      <c r="Y147" s="31"/>
      <c r="Z147" s="31"/>
      <c r="AA147" s="31"/>
      <c r="AB147" s="31"/>
      <c r="AC147" s="31"/>
      <c r="AD147" s="31"/>
      <c r="AE147" s="31"/>
      <c r="AR147" s="146" t="s">
        <v>204</v>
      </c>
      <c r="AT147" s="146" t="s">
        <v>201</v>
      </c>
      <c r="AU147" s="146" t="s">
        <v>72</v>
      </c>
      <c r="AY147" s="19" t="s">
        <v>119</v>
      </c>
      <c r="BE147" s="147">
        <f>IF(N147="základní",J147,0)</f>
        <v>0</v>
      </c>
      <c r="BF147" s="147">
        <f>IF(N147="snížená",J147,0)</f>
        <v>0</v>
      </c>
      <c r="BG147" s="147">
        <f>IF(N147="zákl. přenesená",J147,0)</f>
        <v>0</v>
      </c>
      <c r="BH147" s="147">
        <f>IF(N147="sníž. přenesená",J147,0)</f>
        <v>0</v>
      </c>
      <c r="BI147" s="147">
        <f>IF(N147="nulová",J147,0)</f>
        <v>0</v>
      </c>
      <c r="BJ147" s="19" t="s">
        <v>70</v>
      </c>
      <c r="BK147" s="147">
        <f>ROUND(I147*H147,2)</f>
        <v>0</v>
      </c>
      <c r="BL147" s="19" t="s">
        <v>197</v>
      </c>
      <c r="BM147" s="146" t="s">
        <v>436</v>
      </c>
    </row>
    <row r="148" spans="1:65" s="13" customFormat="1">
      <c r="B148" s="152"/>
      <c r="D148" s="148" t="s">
        <v>131</v>
      </c>
      <c r="F148" s="154" t="s">
        <v>633</v>
      </c>
      <c r="H148" s="155">
        <v>56.98</v>
      </c>
      <c r="L148" s="152"/>
      <c r="M148" s="156"/>
      <c r="N148" s="157"/>
      <c r="O148" s="157"/>
      <c r="P148" s="157"/>
      <c r="Q148" s="157"/>
      <c r="R148" s="157"/>
      <c r="S148" s="157"/>
      <c r="T148" s="158"/>
      <c r="AT148" s="153" t="s">
        <v>131</v>
      </c>
      <c r="AU148" s="153" t="s">
        <v>72</v>
      </c>
      <c r="AV148" s="13" t="s">
        <v>72</v>
      </c>
      <c r="AW148" s="13" t="s">
        <v>4</v>
      </c>
      <c r="AX148" s="13" t="s">
        <v>70</v>
      </c>
      <c r="AY148" s="153" t="s">
        <v>119</v>
      </c>
    </row>
    <row r="149" spans="1:65" s="2" customFormat="1" ht="36">
      <c r="A149" s="31"/>
      <c r="B149" s="136"/>
      <c r="C149" s="137" t="s">
        <v>9</v>
      </c>
      <c r="D149" s="137" t="s">
        <v>122</v>
      </c>
      <c r="E149" s="138" t="s">
        <v>438</v>
      </c>
      <c r="F149" s="139" t="s">
        <v>439</v>
      </c>
      <c r="G149" s="140" t="s">
        <v>125</v>
      </c>
      <c r="H149" s="141">
        <v>48.89</v>
      </c>
      <c r="I149" s="141"/>
      <c r="J149" s="141">
        <f>ROUND(I149*H149,2)</f>
        <v>0</v>
      </c>
      <c r="K149" s="139" t="s">
        <v>126</v>
      </c>
      <c r="L149" s="32"/>
      <c r="M149" s="142" t="s">
        <v>3</v>
      </c>
      <c r="N149" s="143" t="s">
        <v>34</v>
      </c>
      <c r="O149" s="144">
        <v>0.32500000000000001</v>
      </c>
      <c r="P149" s="144">
        <f>O149*H149</f>
        <v>15.889250000000001</v>
      </c>
      <c r="Q149" s="144">
        <v>8.0000000000000007E-5</v>
      </c>
      <c r="R149" s="144">
        <f>Q149*H149</f>
        <v>3.9112000000000001E-3</v>
      </c>
      <c r="S149" s="144">
        <v>0</v>
      </c>
      <c r="T149" s="145">
        <f>S149*H149</f>
        <v>0</v>
      </c>
      <c r="U149" s="31"/>
      <c r="V149" s="31"/>
      <c r="W149" s="31"/>
      <c r="X149" s="31"/>
      <c r="Y149" s="31"/>
      <c r="Z149" s="31"/>
      <c r="AA149" s="31"/>
      <c r="AB149" s="31"/>
      <c r="AC149" s="31"/>
      <c r="AD149" s="31"/>
      <c r="AE149" s="31"/>
      <c r="AR149" s="146" t="s">
        <v>197</v>
      </c>
      <c r="AT149" s="146" t="s">
        <v>122</v>
      </c>
      <c r="AU149" s="146" t="s">
        <v>72</v>
      </c>
      <c r="AY149" s="19" t="s">
        <v>119</v>
      </c>
      <c r="BE149" s="147">
        <f>IF(N149="základní",J149,0)</f>
        <v>0</v>
      </c>
      <c r="BF149" s="147">
        <f>IF(N149="snížená",J149,0)</f>
        <v>0</v>
      </c>
      <c r="BG149" s="147">
        <f>IF(N149="zákl. přenesená",J149,0)</f>
        <v>0</v>
      </c>
      <c r="BH149" s="147">
        <f>IF(N149="sníž. přenesená",J149,0)</f>
        <v>0</v>
      </c>
      <c r="BI149" s="147">
        <f>IF(N149="nulová",J149,0)</f>
        <v>0</v>
      </c>
      <c r="BJ149" s="19" t="s">
        <v>70</v>
      </c>
      <c r="BK149" s="147">
        <f>ROUND(I149*H149,2)</f>
        <v>0</v>
      </c>
      <c r="BL149" s="19" t="s">
        <v>197</v>
      </c>
      <c r="BM149" s="146" t="s">
        <v>440</v>
      </c>
    </row>
    <row r="150" spans="1:65" s="2" customFormat="1" ht="68.25">
      <c r="A150" s="31"/>
      <c r="B150" s="32"/>
      <c r="C150" s="31"/>
      <c r="D150" s="148" t="s">
        <v>129</v>
      </c>
      <c r="E150" s="31"/>
      <c r="F150" s="149" t="s">
        <v>441</v>
      </c>
      <c r="G150" s="31"/>
      <c r="H150" s="31"/>
      <c r="I150" s="31"/>
      <c r="J150" s="31"/>
      <c r="K150" s="31"/>
      <c r="L150" s="32"/>
      <c r="M150" s="150"/>
      <c r="N150" s="151"/>
      <c r="O150" s="52"/>
      <c r="P150" s="52"/>
      <c r="Q150" s="52"/>
      <c r="R150" s="52"/>
      <c r="S150" s="52"/>
      <c r="T150" s="53"/>
      <c r="U150" s="31"/>
      <c r="V150" s="31"/>
      <c r="W150" s="31"/>
      <c r="X150" s="31"/>
      <c r="Y150" s="31"/>
      <c r="Z150" s="31"/>
      <c r="AA150" s="31"/>
      <c r="AB150" s="31"/>
      <c r="AC150" s="31"/>
      <c r="AD150" s="31"/>
      <c r="AE150" s="31"/>
      <c r="AT150" s="19" t="s">
        <v>129</v>
      </c>
      <c r="AU150" s="19" t="s">
        <v>72</v>
      </c>
    </row>
    <row r="151" spans="1:65" s="13" customFormat="1">
      <c r="B151" s="152"/>
      <c r="D151" s="148" t="s">
        <v>131</v>
      </c>
      <c r="E151" s="153" t="s">
        <v>3</v>
      </c>
      <c r="F151" s="154" t="s">
        <v>622</v>
      </c>
      <c r="H151" s="155">
        <v>39.270000000000003</v>
      </c>
      <c r="L151" s="152"/>
      <c r="M151" s="156"/>
      <c r="N151" s="157"/>
      <c r="O151" s="157"/>
      <c r="P151" s="157"/>
      <c r="Q151" s="157"/>
      <c r="R151" s="157"/>
      <c r="S151" s="157"/>
      <c r="T151" s="158"/>
      <c r="AT151" s="153" t="s">
        <v>131</v>
      </c>
      <c r="AU151" s="153" t="s">
        <v>72</v>
      </c>
      <c r="AV151" s="13" t="s">
        <v>72</v>
      </c>
      <c r="AW151" s="13" t="s">
        <v>25</v>
      </c>
      <c r="AX151" s="13" t="s">
        <v>63</v>
      </c>
      <c r="AY151" s="153" t="s">
        <v>119</v>
      </c>
    </row>
    <row r="152" spans="1:65" s="15" customFormat="1">
      <c r="B152" s="166"/>
      <c r="D152" s="148" t="s">
        <v>131</v>
      </c>
      <c r="E152" s="167" t="s">
        <v>3</v>
      </c>
      <c r="F152" s="168" t="s">
        <v>623</v>
      </c>
      <c r="H152" s="167" t="s">
        <v>3</v>
      </c>
      <c r="L152" s="166"/>
      <c r="M152" s="169"/>
      <c r="N152" s="170"/>
      <c r="O152" s="170"/>
      <c r="P152" s="170"/>
      <c r="Q152" s="170"/>
      <c r="R152" s="170"/>
      <c r="S152" s="170"/>
      <c r="T152" s="171"/>
      <c r="AT152" s="167" t="s">
        <v>131</v>
      </c>
      <c r="AU152" s="167" t="s">
        <v>72</v>
      </c>
      <c r="AV152" s="15" t="s">
        <v>70</v>
      </c>
      <c r="AW152" s="15" t="s">
        <v>25</v>
      </c>
      <c r="AX152" s="15" t="s">
        <v>63</v>
      </c>
      <c r="AY152" s="167" t="s">
        <v>119</v>
      </c>
    </row>
    <row r="153" spans="1:65" s="13" customFormat="1">
      <c r="B153" s="152"/>
      <c r="D153" s="148" t="s">
        <v>131</v>
      </c>
      <c r="E153" s="153" t="s">
        <v>3</v>
      </c>
      <c r="F153" s="154" t="s">
        <v>624</v>
      </c>
      <c r="H153" s="155">
        <v>9.6199999999999992</v>
      </c>
      <c r="L153" s="152"/>
      <c r="M153" s="156"/>
      <c r="N153" s="157"/>
      <c r="O153" s="157"/>
      <c r="P153" s="157"/>
      <c r="Q153" s="157"/>
      <c r="R153" s="157"/>
      <c r="S153" s="157"/>
      <c r="T153" s="158"/>
      <c r="AT153" s="153" t="s">
        <v>131</v>
      </c>
      <c r="AU153" s="153" t="s">
        <v>72</v>
      </c>
      <c r="AV153" s="13" t="s">
        <v>72</v>
      </c>
      <c r="AW153" s="13" t="s">
        <v>25</v>
      </c>
      <c r="AX153" s="13" t="s">
        <v>63</v>
      </c>
      <c r="AY153" s="153" t="s">
        <v>119</v>
      </c>
    </row>
    <row r="154" spans="1:65" s="15" customFormat="1">
      <c r="B154" s="166"/>
      <c r="D154" s="148" t="s">
        <v>131</v>
      </c>
      <c r="E154" s="167" t="s">
        <v>3</v>
      </c>
      <c r="F154" s="168" t="s">
        <v>625</v>
      </c>
      <c r="H154" s="167" t="s">
        <v>3</v>
      </c>
      <c r="L154" s="166"/>
      <c r="M154" s="169"/>
      <c r="N154" s="170"/>
      <c r="O154" s="170"/>
      <c r="P154" s="170"/>
      <c r="Q154" s="170"/>
      <c r="R154" s="170"/>
      <c r="S154" s="170"/>
      <c r="T154" s="171"/>
      <c r="AT154" s="167" t="s">
        <v>131</v>
      </c>
      <c r="AU154" s="167" t="s">
        <v>72</v>
      </c>
      <c r="AV154" s="15" t="s">
        <v>70</v>
      </c>
      <c r="AW154" s="15" t="s">
        <v>25</v>
      </c>
      <c r="AX154" s="15" t="s">
        <v>63</v>
      </c>
      <c r="AY154" s="167" t="s">
        <v>119</v>
      </c>
    </row>
    <row r="155" spans="1:65" s="14" customFormat="1">
      <c r="B155" s="159"/>
      <c r="D155" s="148" t="s">
        <v>131</v>
      </c>
      <c r="E155" s="160" t="s">
        <v>3</v>
      </c>
      <c r="F155" s="161" t="s">
        <v>133</v>
      </c>
      <c r="H155" s="162">
        <v>48.89</v>
      </c>
      <c r="L155" s="159"/>
      <c r="M155" s="163"/>
      <c r="N155" s="164"/>
      <c r="O155" s="164"/>
      <c r="P155" s="164"/>
      <c r="Q155" s="164"/>
      <c r="R155" s="164"/>
      <c r="S155" s="164"/>
      <c r="T155" s="165"/>
      <c r="AT155" s="160" t="s">
        <v>131</v>
      </c>
      <c r="AU155" s="160" t="s">
        <v>72</v>
      </c>
      <c r="AV155" s="14" t="s">
        <v>127</v>
      </c>
      <c r="AW155" s="14" t="s">
        <v>25</v>
      </c>
      <c r="AX155" s="14" t="s">
        <v>70</v>
      </c>
      <c r="AY155" s="160" t="s">
        <v>119</v>
      </c>
    </row>
    <row r="156" spans="1:65" s="2" customFormat="1" ht="16.5" customHeight="1">
      <c r="A156" s="31"/>
      <c r="B156" s="136"/>
      <c r="C156" s="172" t="s">
        <v>197</v>
      </c>
      <c r="D156" s="172" t="s">
        <v>201</v>
      </c>
      <c r="E156" s="173" t="s">
        <v>442</v>
      </c>
      <c r="F156" s="174" t="s">
        <v>443</v>
      </c>
      <c r="G156" s="175" t="s">
        <v>125</v>
      </c>
      <c r="H156" s="176">
        <v>56.98</v>
      </c>
      <c r="I156" s="176"/>
      <c r="J156" s="176">
        <f>ROUND(I156*H156,2)</f>
        <v>0</v>
      </c>
      <c r="K156" s="174" t="s">
        <v>126</v>
      </c>
      <c r="L156" s="177"/>
      <c r="M156" s="178" t="s">
        <v>3</v>
      </c>
      <c r="N156" s="179" t="s">
        <v>34</v>
      </c>
      <c r="O156" s="144">
        <v>0</v>
      </c>
      <c r="P156" s="144">
        <f>O156*H156</f>
        <v>0</v>
      </c>
      <c r="Q156" s="144">
        <v>1.9E-3</v>
      </c>
      <c r="R156" s="144">
        <f>Q156*H156</f>
        <v>0.108262</v>
      </c>
      <c r="S156" s="144">
        <v>0</v>
      </c>
      <c r="T156" s="145">
        <f>S156*H156</f>
        <v>0</v>
      </c>
      <c r="U156" s="31"/>
      <c r="V156" s="31"/>
      <c r="W156" s="31"/>
      <c r="X156" s="31"/>
      <c r="Y156" s="31"/>
      <c r="Z156" s="31"/>
      <c r="AA156" s="31"/>
      <c r="AB156" s="31"/>
      <c r="AC156" s="31"/>
      <c r="AD156" s="31"/>
      <c r="AE156" s="31"/>
      <c r="AR156" s="146" t="s">
        <v>204</v>
      </c>
      <c r="AT156" s="146" t="s">
        <v>201</v>
      </c>
      <c r="AU156" s="146" t="s">
        <v>72</v>
      </c>
      <c r="AY156" s="19" t="s">
        <v>119</v>
      </c>
      <c r="BE156" s="147">
        <f>IF(N156="základní",J156,0)</f>
        <v>0</v>
      </c>
      <c r="BF156" s="147">
        <f>IF(N156="snížená",J156,0)</f>
        <v>0</v>
      </c>
      <c r="BG156" s="147">
        <f>IF(N156="zákl. přenesená",J156,0)</f>
        <v>0</v>
      </c>
      <c r="BH156" s="147">
        <f>IF(N156="sníž. přenesená",J156,0)</f>
        <v>0</v>
      </c>
      <c r="BI156" s="147">
        <f>IF(N156="nulová",J156,0)</f>
        <v>0</v>
      </c>
      <c r="BJ156" s="19" t="s">
        <v>70</v>
      </c>
      <c r="BK156" s="147">
        <f>ROUND(I156*H156,2)</f>
        <v>0</v>
      </c>
      <c r="BL156" s="19" t="s">
        <v>197</v>
      </c>
      <c r="BM156" s="146" t="s">
        <v>444</v>
      </c>
    </row>
    <row r="157" spans="1:65" s="13" customFormat="1">
      <c r="B157" s="152"/>
      <c r="D157" s="148" t="s">
        <v>131</v>
      </c>
      <c r="F157" s="154" t="s">
        <v>633</v>
      </c>
      <c r="H157" s="155">
        <v>56.98</v>
      </c>
      <c r="L157" s="152"/>
      <c r="M157" s="156"/>
      <c r="N157" s="157"/>
      <c r="O157" s="157"/>
      <c r="P157" s="157"/>
      <c r="Q157" s="157"/>
      <c r="R157" s="157"/>
      <c r="S157" s="157"/>
      <c r="T157" s="158"/>
      <c r="AT157" s="153" t="s">
        <v>131</v>
      </c>
      <c r="AU157" s="153" t="s">
        <v>72</v>
      </c>
      <c r="AV157" s="13" t="s">
        <v>72</v>
      </c>
      <c r="AW157" s="13" t="s">
        <v>4</v>
      </c>
      <c r="AX157" s="13" t="s">
        <v>70</v>
      </c>
      <c r="AY157" s="153" t="s">
        <v>119</v>
      </c>
    </row>
    <row r="158" spans="1:65" s="2" customFormat="1" ht="21.75" customHeight="1">
      <c r="A158" s="31"/>
      <c r="B158" s="136"/>
      <c r="C158" s="137" t="s">
        <v>224</v>
      </c>
      <c r="D158" s="137" t="s">
        <v>122</v>
      </c>
      <c r="E158" s="138" t="s">
        <v>445</v>
      </c>
      <c r="F158" s="139" t="s">
        <v>446</v>
      </c>
      <c r="G158" s="140" t="s">
        <v>125</v>
      </c>
      <c r="H158" s="141">
        <v>48.89</v>
      </c>
      <c r="I158" s="141"/>
      <c r="J158" s="141">
        <f>ROUND(I158*H158,2)</f>
        <v>0</v>
      </c>
      <c r="K158" s="139" t="s">
        <v>126</v>
      </c>
      <c r="L158" s="32"/>
      <c r="M158" s="142" t="s">
        <v>3</v>
      </c>
      <c r="N158" s="143" t="s">
        <v>34</v>
      </c>
      <c r="O158" s="144">
        <v>0.11</v>
      </c>
      <c r="P158" s="144">
        <f>O158*H158</f>
        <v>5.3779000000000003</v>
      </c>
      <c r="Q158" s="144">
        <v>0</v>
      </c>
      <c r="R158" s="144">
        <f>Q158*H158</f>
        <v>0</v>
      </c>
      <c r="S158" s="144">
        <v>0</v>
      </c>
      <c r="T158" s="145">
        <f>S158*H158</f>
        <v>0</v>
      </c>
      <c r="U158" s="31"/>
      <c r="V158" s="31"/>
      <c r="W158" s="31"/>
      <c r="X158" s="31"/>
      <c r="Y158" s="31"/>
      <c r="Z158" s="31"/>
      <c r="AA158" s="31"/>
      <c r="AB158" s="31"/>
      <c r="AC158" s="31"/>
      <c r="AD158" s="31"/>
      <c r="AE158" s="31"/>
      <c r="AR158" s="146" t="s">
        <v>197</v>
      </c>
      <c r="AT158" s="146" t="s">
        <v>122</v>
      </c>
      <c r="AU158" s="146" t="s">
        <v>72</v>
      </c>
      <c r="AY158" s="19" t="s">
        <v>119</v>
      </c>
      <c r="BE158" s="147">
        <f>IF(N158="základní",J158,0)</f>
        <v>0</v>
      </c>
      <c r="BF158" s="147">
        <f>IF(N158="snížená",J158,0)</f>
        <v>0</v>
      </c>
      <c r="BG158" s="147">
        <f>IF(N158="zákl. přenesená",J158,0)</f>
        <v>0</v>
      </c>
      <c r="BH158" s="147">
        <f>IF(N158="sníž. přenesená",J158,0)</f>
        <v>0</v>
      </c>
      <c r="BI158" s="147">
        <f>IF(N158="nulová",J158,0)</f>
        <v>0</v>
      </c>
      <c r="BJ158" s="19" t="s">
        <v>70</v>
      </c>
      <c r="BK158" s="147">
        <f>ROUND(I158*H158,2)</f>
        <v>0</v>
      </c>
      <c r="BL158" s="19" t="s">
        <v>197</v>
      </c>
      <c r="BM158" s="146" t="s">
        <v>447</v>
      </c>
    </row>
    <row r="159" spans="1:65" s="2" customFormat="1" ht="39">
      <c r="A159" s="31"/>
      <c r="B159" s="32"/>
      <c r="C159" s="31"/>
      <c r="D159" s="148" t="s">
        <v>129</v>
      </c>
      <c r="E159" s="31"/>
      <c r="F159" s="149" t="s">
        <v>448</v>
      </c>
      <c r="G159" s="31"/>
      <c r="H159" s="31"/>
      <c r="I159" s="31"/>
      <c r="J159" s="31"/>
      <c r="K159" s="31"/>
      <c r="L159" s="32"/>
      <c r="M159" s="150"/>
      <c r="N159" s="151"/>
      <c r="O159" s="52"/>
      <c r="P159" s="52"/>
      <c r="Q159" s="52"/>
      <c r="R159" s="52"/>
      <c r="S159" s="52"/>
      <c r="T159" s="53"/>
      <c r="U159" s="31"/>
      <c r="V159" s="31"/>
      <c r="W159" s="31"/>
      <c r="X159" s="31"/>
      <c r="Y159" s="31"/>
      <c r="Z159" s="31"/>
      <c r="AA159" s="31"/>
      <c r="AB159" s="31"/>
      <c r="AC159" s="31"/>
      <c r="AD159" s="31"/>
      <c r="AE159" s="31"/>
      <c r="AT159" s="19" t="s">
        <v>129</v>
      </c>
      <c r="AU159" s="19" t="s">
        <v>72</v>
      </c>
    </row>
    <row r="160" spans="1:65" s="13" customFormat="1">
      <c r="B160" s="152"/>
      <c r="D160" s="148" t="s">
        <v>131</v>
      </c>
      <c r="E160" s="153" t="s">
        <v>3</v>
      </c>
      <c r="F160" s="154" t="s">
        <v>631</v>
      </c>
      <c r="H160" s="155">
        <v>39.270000000000003</v>
      </c>
      <c r="L160" s="152"/>
      <c r="M160" s="156"/>
      <c r="N160" s="157"/>
      <c r="O160" s="157"/>
      <c r="P160" s="157"/>
      <c r="Q160" s="157"/>
      <c r="R160" s="157"/>
      <c r="S160" s="157"/>
      <c r="T160" s="158"/>
      <c r="AT160" s="153" t="s">
        <v>131</v>
      </c>
      <c r="AU160" s="153" t="s">
        <v>72</v>
      </c>
      <c r="AV160" s="13" t="s">
        <v>72</v>
      </c>
      <c r="AW160" s="13" t="s">
        <v>25</v>
      </c>
      <c r="AX160" s="13" t="s">
        <v>63</v>
      </c>
      <c r="AY160" s="153" t="s">
        <v>119</v>
      </c>
    </row>
    <row r="161" spans="1:65" s="15" customFormat="1">
      <c r="B161" s="166"/>
      <c r="D161" s="148" t="s">
        <v>131</v>
      </c>
      <c r="E161" s="167" t="s">
        <v>3</v>
      </c>
      <c r="F161" s="168" t="s">
        <v>634</v>
      </c>
      <c r="H161" s="167" t="s">
        <v>3</v>
      </c>
      <c r="L161" s="166"/>
      <c r="M161" s="169"/>
      <c r="N161" s="170"/>
      <c r="O161" s="170"/>
      <c r="P161" s="170"/>
      <c r="Q161" s="170"/>
      <c r="R161" s="170"/>
      <c r="S161" s="170"/>
      <c r="T161" s="171"/>
      <c r="AT161" s="167" t="s">
        <v>131</v>
      </c>
      <c r="AU161" s="167" t="s">
        <v>72</v>
      </c>
      <c r="AV161" s="15" t="s">
        <v>70</v>
      </c>
      <c r="AW161" s="15" t="s">
        <v>25</v>
      </c>
      <c r="AX161" s="15" t="s">
        <v>63</v>
      </c>
      <c r="AY161" s="167" t="s">
        <v>119</v>
      </c>
    </row>
    <row r="162" spans="1:65" s="13" customFormat="1">
      <c r="B162" s="152"/>
      <c r="D162" s="148" t="s">
        <v>131</v>
      </c>
      <c r="E162" s="153" t="s">
        <v>3</v>
      </c>
      <c r="F162" s="154" t="s">
        <v>632</v>
      </c>
      <c r="H162" s="155">
        <v>9.6199999999999992</v>
      </c>
      <c r="L162" s="152"/>
      <c r="M162" s="156"/>
      <c r="N162" s="157"/>
      <c r="O162" s="157"/>
      <c r="P162" s="157"/>
      <c r="Q162" s="157"/>
      <c r="R162" s="157"/>
      <c r="S162" s="157"/>
      <c r="T162" s="158"/>
      <c r="AT162" s="153" t="s">
        <v>131</v>
      </c>
      <c r="AU162" s="153" t="s">
        <v>72</v>
      </c>
      <c r="AV162" s="13" t="s">
        <v>72</v>
      </c>
      <c r="AW162" s="13" t="s">
        <v>25</v>
      </c>
      <c r="AX162" s="13" t="s">
        <v>63</v>
      </c>
      <c r="AY162" s="153" t="s">
        <v>119</v>
      </c>
    </row>
    <row r="163" spans="1:65" s="15" customFormat="1">
      <c r="B163" s="166"/>
      <c r="D163" s="148" t="s">
        <v>131</v>
      </c>
      <c r="E163" s="167" t="s">
        <v>3</v>
      </c>
      <c r="F163" s="168" t="s">
        <v>625</v>
      </c>
      <c r="H163" s="167" t="s">
        <v>3</v>
      </c>
      <c r="L163" s="166"/>
      <c r="M163" s="169"/>
      <c r="N163" s="170"/>
      <c r="O163" s="170"/>
      <c r="P163" s="170"/>
      <c r="Q163" s="170"/>
      <c r="R163" s="170"/>
      <c r="S163" s="170"/>
      <c r="T163" s="171"/>
      <c r="AT163" s="167" t="s">
        <v>131</v>
      </c>
      <c r="AU163" s="167" t="s">
        <v>72</v>
      </c>
      <c r="AV163" s="15" t="s">
        <v>70</v>
      </c>
      <c r="AW163" s="15" t="s">
        <v>25</v>
      </c>
      <c r="AX163" s="15" t="s">
        <v>63</v>
      </c>
      <c r="AY163" s="167" t="s">
        <v>119</v>
      </c>
    </row>
    <row r="164" spans="1:65" s="14" customFormat="1">
      <c r="B164" s="159"/>
      <c r="D164" s="148" t="s">
        <v>131</v>
      </c>
      <c r="E164" s="160" t="s">
        <v>3</v>
      </c>
      <c r="F164" s="161" t="s">
        <v>133</v>
      </c>
      <c r="H164" s="162">
        <v>48.89</v>
      </c>
      <c r="L164" s="159"/>
      <c r="M164" s="163"/>
      <c r="N164" s="164"/>
      <c r="O164" s="164"/>
      <c r="P164" s="164"/>
      <c r="Q164" s="164"/>
      <c r="R164" s="164"/>
      <c r="S164" s="164"/>
      <c r="T164" s="165"/>
      <c r="AT164" s="160" t="s">
        <v>131</v>
      </c>
      <c r="AU164" s="160" t="s">
        <v>72</v>
      </c>
      <c r="AV164" s="14" t="s">
        <v>127</v>
      </c>
      <c r="AW164" s="14" t="s">
        <v>25</v>
      </c>
      <c r="AX164" s="14" t="s">
        <v>70</v>
      </c>
      <c r="AY164" s="160" t="s">
        <v>119</v>
      </c>
    </row>
    <row r="165" spans="1:65" s="2" customFormat="1" ht="16.5" customHeight="1">
      <c r="A165" s="31"/>
      <c r="B165" s="136"/>
      <c r="C165" s="172" t="s">
        <v>230</v>
      </c>
      <c r="D165" s="172" t="s">
        <v>201</v>
      </c>
      <c r="E165" s="173" t="s">
        <v>449</v>
      </c>
      <c r="F165" s="174" t="s">
        <v>450</v>
      </c>
      <c r="G165" s="175" t="s">
        <v>125</v>
      </c>
      <c r="H165" s="176">
        <v>56.22</v>
      </c>
      <c r="I165" s="176"/>
      <c r="J165" s="176">
        <f>ROUND(I165*H165,2)</f>
        <v>0</v>
      </c>
      <c r="K165" s="174" t="s">
        <v>126</v>
      </c>
      <c r="L165" s="177"/>
      <c r="M165" s="178" t="s">
        <v>3</v>
      </c>
      <c r="N165" s="179" t="s">
        <v>34</v>
      </c>
      <c r="O165" s="144">
        <v>0</v>
      </c>
      <c r="P165" s="144">
        <f>O165*H165</f>
        <v>0</v>
      </c>
      <c r="Q165" s="144">
        <v>2.9999999999999997E-4</v>
      </c>
      <c r="R165" s="144">
        <f>Q165*H165</f>
        <v>1.6865999999999999E-2</v>
      </c>
      <c r="S165" s="144">
        <v>0</v>
      </c>
      <c r="T165" s="145">
        <f>S165*H165</f>
        <v>0</v>
      </c>
      <c r="U165" s="31"/>
      <c r="V165" s="31"/>
      <c r="W165" s="31"/>
      <c r="X165" s="31"/>
      <c r="Y165" s="31"/>
      <c r="Z165" s="31"/>
      <c r="AA165" s="31"/>
      <c r="AB165" s="31"/>
      <c r="AC165" s="31"/>
      <c r="AD165" s="31"/>
      <c r="AE165" s="31"/>
      <c r="AR165" s="146" t="s">
        <v>204</v>
      </c>
      <c r="AT165" s="146" t="s">
        <v>201</v>
      </c>
      <c r="AU165" s="146" t="s">
        <v>72</v>
      </c>
      <c r="AY165" s="19" t="s">
        <v>119</v>
      </c>
      <c r="BE165" s="147">
        <f>IF(N165="základní",J165,0)</f>
        <v>0</v>
      </c>
      <c r="BF165" s="147">
        <f>IF(N165="snížená",J165,0)</f>
        <v>0</v>
      </c>
      <c r="BG165" s="147">
        <f>IF(N165="zákl. přenesená",J165,0)</f>
        <v>0</v>
      </c>
      <c r="BH165" s="147">
        <f>IF(N165="sníž. přenesená",J165,0)</f>
        <v>0</v>
      </c>
      <c r="BI165" s="147">
        <f>IF(N165="nulová",J165,0)</f>
        <v>0</v>
      </c>
      <c r="BJ165" s="19" t="s">
        <v>70</v>
      </c>
      <c r="BK165" s="147">
        <f>ROUND(I165*H165,2)</f>
        <v>0</v>
      </c>
      <c r="BL165" s="19" t="s">
        <v>197</v>
      </c>
      <c r="BM165" s="146" t="s">
        <v>451</v>
      </c>
    </row>
    <row r="166" spans="1:65" s="13" customFormat="1">
      <c r="B166" s="152"/>
      <c r="D166" s="148" t="s">
        <v>131</v>
      </c>
      <c r="F166" s="154" t="s">
        <v>635</v>
      </c>
      <c r="H166" s="155">
        <v>56.22</v>
      </c>
      <c r="L166" s="152"/>
      <c r="M166" s="156"/>
      <c r="N166" s="157"/>
      <c r="O166" s="157"/>
      <c r="P166" s="157"/>
      <c r="Q166" s="157"/>
      <c r="R166" s="157"/>
      <c r="S166" s="157"/>
      <c r="T166" s="158"/>
      <c r="AT166" s="153" t="s">
        <v>131</v>
      </c>
      <c r="AU166" s="153" t="s">
        <v>72</v>
      </c>
      <c r="AV166" s="13" t="s">
        <v>72</v>
      </c>
      <c r="AW166" s="13" t="s">
        <v>4</v>
      </c>
      <c r="AX166" s="13" t="s">
        <v>70</v>
      </c>
      <c r="AY166" s="153" t="s">
        <v>119</v>
      </c>
    </row>
    <row r="167" spans="1:65" s="2" customFormat="1" ht="24">
      <c r="A167" s="31"/>
      <c r="B167" s="136"/>
      <c r="C167" s="137" t="s">
        <v>236</v>
      </c>
      <c r="D167" s="137" t="s">
        <v>122</v>
      </c>
      <c r="E167" s="138" t="s">
        <v>453</v>
      </c>
      <c r="F167" s="139" t="s">
        <v>454</v>
      </c>
      <c r="G167" s="140" t="s">
        <v>152</v>
      </c>
      <c r="H167" s="141">
        <v>0.25</v>
      </c>
      <c r="I167" s="141"/>
      <c r="J167" s="141">
        <f>ROUND(I167*H167,2)</f>
        <v>0</v>
      </c>
      <c r="K167" s="139" t="s">
        <v>126</v>
      </c>
      <c r="L167" s="32"/>
      <c r="M167" s="142" t="s">
        <v>3</v>
      </c>
      <c r="N167" s="143" t="s">
        <v>34</v>
      </c>
      <c r="O167" s="144">
        <v>1.609</v>
      </c>
      <c r="P167" s="144">
        <f>O167*H167</f>
        <v>0.40225</v>
      </c>
      <c r="Q167" s="144">
        <v>0</v>
      </c>
      <c r="R167" s="144">
        <f>Q167*H167</f>
        <v>0</v>
      </c>
      <c r="S167" s="144">
        <v>0</v>
      </c>
      <c r="T167" s="145">
        <f>S167*H167</f>
        <v>0</v>
      </c>
      <c r="U167" s="31"/>
      <c r="V167" s="31"/>
      <c r="W167" s="31"/>
      <c r="X167" s="31"/>
      <c r="Y167" s="31"/>
      <c r="Z167" s="31"/>
      <c r="AA167" s="31"/>
      <c r="AB167" s="31"/>
      <c r="AC167" s="31"/>
      <c r="AD167" s="31"/>
      <c r="AE167" s="31"/>
      <c r="AR167" s="146" t="s">
        <v>197</v>
      </c>
      <c r="AT167" s="146" t="s">
        <v>122</v>
      </c>
      <c r="AU167" s="146" t="s">
        <v>72</v>
      </c>
      <c r="AY167" s="19" t="s">
        <v>119</v>
      </c>
      <c r="BE167" s="147">
        <f>IF(N167="základní",J167,0)</f>
        <v>0</v>
      </c>
      <c r="BF167" s="147">
        <f>IF(N167="snížená",J167,0)</f>
        <v>0</v>
      </c>
      <c r="BG167" s="147">
        <f>IF(N167="zákl. přenesená",J167,0)</f>
        <v>0</v>
      </c>
      <c r="BH167" s="147">
        <f>IF(N167="sníž. přenesená",J167,0)</f>
        <v>0</v>
      </c>
      <c r="BI167" s="147">
        <f>IF(N167="nulová",J167,0)</f>
        <v>0</v>
      </c>
      <c r="BJ167" s="19" t="s">
        <v>70</v>
      </c>
      <c r="BK167" s="147">
        <f>ROUND(I167*H167,2)</f>
        <v>0</v>
      </c>
      <c r="BL167" s="19" t="s">
        <v>197</v>
      </c>
      <c r="BM167" s="146" t="s">
        <v>455</v>
      </c>
    </row>
    <row r="168" spans="1:65" s="2" customFormat="1" ht="78">
      <c r="A168" s="31"/>
      <c r="B168" s="32"/>
      <c r="C168" s="31"/>
      <c r="D168" s="148" t="s">
        <v>129</v>
      </c>
      <c r="E168" s="31"/>
      <c r="F168" s="149" t="s">
        <v>272</v>
      </c>
      <c r="G168" s="31"/>
      <c r="H168" s="31"/>
      <c r="I168" s="31"/>
      <c r="J168" s="31"/>
      <c r="K168" s="31"/>
      <c r="L168" s="32"/>
      <c r="M168" s="150"/>
      <c r="N168" s="151"/>
      <c r="O168" s="52"/>
      <c r="P168" s="52"/>
      <c r="Q168" s="52"/>
      <c r="R168" s="52"/>
      <c r="S168" s="52"/>
      <c r="T168" s="53"/>
      <c r="U168" s="31"/>
      <c r="V168" s="31"/>
      <c r="W168" s="31"/>
      <c r="X168" s="31"/>
      <c r="Y168" s="31"/>
      <c r="Z168" s="31"/>
      <c r="AA168" s="31"/>
      <c r="AB168" s="31"/>
      <c r="AC168" s="31"/>
      <c r="AD168" s="31"/>
      <c r="AE168" s="31"/>
      <c r="AT168" s="19" t="s">
        <v>129</v>
      </c>
      <c r="AU168" s="19" t="s">
        <v>72</v>
      </c>
    </row>
    <row r="169" spans="1:65" s="2" customFormat="1" ht="24">
      <c r="A169" s="31"/>
      <c r="B169" s="136"/>
      <c r="C169" s="137" t="s">
        <v>241</v>
      </c>
      <c r="D169" s="137" t="s">
        <v>122</v>
      </c>
      <c r="E169" s="138" t="s">
        <v>456</v>
      </c>
      <c r="F169" s="139" t="s">
        <v>457</v>
      </c>
      <c r="G169" s="140" t="s">
        <v>152</v>
      </c>
      <c r="H169" s="141">
        <v>0.25</v>
      </c>
      <c r="I169" s="141"/>
      <c r="J169" s="141">
        <f>ROUND(I169*H169,2)</f>
        <v>0</v>
      </c>
      <c r="K169" s="139" t="s">
        <v>126</v>
      </c>
      <c r="L169" s="32"/>
      <c r="M169" s="142" t="s">
        <v>3</v>
      </c>
      <c r="N169" s="143" t="s">
        <v>34</v>
      </c>
      <c r="O169" s="144">
        <v>1.61</v>
      </c>
      <c r="P169" s="144">
        <f>O169*H169</f>
        <v>0.40250000000000002</v>
      </c>
      <c r="Q169" s="144">
        <v>0</v>
      </c>
      <c r="R169" s="144">
        <f>Q169*H169</f>
        <v>0</v>
      </c>
      <c r="S169" s="144">
        <v>0</v>
      </c>
      <c r="T169" s="145">
        <f>S169*H169</f>
        <v>0</v>
      </c>
      <c r="U169" s="31"/>
      <c r="V169" s="31"/>
      <c r="W169" s="31"/>
      <c r="X169" s="31"/>
      <c r="Y169" s="31"/>
      <c r="Z169" s="31"/>
      <c r="AA169" s="31"/>
      <c r="AB169" s="31"/>
      <c r="AC169" s="31"/>
      <c r="AD169" s="31"/>
      <c r="AE169" s="31"/>
      <c r="AR169" s="146" t="s">
        <v>197</v>
      </c>
      <c r="AT169" s="146" t="s">
        <v>122</v>
      </c>
      <c r="AU169" s="146" t="s">
        <v>72</v>
      </c>
      <c r="AY169" s="19" t="s">
        <v>119</v>
      </c>
      <c r="BE169" s="147">
        <f>IF(N169="základní",J169,0)</f>
        <v>0</v>
      </c>
      <c r="BF169" s="147">
        <f>IF(N169="snížená",J169,0)</f>
        <v>0</v>
      </c>
      <c r="BG169" s="147">
        <f>IF(N169="zákl. přenesená",J169,0)</f>
        <v>0</v>
      </c>
      <c r="BH169" s="147">
        <f>IF(N169="sníž. přenesená",J169,0)</f>
        <v>0</v>
      </c>
      <c r="BI169" s="147">
        <f>IF(N169="nulová",J169,0)</f>
        <v>0</v>
      </c>
      <c r="BJ169" s="19" t="s">
        <v>70</v>
      </c>
      <c r="BK169" s="147">
        <f>ROUND(I169*H169,2)</f>
        <v>0</v>
      </c>
      <c r="BL169" s="19" t="s">
        <v>197</v>
      </c>
      <c r="BM169" s="146" t="s">
        <v>458</v>
      </c>
    </row>
    <row r="170" spans="1:65" s="2" customFormat="1" ht="78">
      <c r="A170" s="31"/>
      <c r="B170" s="32"/>
      <c r="C170" s="31"/>
      <c r="D170" s="148" t="s">
        <v>129</v>
      </c>
      <c r="E170" s="31"/>
      <c r="F170" s="149" t="s">
        <v>272</v>
      </c>
      <c r="G170" s="31"/>
      <c r="H170" s="31"/>
      <c r="I170" s="31"/>
      <c r="J170" s="31"/>
      <c r="K170" s="31"/>
      <c r="L170" s="32"/>
      <c r="M170" s="150"/>
      <c r="N170" s="151"/>
      <c r="O170" s="52"/>
      <c r="P170" s="52"/>
      <c r="Q170" s="52"/>
      <c r="R170" s="52"/>
      <c r="S170" s="52"/>
      <c r="T170" s="53"/>
      <c r="U170" s="31"/>
      <c r="V170" s="31"/>
      <c r="W170" s="31"/>
      <c r="X170" s="31"/>
      <c r="Y170" s="31"/>
      <c r="Z170" s="31"/>
      <c r="AA170" s="31"/>
      <c r="AB170" s="31"/>
      <c r="AC170" s="31"/>
      <c r="AD170" s="31"/>
      <c r="AE170" s="31"/>
      <c r="AT170" s="19" t="s">
        <v>129</v>
      </c>
      <c r="AU170" s="19" t="s">
        <v>72</v>
      </c>
    </row>
    <row r="171" spans="1:65" s="12" customFormat="1" ht="22.9" customHeight="1">
      <c r="B171" s="124"/>
      <c r="D171" s="125" t="s">
        <v>62</v>
      </c>
      <c r="E171" s="134" t="s">
        <v>192</v>
      </c>
      <c r="F171" s="134" t="s">
        <v>193</v>
      </c>
      <c r="J171" s="135">
        <f>BK171</f>
        <v>0</v>
      </c>
      <c r="L171" s="124"/>
      <c r="M171" s="128"/>
      <c r="N171" s="129"/>
      <c r="O171" s="129"/>
      <c r="P171" s="130">
        <f>SUM(P172:P190)</f>
        <v>15.438360000000003</v>
      </c>
      <c r="Q171" s="129"/>
      <c r="R171" s="130">
        <f>SUM(R172:R190)</f>
        <v>0.24519159999999998</v>
      </c>
      <c r="S171" s="129"/>
      <c r="T171" s="131">
        <f>SUM(T172:T190)</f>
        <v>0</v>
      </c>
      <c r="AR171" s="125" t="s">
        <v>72</v>
      </c>
      <c r="AT171" s="132" t="s">
        <v>62</v>
      </c>
      <c r="AU171" s="132" t="s">
        <v>70</v>
      </c>
      <c r="AY171" s="125" t="s">
        <v>119</v>
      </c>
      <c r="BK171" s="133">
        <f>SUM(BK172:BK190)</f>
        <v>0</v>
      </c>
    </row>
    <row r="172" spans="1:65" s="2" customFormat="1" ht="24">
      <c r="A172" s="31"/>
      <c r="B172" s="136"/>
      <c r="C172" s="137" t="s">
        <v>8</v>
      </c>
      <c r="D172" s="137" t="s">
        <v>122</v>
      </c>
      <c r="E172" s="138" t="s">
        <v>459</v>
      </c>
      <c r="F172" s="139" t="s">
        <v>460</v>
      </c>
      <c r="G172" s="140" t="s">
        <v>125</v>
      </c>
      <c r="H172" s="141">
        <v>48.89</v>
      </c>
      <c r="I172" s="141"/>
      <c r="J172" s="141">
        <f>ROUND(I172*H172,2)</f>
        <v>0</v>
      </c>
      <c r="K172" s="139" t="s">
        <v>126</v>
      </c>
      <c r="L172" s="32"/>
      <c r="M172" s="142" t="s">
        <v>3</v>
      </c>
      <c r="N172" s="143" t="s">
        <v>34</v>
      </c>
      <c r="O172" s="144">
        <v>0.14000000000000001</v>
      </c>
      <c r="P172" s="144">
        <f>O172*H172</f>
        <v>6.8446000000000007</v>
      </c>
      <c r="Q172" s="144">
        <v>1.16E-3</v>
      </c>
      <c r="R172" s="144">
        <f>Q172*H172</f>
        <v>5.6712400000000003E-2</v>
      </c>
      <c r="S172" s="144">
        <v>0</v>
      </c>
      <c r="T172" s="145">
        <f>S172*H172</f>
        <v>0</v>
      </c>
      <c r="U172" s="31"/>
      <c r="V172" s="31"/>
      <c r="W172" s="31"/>
      <c r="X172" s="31"/>
      <c r="Y172" s="31"/>
      <c r="Z172" s="31"/>
      <c r="AA172" s="31"/>
      <c r="AB172" s="31"/>
      <c r="AC172" s="31"/>
      <c r="AD172" s="31"/>
      <c r="AE172" s="31"/>
      <c r="AR172" s="146" t="s">
        <v>197</v>
      </c>
      <c r="AT172" s="146" t="s">
        <v>122</v>
      </c>
      <c r="AU172" s="146" t="s">
        <v>72</v>
      </c>
      <c r="AY172" s="19" t="s">
        <v>119</v>
      </c>
      <c r="BE172" s="147">
        <f>IF(N172="základní",J172,0)</f>
        <v>0</v>
      </c>
      <c r="BF172" s="147">
        <f>IF(N172="snížená",J172,0)</f>
        <v>0</v>
      </c>
      <c r="BG172" s="147">
        <f>IF(N172="zákl. přenesená",J172,0)</f>
        <v>0</v>
      </c>
      <c r="BH172" s="147">
        <f>IF(N172="sníž. přenesená",J172,0)</f>
        <v>0</v>
      </c>
      <c r="BI172" s="147">
        <f>IF(N172="nulová",J172,0)</f>
        <v>0</v>
      </c>
      <c r="BJ172" s="19" t="s">
        <v>70</v>
      </c>
      <c r="BK172" s="147">
        <f>ROUND(I172*H172,2)</f>
        <v>0</v>
      </c>
      <c r="BL172" s="19" t="s">
        <v>197</v>
      </c>
      <c r="BM172" s="146" t="s">
        <v>461</v>
      </c>
    </row>
    <row r="173" spans="1:65" s="2" customFormat="1" ht="107.25">
      <c r="A173" s="31"/>
      <c r="B173" s="32"/>
      <c r="C173" s="31"/>
      <c r="D173" s="148" t="s">
        <v>129</v>
      </c>
      <c r="E173" s="31"/>
      <c r="F173" s="149" t="s">
        <v>462</v>
      </c>
      <c r="G173" s="31"/>
      <c r="H173" s="31"/>
      <c r="I173" s="31"/>
      <c r="J173" s="31"/>
      <c r="K173" s="31"/>
      <c r="L173" s="32"/>
      <c r="M173" s="150"/>
      <c r="N173" s="151"/>
      <c r="O173" s="52"/>
      <c r="P173" s="52"/>
      <c r="Q173" s="52"/>
      <c r="R173" s="52"/>
      <c r="S173" s="52"/>
      <c r="T173" s="53"/>
      <c r="U173" s="31"/>
      <c r="V173" s="31"/>
      <c r="W173" s="31"/>
      <c r="X173" s="31"/>
      <c r="Y173" s="31"/>
      <c r="Z173" s="31"/>
      <c r="AA173" s="31"/>
      <c r="AB173" s="31"/>
      <c r="AC173" s="31"/>
      <c r="AD173" s="31"/>
      <c r="AE173" s="31"/>
      <c r="AT173" s="19" t="s">
        <v>129</v>
      </c>
      <c r="AU173" s="19" t="s">
        <v>72</v>
      </c>
    </row>
    <row r="174" spans="1:65" s="13" customFormat="1">
      <c r="B174" s="152"/>
      <c r="D174" s="148" t="s">
        <v>131</v>
      </c>
      <c r="E174" s="153" t="s">
        <v>3</v>
      </c>
      <c r="F174" s="154" t="s">
        <v>626</v>
      </c>
      <c r="H174" s="155">
        <v>48.89</v>
      </c>
      <c r="L174" s="152"/>
      <c r="M174" s="156"/>
      <c r="N174" s="157"/>
      <c r="O174" s="157"/>
      <c r="P174" s="157"/>
      <c r="Q174" s="157"/>
      <c r="R174" s="157"/>
      <c r="S174" s="157"/>
      <c r="T174" s="158"/>
      <c r="AT174" s="153" t="s">
        <v>131</v>
      </c>
      <c r="AU174" s="153" t="s">
        <v>72</v>
      </c>
      <c r="AV174" s="13" t="s">
        <v>72</v>
      </c>
      <c r="AW174" s="13" t="s">
        <v>25</v>
      </c>
      <c r="AX174" s="13" t="s">
        <v>63</v>
      </c>
      <c r="AY174" s="153" t="s">
        <v>119</v>
      </c>
    </row>
    <row r="175" spans="1:65" s="14" customFormat="1">
      <c r="B175" s="159"/>
      <c r="D175" s="148" t="s">
        <v>131</v>
      </c>
      <c r="E175" s="160" t="s">
        <v>3</v>
      </c>
      <c r="F175" s="161" t="s">
        <v>133</v>
      </c>
      <c r="H175" s="162">
        <v>48.89</v>
      </c>
      <c r="L175" s="159"/>
      <c r="M175" s="163"/>
      <c r="N175" s="164"/>
      <c r="O175" s="164"/>
      <c r="P175" s="164"/>
      <c r="Q175" s="164"/>
      <c r="R175" s="164"/>
      <c r="S175" s="164"/>
      <c r="T175" s="165"/>
      <c r="AT175" s="160" t="s">
        <v>131</v>
      </c>
      <c r="AU175" s="160" t="s">
        <v>72</v>
      </c>
      <c r="AV175" s="14" t="s">
        <v>127</v>
      </c>
      <c r="AW175" s="14" t="s">
        <v>25</v>
      </c>
      <c r="AX175" s="14" t="s">
        <v>70</v>
      </c>
      <c r="AY175" s="160" t="s">
        <v>119</v>
      </c>
    </row>
    <row r="176" spans="1:65" s="2" customFormat="1" ht="16.5" customHeight="1">
      <c r="A176" s="31"/>
      <c r="B176" s="136"/>
      <c r="C176" s="172" t="s">
        <v>251</v>
      </c>
      <c r="D176" s="172" t="s">
        <v>201</v>
      </c>
      <c r="E176" s="173" t="s">
        <v>463</v>
      </c>
      <c r="F176" s="174" t="s">
        <v>464</v>
      </c>
      <c r="G176" s="175" t="s">
        <v>125</v>
      </c>
      <c r="H176" s="176">
        <v>49.87</v>
      </c>
      <c r="I176" s="176"/>
      <c r="J176" s="176">
        <f>ROUND(I176*H176,2)</f>
        <v>0</v>
      </c>
      <c r="K176" s="174" t="s">
        <v>126</v>
      </c>
      <c r="L176" s="177"/>
      <c r="M176" s="178" t="s">
        <v>3</v>
      </c>
      <c r="N176" s="179" t="s">
        <v>34</v>
      </c>
      <c r="O176" s="144">
        <v>0</v>
      </c>
      <c r="P176" s="144">
        <f>O176*H176</f>
        <v>0</v>
      </c>
      <c r="Q176" s="144">
        <v>1.75E-3</v>
      </c>
      <c r="R176" s="144">
        <f>Q176*H176</f>
        <v>8.7272500000000003E-2</v>
      </c>
      <c r="S176" s="144">
        <v>0</v>
      </c>
      <c r="T176" s="145">
        <f>S176*H176</f>
        <v>0</v>
      </c>
      <c r="U176" s="31"/>
      <c r="V176" s="31"/>
      <c r="W176" s="31"/>
      <c r="X176" s="31"/>
      <c r="Y176" s="31"/>
      <c r="Z176" s="31"/>
      <c r="AA176" s="31"/>
      <c r="AB176" s="31"/>
      <c r="AC176" s="31"/>
      <c r="AD176" s="31"/>
      <c r="AE176" s="31"/>
      <c r="AR176" s="146" t="s">
        <v>204</v>
      </c>
      <c r="AT176" s="146" t="s">
        <v>201</v>
      </c>
      <c r="AU176" s="146" t="s">
        <v>72</v>
      </c>
      <c r="AY176" s="19" t="s">
        <v>119</v>
      </c>
      <c r="BE176" s="147">
        <f>IF(N176="základní",J176,0)</f>
        <v>0</v>
      </c>
      <c r="BF176" s="147">
        <f>IF(N176="snížená",J176,0)</f>
        <v>0</v>
      </c>
      <c r="BG176" s="147">
        <f>IF(N176="zákl. přenesená",J176,0)</f>
        <v>0</v>
      </c>
      <c r="BH176" s="147">
        <f>IF(N176="sníž. přenesená",J176,0)</f>
        <v>0</v>
      </c>
      <c r="BI176" s="147">
        <f>IF(N176="nulová",J176,0)</f>
        <v>0</v>
      </c>
      <c r="BJ176" s="19" t="s">
        <v>70</v>
      </c>
      <c r="BK176" s="147">
        <f>ROUND(I176*H176,2)</f>
        <v>0</v>
      </c>
      <c r="BL176" s="19" t="s">
        <v>197</v>
      </c>
      <c r="BM176" s="146" t="s">
        <v>465</v>
      </c>
    </row>
    <row r="177" spans="1:65" s="13" customFormat="1">
      <c r="B177" s="152"/>
      <c r="D177" s="148" t="s">
        <v>131</v>
      </c>
      <c r="F177" s="154" t="s">
        <v>636</v>
      </c>
      <c r="H177" s="155">
        <v>49.87</v>
      </c>
      <c r="L177" s="152"/>
      <c r="M177" s="156"/>
      <c r="N177" s="157"/>
      <c r="O177" s="157"/>
      <c r="P177" s="157"/>
      <c r="Q177" s="157"/>
      <c r="R177" s="157"/>
      <c r="S177" s="157"/>
      <c r="T177" s="158"/>
      <c r="AT177" s="153" t="s">
        <v>131</v>
      </c>
      <c r="AU177" s="153" t="s">
        <v>72</v>
      </c>
      <c r="AV177" s="13" t="s">
        <v>72</v>
      </c>
      <c r="AW177" s="13" t="s">
        <v>4</v>
      </c>
      <c r="AX177" s="13" t="s">
        <v>70</v>
      </c>
      <c r="AY177" s="153" t="s">
        <v>119</v>
      </c>
    </row>
    <row r="178" spans="1:65" s="2" customFormat="1" ht="24">
      <c r="A178" s="31"/>
      <c r="B178" s="136"/>
      <c r="C178" s="137" t="s">
        <v>256</v>
      </c>
      <c r="D178" s="137" t="s">
        <v>122</v>
      </c>
      <c r="E178" s="138" t="s">
        <v>467</v>
      </c>
      <c r="F178" s="139" t="s">
        <v>468</v>
      </c>
      <c r="G178" s="140" t="s">
        <v>125</v>
      </c>
      <c r="H178" s="141">
        <v>48.89</v>
      </c>
      <c r="I178" s="141"/>
      <c r="J178" s="141">
        <f>ROUND(I178*H178,2)</f>
        <v>0</v>
      </c>
      <c r="K178" s="139" t="s">
        <v>126</v>
      </c>
      <c r="L178" s="32"/>
      <c r="M178" s="142" t="s">
        <v>3</v>
      </c>
      <c r="N178" s="143" t="s">
        <v>34</v>
      </c>
      <c r="O178" s="144">
        <v>0.159</v>
      </c>
      <c r="P178" s="144">
        <f>O178*H178</f>
        <v>7.7735099999999999</v>
      </c>
      <c r="Q178" s="144">
        <v>3.0000000000000001E-5</v>
      </c>
      <c r="R178" s="144">
        <f>Q178*H178</f>
        <v>1.4667E-3</v>
      </c>
      <c r="S178" s="144">
        <v>0</v>
      </c>
      <c r="T178" s="145">
        <f>S178*H178</f>
        <v>0</v>
      </c>
      <c r="U178" s="31"/>
      <c r="V178" s="31"/>
      <c r="W178" s="31"/>
      <c r="X178" s="31"/>
      <c r="Y178" s="31"/>
      <c r="Z178" s="31"/>
      <c r="AA178" s="31"/>
      <c r="AB178" s="31"/>
      <c r="AC178" s="31"/>
      <c r="AD178" s="31"/>
      <c r="AE178" s="31"/>
      <c r="AR178" s="146" t="s">
        <v>197</v>
      </c>
      <c r="AT178" s="146" t="s">
        <v>122</v>
      </c>
      <c r="AU178" s="146" t="s">
        <v>72</v>
      </c>
      <c r="AY178" s="19" t="s">
        <v>119</v>
      </c>
      <c r="BE178" s="147">
        <f>IF(N178="základní",J178,0)</f>
        <v>0</v>
      </c>
      <c r="BF178" s="147">
        <f>IF(N178="snížená",J178,0)</f>
        <v>0</v>
      </c>
      <c r="BG178" s="147">
        <f>IF(N178="zákl. přenesená",J178,0)</f>
        <v>0</v>
      </c>
      <c r="BH178" s="147">
        <f>IF(N178="sníž. přenesená",J178,0)</f>
        <v>0</v>
      </c>
      <c r="BI178" s="147">
        <f>IF(N178="nulová",J178,0)</f>
        <v>0</v>
      </c>
      <c r="BJ178" s="19" t="s">
        <v>70</v>
      </c>
      <c r="BK178" s="147">
        <f>ROUND(I178*H178,2)</f>
        <v>0</v>
      </c>
      <c r="BL178" s="19" t="s">
        <v>197</v>
      </c>
      <c r="BM178" s="146" t="s">
        <v>469</v>
      </c>
    </row>
    <row r="179" spans="1:65" s="2" customFormat="1" ht="107.25">
      <c r="A179" s="31"/>
      <c r="B179" s="32"/>
      <c r="C179" s="31"/>
      <c r="D179" s="148" t="s">
        <v>129</v>
      </c>
      <c r="E179" s="31"/>
      <c r="F179" s="149" t="s">
        <v>462</v>
      </c>
      <c r="G179" s="31"/>
      <c r="H179" s="31"/>
      <c r="I179" s="31"/>
      <c r="J179" s="31"/>
      <c r="K179" s="31"/>
      <c r="L179" s="32"/>
      <c r="M179" s="150"/>
      <c r="N179" s="151"/>
      <c r="O179" s="52"/>
      <c r="P179" s="52"/>
      <c r="Q179" s="52"/>
      <c r="R179" s="52"/>
      <c r="S179" s="52"/>
      <c r="T179" s="53"/>
      <c r="U179" s="31"/>
      <c r="V179" s="31"/>
      <c r="W179" s="31"/>
      <c r="X179" s="31"/>
      <c r="Y179" s="31"/>
      <c r="Z179" s="31"/>
      <c r="AA179" s="31"/>
      <c r="AB179" s="31"/>
      <c r="AC179" s="31"/>
      <c r="AD179" s="31"/>
      <c r="AE179" s="31"/>
      <c r="AT179" s="19" t="s">
        <v>129</v>
      </c>
      <c r="AU179" s="19" t="s">
        <v>72</v>
      </c>
    </row>
    <row r="180" spans="1:65" s="13" customFormat="1">
      <c r="B180" s="152"/>
      <c r="D180" s="148" t="s">
        <v>131</v>
      </c>
      <c r="E180" s="153" t="s">
        <v>3</v>
      </c>
      <c r="F180" s="154" t="s">
        <v>631</v>
      </c>
      <c r="H180" s="155">
        <v>39.270000000000003</v>
      </c>
      <c r="L180" s="152"/>
      <c r="M180" s="156"/>
      <c r="N180" s="157"/>
      <c r="O180" s="157"/>
      <c r="P180" s="157"/>
      <c r="Q180" s="157"/>
      <c r="R180" s="157"/>
      <c r="S180" s="157"/>
      <c r="T180" s="158"/>
      <c r="AT180" s="153" t="s">
        <v>131</v>
      </c>
      <c r="AU180" s="153" t="s">
        <v>72</v>
      </c>
      <c r="AV180" s="13" t="s">
        <v>72</v>
      </c>
      <c r="AW180" s="13" t="s">
        <v>25</v>
      </c>
      <c r="AX180" s="13" t="s">
        <v>63</v>
      </c>
      <c r="AY180" s="153" t="s">
        <v>119</v>
      </c>
    </row>
    <row r="181" spans="1:65" s="15" customFormat="1">
      <c r="B181" s="166"/>
      <c r="D181" s="148" t="s">
        <v>131</v>
      </c>
      <c r="E181" s="167" t="s">
        <v>3</v>
      </c>
      <c r="F181" s="168" t="s">
        <v>623</v>
      </c>
      <c r="H181" s="167" t="s">
        <v>3</v>
      </c>
      <c r="L181" s="166"/>
      <c r="M181" s="169"/>
      <c r="N181" s="170"/>
      <c r="O181" s="170"/>
      <c r="P181" s="170"/>
      <c r="Q181" s="170"/>
      <c r="R181" s="170"/>
      <c r="S181" s="170"/>
      <c r="T181" s="171"/>
      <c r="AT181" s="167" t="s">
        <v>131</v>
      </c>
      <c r="AU181" s="167" t="s">
        <v>72</v>
      </c>
      <c r="AV181" s="15" t="s">
        <v>70</v>
      </c>
      <c r="AW181" s="15" t="s">
        <v>25</v>
      </c>
      <c r="AX181" s="15" t="s">
        <v>63</v>
      </c>
      <c r="AY181" s="167" t="s">
        <v>119</v>
      </c>
    </row>
    <row r="182" spans="1:65" s="13" customFormat="1">
      <c r="B182" s="152"/>
      <c r="D182" s="148" t="s">
        <v>131</v>
      </c>
      <c r="E182" s="153" t="s">
        <v>3</v>
      </c>
      <c r="F182" s="154" t="s">
        <v>632</v>
      </c>
      <c r="H182" s="155">
        <v>9.6199999999999992</v>
      </c>
      <c r="L182" s="152"/>
      <c r="M182" s="156"/>
      <c r="N182" s="157"/>
      <c r="O182" s="157"/>
      <c r="P182" s="157"/>
      <c r="Q182" s="157"/>
      <c r="R182" s="157"/>
      <c r="S182" s="157"/>
      <c r="T182" s="158"/>
      <c r="AT182" s="153" t="s">
        <v>131</v>
      </c>
      <c r="AU182" s="153" t="s">
        <v>72</v>
      </c>
      <c r="AV182" s="13" t="s">
        <v>72</v>
      </c>
      <c r="AW182" s="13" t="s">
        <v>25</v>
      </c>
      <c r="AX182" s="13" t="s">
        <v>63</v>
      </c>
      <c r="AY182" s="153" t="s">
        <v>119</v>
      </c>
    </row>
    <row r="183" spans="1:65" s="15" customFormat="1">
      <c r="B183" s="166"/>
      <c r="D183" s="148" t="s">
        <v>131</v>
      </c>
      <c r="E183" s="167" t="s">
        <v>3</v>
      </c>
      <c r="F183" s="168" t="s">
        <v>625</v>
      </c>
      <c r="H183" s="167" t="s">
        <v>3</v>
      </c>
      <c r="L183" s="166"/>
      <c r="M183" s="169"/>
      <c r="N183" s="170"/>
      <c r="O183" s="170"/>
      <c r="P183" s="170"/>
      <c r="Q183" s="170"/>
      <c r="R183" s="170"/>
      <c r="S183" s="170"/>
      <c r="T183" s="171"/>
      <c r="AT183" s="167" t="s">
        <v>131</v>
      </c>
      <c r="AU183" s="167" t="s">
        <v>72</v>
      </c>
      <c r="AV183" s="15" t="s">
        <v>70</v>
      </c>
      <c r="AW183" s="15" t="s">
        <v>25</v>
      </c>
      <c r="AX183" s="15" t="s">
        <v>63</v>
      </c>
      <c r="AY183" s="167" t="s">
        <v>119</v>
      </c>
    </row>
    <row r="184" spans="1:65" s="14" customFormat="1">
      <c r="B184" s="159"/>
      <c r="D184" s="148" t="s">
        <v>131</v>
      </c>
      <c r="E184" s="160" t="s">
        <v>3</v>
      </c>
      <c r="F184" s="161" t="s">
        <v>133</v>
      </c>
      <c r="H184" s="162">
        <v>48.89</v>
      </c>
      <c r="L184" s="159"/>
      <c r="M184" s="163"/>
      <c r="N184" s="164"/>
      <c r="O184" s="164"/>
      <c r="P184" s="164"/>
      <c r="Q184" s="164"/>
      <c r="R184" s="164"/>
      <c r="S184" s="164"/>
      <c r="T184" s="165"/>
      <c r="AT184" s="160" t="s">
        <v>131</v>
      </c>
      <c r="AU184" s="160" t="s">
        <v>72</v>
      </c>
      <c r="AV184" s="14" t="s">
        <v>127</v>
      </c>
      <c r="AW184" s="14" t="s">
        <v>25</v>
      </c>
      <c r="AX184" s="14" t="s">
        <v>70</v>
      </c>
      <c r="AY184" s="160" t="s">
        <v>119</v>
      </c>
    </row>
    <row r="185" spans="1:65" s="2" customFormat="1" ht="16.5" customHeight="1">
      <c r="A185" s="31"/>
      <c r="B185" s="136"/>
      <c r="C185" s="172" t="s">
        <v>263</v>
      </c>
      <c r="D185" s="172" t="s">
        <v>201</v>
      </c>
      <c r="E185" s="173" t="s">
        <v>470</v>
      </c>
      <c r="F185" s="174" t="s">
        <v>471</v>
      </c>
      <c r="G185" s="175" t="s">
        <v>125</v>
      </c>
      <c r="H185" s="176">
        <v>49.87</v>
      </c>
      <c r="I185" s="176"/>
      <c r="J185" s="176">
        <f>ROUND(I185*H185,2)</f>
        <v>0</v>
      </c>
      <c r="K185" s="174" t="s">
        <v>126</v>
      </c>
      <c r="L185" s="177"/>
      <c r="M185" s="178" t="s">
        <v>3</v>
      </c>
      <c r="N185" s="179" t="s">
        <v>34</v>
      </c>
      <c r="O185" s="144">
        <v>0</v>
      </c>
      <c r="P185" s="144">
        <f>O185*H185</f>
        <v>0</v>
      </c>
      <c r="Q185" s="144">
        <v>2E-3</v>
      </c>
      <c r="R185" s="144">
        <f>Q185*H185</f>
        <v>9.9739999999999995E-2</v>
      </c>
      <c r="S185" s="144">
        <v>0</v>
      </c>
      <c r="T185" s="145">
        <f>S185*H185</f>
        <v>0</v>
      </c>
      <c r="U185" s="31"/>
      <c r="V185" s="31"/>
      <c r="W185" s="31"/>
      <c r="X185" s="31"/>
      <c r="Y185" s="31"/>
      <c r="Z185" s="31"/>
      <c r="AA185" s="31"/>
      <c r="AB185" s="31"/>
      <c r="AC185" s="31"/>
      <c r="AD185" s="31"/>
      <c r="AE185" s="31"/>
      <c r="AR185" s="146" t="s">
        <v>204</v>
      </c>
      <c r="AT185" s="146" t="s">
        <v>201</v>
      </c>
      <c r="AU185" s="146" t="s">
        <v>72</v>
      </c>
      <c r="AY185" s="19" t="s">
        <v>119</v>
      </c>
      <c r="BE185" s="147">
        <f>IF(N185="základní",J185,0)</f>
        <v>0</v>
      </c>
      <c r="BF185" s="147">
        <f>IF(N185="snížená",J185,0)</f>
        <v>0</v>
      </c>
      <c r="BG185" s="147">
        <f>IF(N185="zákl. přenesená",J185,0)</f>
        <v>0</v>
      </c>
      <c r="BH185" s="147">
        <f>IF(N185="sníž. přenesená",J185,0)</f>
        <v>0</v>
      </c>
      <c r="BI185" s="147">
        <f>IF(N185="nulová",J185,0)</f>
        <v>0</v>
      </c>
      <c r="BJ185" s="19" t="s">
        <v>70</v>
      </c>
      <c r="BK185" s="147">
        <f>ROUND(I185*H185,2)</f>
        <v>0</v>
      </c>
      <c r="BL185" s="19" t="s">
        <v>197</v>
      </c>
      <c r="BM185" s="146" t="s">
        <v>472</v>
      </c>
    </row>
    <row r="186" spans="1:65" s="13" customFormat="1">
      <c r="B186" s="152"/>
      <c r="D186" s="148" t="s">
        <v>131</v>
      </c>
      <c r="F186" s="154" t="s">
        <v>636</v>
      </c>
      <c r="H186" s="155">
        <v>49.87</v>
      </c>
      <c r="L186" s="152"/>
      <c r="M186" s="156"/>
      <c r="N186" s="157"/>
      <c r="O186" s="157"/>
      <c r="P186" s="157"/>
      <c r="Q186" s="157"/>
      <c r="R186" s="157"/>
      <c r="S186" s="157"/>
      <c r="T186" s="158"/>
      <c r="AT186" s="153" t="s">
        <v>131</v>
      </c>
      <c r="AU186" s="153" t="s">
        <v>72</v>
      </c>
      <c r="AV186" s="13" t="s">
        <v>72</v>
      </c>
      <c r="AW186" s="13" t="s">
        <v>4</v>
      </c>
      <c r="AX186" s="13" t="s">
        <v>70</v>
      </c>
      <c r="AY186" s="153" t="s">
        <v>119</v>
      </c>
    </row>
    <row r="187" spans="1:65" s="2" customFormat="1" ht="24">
      <c r="A187" s="31"/>
      <c r="B187" s="136"/>
      <c r="C187" s="137" t="s">
        <v>268</v>
      </c>
      <c r="D187" s="137" t="s">
        <v>122</v>
      </c>
      <c r="E187" s="138" t="s">
        <v>220</v>
      </c>
      <c r="F187" s="139" t="s">
        <v>221</v>
      </c>
      <c r="G187" s="140" t="s">
        <v>152</v>
      </c>
      <c r="H187" s="141">
        <v>0.25</v>
      </c>
      <c r="I187" s="141"/>
      <c r="J187" s="141">
        <f>ROUND(I187*H187,2)</f>
        <v>0</v>
      </c>
      <c r="K187" s="139" t="s">
        <v>126</v>
      </c>
      <c r="L187" s="32"/>
      <c r="M187" s="142" t="s">
        <v>3</v>
      </c>
      <c r="N187" s="143" t="s">
        <v>34</v>
      </c>
      <c r="O187" s="144">
        <v>1.831</v>
      </c>
      <c r="P187" s="144">
        <f>O187*H187</f>
        <v>0.45774999999999999</v>
      </c>
      <c r="Q187" s="144">
        <v>0</v>
      </c>
      <c r="R187" s="144">
        <f>Q187*H187</f>
        <v>0</v>
      </c>
      <c r="S187" s="144">
        <v>0</v>
      </c>
      <c r="T187" s="145">
        <f>S187*H187</f>
        <v>0</v>
      </c>
      <c r="U187" s="31"/>
      <c r="V187" s="31"/>
      <c r="W187" s="31"/>
      <c r="X187" s="31"/>
      <c r="Y187" s="31"/>
      <c r="Z187" s="31"/>
      <c r="AA187" s="31"/>
      <c r="AB187" s="31"/>
      <c r="AC187" s="31"/>
      <c r="AD187" s="31"/>
      <c r="AE187" s="31"/>
      <c r="AR187" s="146" t="s">
        <v>197</v>
      </c>
      <c r="AT187" s="146" t="s">
        <v>122</v>
      </c>
      <c r="AU187" s="146" t="s">
        <v>72</v>
      </c>
      <c r="AY187" s="19" t="s">
        <v>119</v>
      </c>
      <c r="BE187" s="147">
        <f>IF(N187="základní",J187,0)</f>
        <v>0</v>
      </c>
      <c r="BF187" s="147">
        <f>IF(N187="snížená",J187,0)</f>
        <v>0</v>
      </c>
      <c r="BG187" s="147">
        <f>IF(N187="zákl. přenesená",J187,0)</f>
        <v>0</v>
      </c>
      <c r="BH187" s="147">
        <f>IF(N187="sníž. přenesená",J187,0)</f>
        <v>0</v>
      </c>
      <c r="BI187" s="147">
        <f>IF(N187="nulová",J187,0)</f>
        <v>0</v>
      </c>
      <c r="BJ187" s="19" t="s">
        <v>70</v>
      </c>
      <c r="BK187" s="147">
        <f>ROUND(I187*H187,2)</f>
        <v>0</v>
      </c>
      <c r="BL187" s="19" t="s">
        <v>197</v>
      </c>
      <c r="BM187" s="146" t="s">
        <v>222</v>
      </c>
    </row>
    <row r="188" spans="1:65" s="2" customFormat="1" ht="78">
      <c r="A188" s="31"/>
      <c r="B188" s="32"/>
      <c r="C188" s="31"/>
      <c r="D188" s="148" t="s">
        <v>129</v>
      </c>
      <c r="E188" s="31"/>
      <c r="F188" s="149" t="s">
        <v>223</v>
      </c>
      <c r="G188" s="31"/>
      <c r="H188" s="31"/>
      <c r="I188" s="31"/>
      <c r="J188" s="31"/>
      <c r="K188" s="31"/>
      <c r="L188" s="32"/>
      <c r="M188" s="150"/>
      <c r="N188" s="151"/>
      <c r="O188" s="52"/>
      <c r="P188" s="52"/>
      <c r="Q188" s="52"/>
      <c r="R188" s="52"/>
      <c r="S188" s="52"/>
      <c r="T188" s="53"/>
      <c r="U188" s="31"/>
      <c r="V188" s="31"/>
      <c r="W188" s="31"/>
      <c r="X188" s="31"/>
      <c r="Y188" s="31"/>
      <c r="Z188" s="31"/>
      <c r="AA188" s="31"/>
      <c r="AB188" s="31"/>
      <c r="AC188" s="31"/>
      <c r="AD188" s="31"/>
      <c r="AE188" s="31"/>
      <c r="AT188" s="19" t="s">
        <v>129</v>
      </c>
      <c r="AU188" s="19" t="s">
        <v>72</v>
      </c>
    </row>
    <row r="189" spans="1:65" s="2" customFormat="1" ht="24">
      <c r="A189" s="31"/>
      <c r="B189" s="136"/>
      <c r="C189" s="137" t="s">
        <v>273</v>
      </c>
      <c r="D189" s="137" t="s">
        <v>122</v>
      </c>
      <c r="E189" s="138" t="s">
        <v>225</v>
      </c>
      <c r="F189" s="139" t="s">
        <v>226</v>
      </c>
      <c r="G189" s="140" t="s">
        <v>152</v>
      </c>
      <c r="H189" s="141">
        <v>0.25</v>
      </c>
      <c r="I189" s="141"/>
      <c r="J189" s="141">
        <f>ROUND(I189*H189,2)</f>
        <v>0</v>
      </c>
      <c r="K189" s="139" t="s">
        <v>126</v>
      </c>
      <c r="L189" s="32"/>
      <c r="M189" s="142" t="s">
        <v>3</v>
      </c>
      <c r="N189" s="143" t="s">
        <v>34</v>
      </c>
      <c r="O189" s="144">
        <v>1.45</v>
      </c>
      <c r="P189" s="144">
        <f>O189*H189</f>
        <v>0.36249999999999999</v>
      </c>
      <c r="Q189" s="144">
        <v>0</v>
      </c>
      <c r="R189" s="144">
        <f>Q189*H189</f>
        <v>0</v>
      </c>
      <c r="S189" s="144">
        <v>0</v>
      </c>
      <c r="T189" s="145">
        <f>S189*H189</f>
        <v>0</v>
      </c>
      <c r="U189" s="31"/>
      <c r="V189" s="31"/>
      <c r="W189" s="31"/>
      <c r="X189" s="31"/>
      <c r="Y189" s="31"/>
      <c r="Z189" s="31"/>
      <c r="AA189" s="31"/>
      <c r="AB189" s="31"/>
      <c r="AC189" s="31"/>
      <c r="AD189" s="31"/>
      <c r="AE189" s="31"/>
      <c r="AR189" s="146" t="s">
        <v>197</v>
      </c>
      <c r="AT189" s="146" t="s">
        <v>122</v>
      </c>
      <c r="AU189" s="146" t="s">
        <v>72</v>
      </c>
      <c r="AY189" s="19" t="s">
        <v>119</v>
      </c>
      <c r="BE189" s="147">
        <f>IF(N189="základní",J189,0)</f>
        <v>0</v>
      </c>
      <c r="BF189" s="147">
        <f>IF(N189="snížená",J189,0)</f>
        <v>0</v>
      </c>
      <c r="BG189" s="147">
        <f>IF(N189="zákl. přenesená",J189,0)</f>
        <v>0</v>
      </c>
      <c r="BH189" s="147">
        <f>IF(N189="sníž. přenesená",J189,0)</f>
        <v>0</v>
      </c>
      <c r="BI189" s="147">
        <f>IF(N189="nulová",J189,0)</f>
        <v>0</v>
      </c>
      <c r="BJ189" s="19" t="s">
        <v>70</v>
      </c>
      <c r="BK189" s="147">
        <f>ROUND(I189*H189,2)</f>
        <v>0</v>
      </c>
      <c r="BL189" s="19" t="s">
        <v>197</v>
      </c>
      <c r="BM189" s="146" t="s">
        <v>227</v>
      </c>
    </row>
    <row r="190" spans="1:65" s="2" customFormat="1" ht="78">
      <c r="A190" s="31"/>
      <c r="B190" s="32"/>
      <c r="C190" s="31"/>
      <c r="D190" s="148" t="s">
        <v>129</v>
      </c>
      <c r="E190" s="31"/>
      <c r="F190" s="149" t="s">
        <v>223</v>
      </c>
      <c r="G190" s="31"/>
      <c r="H190" s="31"/>
      <c r="I190" s="31"/>
      <c r="J190" s="31"/>
      <c r="K190" s="31"/>
      <c r="L190" s="32"/>
      <c r="M190" s="150"/>
      <c r="N190" s="151"/>
      <c r="O190" s="52"/>
      <c r="P190" s="52"/>
      <c r="Q190" s="52"/>
      <c r="R190" s="52"/>
      <c r="S190" s="52"/>
      <c r="T190" s="53"/>
      <c r="U190" s="31"/>
      <c r="V190" s="31"/>
      <c r="W190" s="31"/>
      <c r="X190" s="31"/>
      <c r="Y190" s="31"/>
      <c r="Z190" s="31"/>
      <c r="AA190" s="31"/>
      <c r="AB190" s="31"/>
      <c r="AC190" s="31"/>
      <c r="AD190" s="31"/>
      <c r="AE190" s="31"/>
      <c r="AT190" s="19" t="s">
        <v>129</v>
      </c>
      <c r="AU190" s="19" t="s">
        <v>72</v>
      </c>
    </row>
    <row r="191" spans="1:65" s="12" customFormat="1" ht="22.9" customHeight="1">
      <c r="B191" s="124"/>
      <c r="D191" s="125" t="s">
        <v>62</v>
      </c>
      <c r="E191" s="134" t="s">
        <v>228</v>
      </c>
      <c r="F191" s="134" t="s">
        <v>229</v>
      </c>
      <c r="J191" s="135">
        <f>BK191</f>
        <v>0</v>
      </c>
      <c r="L191" s="124"/>
      <c r="M191" s="128"/>
      <c r="N191" s="129"/>
      <c r="O191" s="129"/>
      <c r="P191" s="130">
        <f>SUM(P192:P201)</f>
        <v>9.0965899999999973</v>
      </c>
      <c r="Q191" s="129"/>
      <c r="R191" s="130">
        <f>SUM(R192:R201)</f>
        <v>0.19163039999999998</v>
      </c>
      <c r="S191" s="129"/>
      <c r="T191" s="131">
        <f>SUM(T192:T201)</f>
        <v>0.59643999999999997</v>
      </c>
      <c r="AR191" s="125" t="s">
        <v>72</v>
      </c>
      <c r="AT191" s="132" t="s">
        <v>62</v>
      </c>
      <c r="AU191" s="132" t="s">
        <v>70</v>
      </c>
      <c r="AY191" s="125" t="s">
        <v>119</v>
      </c>
      <c r="BK191" s="133">
        <f>SUM(BK192:BK201)</f>
        <v>0</v>
      </c>
    </row>
    <row r="192" spans="1:65" s="2" customFormat="1" ht="24">
      <c r="A192" s="31"/>
      <c r="B192" s="136"/>
      <c r="C192" s="137" t="s">
        <v>279</v>
      </c>
      <c r="D192" s="137" t="s">
        <v>122</v>
      </c>
      <c r="E192" s="138" t="s">
        <v>637</v>
      </c>
      <c r="F192" s="139" t="s">
        <v>638</v>
      </c>
      <c r="G192" s="140" t="s">
        <v>125</v>
      </c>
      <c r="H192" s="141">
        <v>19.239999999999998</v>
      </c>
      <c r="I192" s="141"/>
      <c r="J192" s="141">
        <f>ROUND(I192*H192,2)</f>
        <v>0</v>
      </c>
      <c r="K192" s="139" t="s">
        <v>126</v>
      </c>
      <c r="L192" s="32"/>
      <c r="M192" s="142" t="s">
        <v>3</v>
      </c>
      <c r="N192" s="143" t="s">
        <v>34</v>
      </c>
      <c r="O192" s="144">
        <v>0.3</v>
      </c>
      <c r="P192" s="144">
        <f>O192*H192</f>
        <v>5.7719999999999994</v>
      </c>
      <c r="Q192" s="144">
        <v>9.9600000000000001E-3</v>
      </c>
      <c r="R192" s="144">
        <f>Q192*H192</f>
        <v>0.19163039999999998</v>
      </c>
      <c r="S192" s="144">
        <v>0</v>
      </c>
      <c r="T192" s="145">
        <f>S192*H192</f>
        <v>0</v>
      </c>
      <c r="U192" s="31"/>
      <c r="V192" s="31"/>
      <c r="W192" s="31"/>
      <c r="X192" s="31"/>
      <c r="Y192" s="31"/>
      <c r="Z192" s="31"/>
      <c r="AA192" s="31"/>
      <c r="AB192" s="31"/>
      <c r="AC192" s="31"/>
      <c r="AD192" s="31"/>
      <c r="AE192" s="31"/>
      <c r="AR192" s="146" t="s">
        <v>197</v>
      </c>
      <c r="AT192" s="146" t="s">
        <v>122</v>
      </c>
      <c r="AU192" s="146" t="s">
        <v>72</v>
      </c>
      <c r="AY192" s="19" t="s">
        <v>119</v>
      </c>
      <c r="BE192" s="147">
        <f>IF(N192="základní",J192,0)</f>
        <v>0</v>
      </c>
      <c r="BF192" s="147">
        <f>IF(N192="snížená",J192,0)</f>
        <v>0</v>
      </c>
      <c r="BG192" s="147">
        <f>IF(N192="zákl. přenesená",J192,0)</f>
        <v>0</v>
      </c>
      <c r="BH192" s="147">
        <f>IF(N192="sníž. přenesená",J192,0)</f>
        <v>0</v>
      </c>
      <c r="BI192" s="147">
        <f>IF(N192="nulová",J192,0)</f>
        <v>0</v>
      </c>
      <c r="BJ192" s="19" t="s">
        <v>70</v>
      </c>
      <c r="BK192" s="147">
        <f>ROUND(I192*H192,2)</f>
        <v>0</v>
      </c>
      <c r="BL192" s="19" t="s">
        <v>197</v>
      </c>
      <c r="BM192" s="146" t="s">
        <v>639</v>
      </c>
    </row>
    <row r="193" spans="1:65" s="2" customFormat="1" ht="39">
      <c r="A193" s="31"/>
      <c r="B193" s="32"/>
      <c r="C193" s="31"/>
      <c r="D193" s="148" t="s">
        <v>129</v>
      </c>
      <c r="E193" s="31"/>
      <c r="F193" s="149" t="s">
        <v>240</v>
      </c>
      <c r="G193" s="31"/>
      <c r="H193" s="31"/>
      <c r="I193" s="31"/>
      <c r="J193" s="31"/>
      <c r="K193" s="31"/>
      <c r="L193" s="32"/>
      <c r="M193" s="150"/>
      <c r="N193" s="151"/>
      <c r="O193" s="52"/>
      <c r="P193" s="52"/>
      <c r="Q193" s="52"/>
      <c r="R193" s="52"/>
      <c r="S193" s="52"/>
      <c r="T193" s="53"/>
      <c r="U193" s="31"/>
      <c r="V193" s="31"/>
      <c r="W193" s="31"/>
      <c r="X193" s="31"/>
      <c r="Y193" s="31"/>
      <c r="Z193" s="31"/>
      <c r="AA193" s="31"/>
      <c r="AB193" s="31"/>
      <c r="AC193" s="31"/>
      <c r="AD193" s="31"/>
      <c r="AE193" s="31"/>
      <c r="AT193" s="19" t="s">
        <v>129</v>
      </c>
      <c r="AU193" s="19" t="s">
        <v>72</v>
      </c>
    </row>
    <row r="194" spans="1:65" s="15" customFormat="1">
      <c r="B194" s="166"/>
      <c r="D194" s="148" t="s">
        <v>131</v>
      </c>
      <c r="E194" s="167" t="s">
        <v>3</v>
      </c>
      <c r="F194" s="168" t="s">
        <v>625</v>
      </c>
      <c r="H194" s="167" t="s">
        <v>3</v>
      </c>
      <c r="L194" s="166"/>
      <c r="M194" s="169"/>
      <c r="N194" s="170"/>
      <c r="O194" s="170"/>
      <c r="P194" s="170"/>
      <c r="Q194" s="170"/>
      <c r="R194" s="170"/>
      <c r="S194" s="170"/>
      <c r="T194" s="171"/>
      <c r="AT194" s="167" t="s">
        <v>131</v>
      </c>
      <c r="AU194" s="167" t="s">
        <v>72</v>
      </c>
      <c r="AV194" s="15" t="s">
        <v>70</v>
      </c>
      <c r="AW194" s="15" t="s">
        <v>25</v>
      </c>
      <c r="AX194" s="15" t="s">
        <v>63</v>
      </c>
      <c r="AY194" s="167" t="s">
        <v>119</v>
      </c>
    </row>
    <row r="195" spans="1:65" s="13" customFormat="1">
      <c r="B195" s="152"/>
      <c r="D195" s="148" t="s">
        <v>131</v>
      </c>
      <c r="E195" s="153" t="s">
        <v>3</v>
      </c>
      <c r="F195" s="154" t="s">
        <v>640</v>
      </c>
      <c r="H195" s="155">
        <v>19.239999999999998</v>
      </c>
      <c r="L195" s="152"/>
      <c r="M195" s="156"/>
      <c r="N195" s="157"/>
      <c r="O195" s="157"/>
      <c r="P195" s="157"/>
      <c r="Q195" s="157"/>
      <c r="R195" s="157"/>
      <c r="S195" s="157"/>
      <c r="T195" s="158"/>
      <c r="AT195" s="153" t="s">
        <v>131</v>
      </c>
      <c r="AU195" s="153" t="s">
        <v>72</v>
      </c>
      <c r="AV195" s="13" t="s">
        <v>72</v>
      </c>
      <c r="AW195" s="13" t="s">
        <v>25</v>
      </c>
      <c r="AX195" s="13" t="s">
        <v>63</v>
      </c>
      <c r="AY195" s="153" t="s">
        <v>119</v>
      </c>
    </row>
    <row r="196" spans="1:65" s="14" customFormat="1">
      <c r="B196" s="159"/>
      <c r="D196" s="148" t="s">
        <v>131</v>
      </c>
      <c r="E196" s="160" t="s">
        <v>3</v>
      </c>
      <c r="F196" s="161" t="s">
        <v>133</v>
      </c>
      <c r="H196" s="162">
        <v>19.239999999999998</v>
      </c>
      <c r="L196" s="159"/>
      <c r="M196" s="163"/>
      <c r="N196" s="164"/>
      <c r="O196" s="164"/>
      <c r="P196" s="164"/>
      <c r="Q196" s="164"/>
      <c r="R196" s="164"/>
      <c r="S196" s="164"/>
      <c r="T196" s="165"/>
      <c r="AT196" s="160" t="s">
        <v>131</v>
      </c>
      <c r="AU196" s="160" t="s">
        <v>72</v>
      </c>
      <c r="AV196" s="14" t="s">
        <v>127</v>
      </c>
      <c r="AW196" s="14" t="s">
        <v>25</v>
      </c>
      <c r="AX196" s="14" t="s">
        <v>70</v>
      </c>
      <c r="AY196" s="160" t="s">
        <v>119</v>
      </c>
    </row>
    <row r="197" spans="1:65" s="2" customFormat="1" ht="24">
      <c r="A197" s="31"/>
      <c r="B197" s="136"/>
      <c r="C197" s="137" t="s">
        <v>284</v>
      </c>
      <c r="D197" s="137" t="s">
        <v>122</v>
      </c>
      <c r="E197" s="138" t="s">
        <v>641</v>
      </c>
      <c r="F197" s="139" t="s">
        <v>642</v>
      </c>
      <c r="G197" s="140" t="s">
        <v>125</v>
      </c>
      <c r="H197" s="141">
        <v>19.239999999999998</v>
      </c>
      <c r="I197" s="141"/>
      <c r="J197" s="141">
        <f>ROUND(I197*H197,2)</f>
        <v>0</v>
      </c>
      <c r="K197" s="139" t="s">
        <v>126</v>
      </c>
      <c r="L197" s="32"/>
      <c r="M197" s="142" t="s">
        <v>3</v>
      </c>
      <c r="N197" s="143" t="s">
        <v>34</v>
      </c>
      <c r="O197" s="144">
        <v>0.14000000000000001</v>
      </c>
      <c r="P197" s="144">
        <f>O197*H197</f>
        <v>2.6936</v>
      </c>
      <c r="Q197" s="144">
        <v>0</v>
      </c>
      <c r="R197" s="144">
        <f>Q197*H197</f>
        <v>0</v>
      </c>
      <c r="S197" s="144">
        <v>3.1E-2</v>
      </c>
      <c r="T197" s="145">
        <f>S197*H197</f>
        <v>0.59643999999999997</v>
      </c>
      <c r="U197" s="31"/>
      <c r="V197" s="31"/>
      <c r="W197" s="31"/>
      <c r="X197" s="31"/>
      <c r="Y197" s="31"/>
      <c r="Z197" s="31"/>
      <c r="AA197" s="31"/>
      <c r="AB197" s="31"/>
      <c r="AC197" s="31"/>
      <c r="AD197" s="31"/>
      <c r="AE197" s="31"/>
      <c r="AR197" s="146" t="s">
        <v>197</v>
      </c>
      <c r="AT197" s="146" t="s">
        <v>122</v>
      </c>
      <c r="AU197" s="146" t="s">
        <v>72</v>
      </c>
      <c r="AY197" s="19" t="s">
        <v>119</v>
      </c>
      <c r="BE197" s="147">
        <f>IF(N197="základní",J197,0)</f>
        <v>0</v>
      </c>
      <c r="BF197" s="147">
        <f>IF(N197="snížená",J197,0)</f>
        <v>0</v>
      </c>
      <c r="BG197" s="147">
        <f>IF(N197="zákl. přenesená",J197,0)</f>
        <v>0</v>
      </c>
      <c r="BH197" s="147">
        <f>IF(N197="sníž. přenesená",J197,0)</f>
        <v>0</v>
      </c>
      <c r="BI197" s="147">
        <f>IF(N197="nulová",J197,0)</f>
        <v>0</v>
      </c>
      <c r="BJ197" s="19" t="s">
        <v>70</v>
      </c>
      <c r="BK197" s="147">
        <f>ROUND(I197*H197,2)</f>
        <v>0</v>
      </c>
      <c r="BL197" s="19" t="s">
        <v>197</v>
      </c>
      <c r="BM197" s="146" t="s">
        <v>643</v>
      </c>
    </row>
    <row r="198" spans="1:65" s="2" customFormat="1" ht="24">
      <c r="A198" s="31"/>
      <c r="B198" s="136"/>
      <c r="C198" s="137" t="s">
        <v>288</v>
      </c>
      <c r="D198" s="137" t="s">
        <v>122</v>
      </c>
      <c r="E198" s="138" t="s">
        <v>269</v>
      </c>
      <c r="F198" s="139" t="s">
        <v>270</v>
      </c>
      <c r="G198" s="140" t="s">
        <v>152</v>
      </c>
      <c r="H198" s="141">
        <v>0.19</v>
      </c>
      <c r="I198" s="141"/>
      <c r="J198" s="141">
        <f>ROUND(I198*H198,2)</f>
        <v>0</v>
      </c>
      <c r="K198" s="139" t="s">
        <v>126</v>
      </c>
      <c r="L198" s="32"/>
      <c r="M198" s="142" t="s">
        <v>3</v>
      </c>
      <c r="N198" s="143" t="s">
        <v>34</v>
      </c>
      <c r="O198" s="144">
        <v>1.7509999999999999</v>
      </c>
      <c r="P198" s="144">
        <f>O198*H198</f>
        <v>0.33268999999999999</v>
      </c>
      <c r="Q198" s="144">
        <v>0</v>
      </c>
      <c r="R198" s="144">
        <f>Q198*H198</f>
        <v>0</v>
      </c>
      <c r="S198" s="144">
        <v>0</v>
      </c>
      <c r="T198" s="145">
        <f>S198*H198</f>
        <v>0</v>
      </c>
      <c r="U198" s="31"/>
      <c r="V198" s="31"/>
      <c r="W198" s="31"/>
      <c r="X198" s="31"/>
      <c r="Y198" s="31"/>
      <c r="Z198" s="31"/>
      <c r="AA198" s="31"/>
      <c r="AB198" s="31"/>
      <c r="AC198" s="31"/>
      <c r="AD198" s="31"/>
      <c r="AE198" s="31"/>
      <c r="AR198" s="146" t="s">
        <v>197</v>
      </c>
      <c r="AT198" s="146" t="s">
        <v>122</v>
      </c>
      <c r="AU198" s="146" t="s">
        <v>72</v>
      </c>
      <c r="AY198" s="19" t="s">
        <v>119</v>
      </c>
      <c r="BE198" s="147">
        <f>IF(N198="základní",J198,0)</f>
        <v>0</v>
      </c>
      <c r="BF198" s="147">
        <f>IF(N198="snížená",J198,0)</f>
        <v>0</v>
      </c>
      <c r="BG198" s="147">
        <f>IF(N198="zákl. přenesená",J198,0)</f>
        <v>0</v>
      </c>
      <c r="BH198" s="147">
        <f>IF(N198="sníž. přenesená",J198,0)</f>
        <v>0</v>
      </c>
      <c r="BI198" s="147">
        <f>IF(N198="nulová",J198,0)</f>
        <v>0</v>
      </c>
      <c r="BJ198" s="19" t="s">
        <v>70</v>
      </c>
      <c r="BK198" s="147">
        <f>ROUND(I198*H198,2)</f>
        <v>0</v>
      </c>
      <c r="BL198" s="19" t="s">
        <v>197</v>
      </c>
      <c r="BM198" s="146" t="s">
        <v>644</v>
      </c>
    </row>
    <row r="199" spans="1:65" s="2" customFormat="1" ht="78">
      <c r="A199" s="31"/>
      <c r="B199" s="32"/>
      <c r="C199" s="31"/>
      <c r="D199" s="148" t="s">
        <v>129</v>
      </c>
      <c r="E199" s="31"/>
      <c r="F199" s="149" t="s">
        <v>272</v>
      </c>
      <c r="G199" s="31"/>
      <c r="H199" s="31"/>
      <c r="I199" s="31"/>
      <c r="J199" s="31"/>
      <c r="K199" s="31"/>
      <c r="L199" s="32"/>
      <c r="M199" s="150"/>
      <c r="N199" s="151"/>
      <c r="O199" s="52"/>
      <c r="P199" s="52"/>
      <c r="Q199" s="52"/>
      <c r="R199" s="52"/>
      <c r="S199" s="52"/>
      <c r="T199" s="53"/>
      <c r="U199" s="31"/>
      <c r="V199" s="31"/>
      <c r="W199" s="31"/>
      <c r="X199" s="31"/>
      <c r="Y199" s="31"/>
      <c r="Z199" s="31"/>
      <c r="AA199" s="31"/>
      <c r="AB199" s="31"/>
      <c r="AC199" s="31"/>
      <c r="AD199" s="31"/>
      <c r="AE199" s="31"/>
      <c r="AT199" s="19" t="s">
        <v>129</v>
      </c>
      <c r="AU199" s="19" t="s">
        <v>72</v>
      </c>
    </row>
    <row r="200" spans="1:65" s="2" customFormat="1" ht="24">
      <c r="A200" s="31"/>
      <c r="B200" s="136"/>
      <c r="C200" s="137" t="s">
        <v>293</v>
      </c>
      <c r="D200" s="137" t="s">
        <v>122</v>
      </c>
      <c r="E200" s="138" t="s">
        <v>274</v>
      </c>
      <c r="F200" s="139" t="s">
        <v>275</v>
      </c>
      <c r="G200" s="140" t="s">
        <v>152</v>
      </c>
      <c r="H200" s="141">
        <v>0.19</v>
      </c>
      <c r="I200" s="141"/>
      <c r="J200" s="141">
        <f>ROUND(I200*H200,2)</f>
        <v>0</v>
      </c>
      <c r="K200" s="139" t="s">
        <v>126</v>
      </c>
      <c r="L200" s="32"/>
      <c r="M200" s="142" t="s">
        <v>3</v>
      </c>
      <c r="N200" s="143" t="s">
        <v>34</v>
      </c>
      <c r="O200" s="144">
        <v>1.57</v>
      </c>
      <c r="P200" s="144">
        <f>O200*H200</f>
        <v>0.29830000000000001</v>
      </c>
      <c r="Q200" s="144">
        <v>0</v>
      </c>
      <c r="R200" s="144">
        <f>Q200*H200</f>
        <v>0</v>
      </c>
      <c r="S200" s="144">
        <v>0</v>
      </c>
      <c r="T200" s="145">
        <f>S200*H200</f>
        <v>0</v>
      </c>
      <c r="U200" s="31"/>
      <c r="V200" s="31"/>
      <c r="W200" s="31"/>
      <c r="X200" s="31"/>
      <c r="Y200" s="31"/>
      <c r="Z200" s="31"/>
      <c r="AA200" s="31"/>
      <c r="AB200" s="31"/>
      <c r="AC200" s="31"/>
      <c r="AD200" s="31"/>
      <c r="AE200" s="31"/>
      <c r="AR200" s="146" t="s">
        <v>197</v>
      </c>
      <c r="AT200" s="146" t="s">
        <v>122</v>
      </c>
      <c r="AU200" s="146" t="s">
        <v>72</v>
      </c>
      <c r="AY200" s="19" t="s">
        <v>119</v>
      </c>
      <c r="BE200" s="147">
        <f>IF(N200="základní",J200,0)</f>
        <v>0</v>
      </c>
      <c r="BF200" s="147">
        <f>IF(N200="snížená",J200,0)</f>
        <v>0</v>
      </c>
      <c r="BG200" s="147">
        <f>IF(N200="zákl. přenesená",J200,0)</f>
        <v>0</v>
      </c>
      <c r="BH200" s="147">
        <f>IF(N200="sníž. přenesená",J200,0)</f>
        <v>0</v>
      </c>
      <c r="BI200" s="147">
        <f>IF(N200="nulová",J200,0)</f>
        <v>0</v>
      </c>
      <c r="BJ200" s="19" t="s">
        <v>70</v>
      </c>
      <c r="BK200" s="147">
        <f>ROUND(I200*H200,2)</f>
        <v>0</v>
      </c>
      <c r="BL200" s="19" t="s">
        <v>197</v>
      </c>
      <c r="BM200" s="146" t="s">
        <v>645</v>
      </c>
    </row>
    <row r="201" spans="1:65" s="2" customFormat="1" ht="78">
      <c r="A201" s="31"/>
      <c r="B201" s="32"/>
      <c r="C201" s="31"/>
      <c r="D201" s="148" t="s">
        <v>129</v>
      </c>
      <c r="E201" s="31"/>
      <c r="F201" s="149" t="s">
        <v>272</v>
      </c>
      <c r="G201" s="31"/>
      <c r="H201" s="31"/>
      <c r="I201" s="31"/>
      <c r="J201" s="31"/>
      <c r="K201" s="31"/>
      <c r="L201" s="32"/>
      <c r="M201" s="150"/>
      <c r="N201" s="151"/>
      <c r="O201" s="52"/>
      <c r="P201" s="52"/>
      <c r="Q201" s="52"/>
      <c r="R201" s="52"/>
      <c r="S201" s="52"/>
      <c r="T201" s="53"/>
      <c r="U201" s="31"/>
      <c r="V201" s="31"/>
      <c r="W201" s="31"/>
      <c r="X201" s="31"/>
      <c r="Y201" s="31"/>
      <c r="Z201" s="31"/>
      <c r="AA201" s="31"/>
      <c r="AB201" s="31"/>
      <c r="AC201" s="31"/>
      <c r="AD201" s="31"/>
      <c r="AE201" s="31"/>
      <c r="AT201" s="19" t="s">
        <v>129</v>
      </c>
      <c r="AU201" s="19" t="s">
        <v>72</v>
      </c>
    </row>
    <row r="202" spans="1:65" s="12" customFormat="1" ht="22.9" customHeight="1">
      <c r="B202" s="124"/>
      <c r="D202" s="125" t="s">
        <v>62</v>
      </c>
      <c r="E202" s="134" t="s">
        <v>277</v>
      </c>
      <c r="F202" s="134" t="s">
        <v>278</v>
      </c>
      <c r="J202" s="135">
        <f>BK202</f>
        <v>0</v>
      </c>
      <c r="L202" s="124"/>
      <c r="M202" s="128"/>
      <c r="N202" s="129"/>
      <c r="O202" s="129"/>
      <c r="P202" s="130">
        <f>SUM(P203:P218)</f>
        <v>10.235659999999999</v>
      </c>
      <c r="Q202" s="129"/>
      <c r="R202" s="130">
        <f>SUM(R203:R218)</f>
        <v>0</v>
      </c>
      <c r="S202" s="129"/>
      <c r="T202" s="131">
        <f>SUM(T203:T218)</f>
        <v>6.8659999999999999E-2</v>
      </c>
      <c r="AR202" s="125" t="s">
        <v>72</v>
      </c>
      <c r="AT202" s="132" t="s">
        <v>62</v>
      </c>
      <c r="AU202" s="132" t="s">
        <v>70</v>
      </c>
      <c r="AY202" s="125" t="s">
        <v>119</v>
      </c>
      <c r="BK202" s="133">
        <f>SUM(BK203:BK218)</f>
        <v>0</v>
      </c>
    </row>
    <row r="203" spans="1:65" s="2" customFormat="1" ht="16.5" customHeight="1">
      <c r="A203" s="31"/>
      <c r="B203" s="136"/>
      <c r="C203" s="137" t="s">
        <v>298</v>
      </c>
      <c r="D203" s="137" t="s">
        <v>122</v>
      </c>
      <c r="E203" s="138" t="s">
        <v>289</v>
      </c>
      <c r="F203" s="139" t="s">
        <v>290</v>
      </c>
      <c r="G203" s="140" t="s">
        <v>248</v>
      </c>
      <c r="H203" s="141">
        <v>19.739999999999998</v>
      </c>
      <c r="I203" s="141"/>
      <c r="J203" s="141">
        <f>ROUND(I203*H203,2)</f>
        <v>0</v>
      </c>
      <c r="K203" s="139" t="s">
        <v>126</v>
      </c>
      <c r="L203" s="32"/>
      <c r="M203" s="142" t="s">
        <v>3</v>
      </c>
      <c r="N203" s="143" t="s">
        <v>34</v>
      </c>
      <c r="O203" s="144">
        <v>0.189</v>
      </c>
      <c r="P203" s="144">
        <f>O203*H203</f>
        <v>3.7308599999999998</v>
      </c>
      <c r="Q203" s="144">
        <v>0</v>
      </c>
      <c r="R203" s="144">
        <f>Q203*H203</f>
        <v>0</v>
      </c>
      <c r="S203" s="144">
        <v>2.5999999999999999E-3</v>
      </c>
      <c r="T203" s="145">
        <f>S203*H203</f>
        <v>5.1323999999999995E-2</v>
      </c>
      <c r="U203" s="31"/>
      <c r="V203" s="31"/>
      <c r="W203" s="31"/>
      <c r="X203" s="31"/>
      <c r="Y203" s="31"/>
      <c r="Z203" s="31"/>
      <c r="AA203" s="31"/>
      <c r="AB203" s="31"/>
      <c r="AC203" s="31"/>
      <c r="AD203" s="31"/>
      <c r="AE203" s="31"/>
      <c r="AR203" s="146" t="s">
        <v>197</v>
      </c>
      <c r="AT203" s="146" t="s">
        <v>122</v>
      </c>
      <c r="AU203" s="146" t="s">
        <v>72</v>
      </c>
      <c r="AY203" s="19" t="s">
        <v>119</v>
      </c>
      <c r="BE203" s="147">
        <f>IF(N203="základní",J203,0)</f>
        <v>0</v>
      </c>
      <c r="BF203" s="147">
        <f>IF(N203="snížená",J203,0)</f>
        <v>0</v>
      </c>
      <c r="BG203" s="147">
        <f>IF(N203="zákl. přenesená",J203,0)</f>
        <v>0</v>
      </c>
      <c r="BH203" s="147">
        <f>IF(N203="sníž. přenesená",J203,0)</f>
        <v>0</v>
      </c>
      <c r="BI203" s="147">
        <f>IF(N203="nulová",J203,0)</f>
        <v>0</v>
      </c>
      <c r="BJ203" s="19" t="s">
        <v>70</v>
      </c>
      <c r="BK203" s="147">
        <f>ROUND(I203*H203,2)</f>
        <v>0</v>
      </c>
      <c r="BL203" s="19" t="s">
        <v>197</v>
      </c>
      <c r="BM203" s="146" t="s">
        <v>291</v>
      </c>
    </row>
    <row r="204" spans="1:65" s="13" customFormat="1">
      <c r="B204" s="152"/>
      <c r="D204" s="148" t="s">
        <v>131</v>
      </c>
      <c r="E204" s="153" t="s">
        <v>3</v>
      </c>
      <c r="F204" s="154" t="s">
        <v>646</v>
      </c>
      <c r="H204" s="155">
        <v>19.739999999999998</v>
      </c>
      <c r="L204" s="152"/>
      <c r="M204" s="156"/>
      <c r="N204" s="157"/>
      <c r="O204" s="157"/>
      <c r="P204" s="157"/>
      <c r="Q204" s="157"/>
      <c r="R204" s="157"/>
      <c r="S204" s="157"/>
      <c r="T204" s="158"/>
      <c r="AT204" s="153" t="s">
        <v>131</v>
      </c>
      <c r="AU204" s="153" t="s">
        <v>72</v>
      </c>
      <c r="AV204" s="13" t="s">
        <v>72</v>
      </c>
      <c r="AW204" s="13" t="s">
        <v>25</v>
      </c>
      <c r="AX204" s="13" t="s">
        <v>63</v>
      </c>
      <c r="AY204" s="153" t="s">
        <v>119</v>
      </c>
    </row>
    <row r="205" spans="1:65" s="14" customFormat="1">
      <c r="B205" s="159"/>
      <c r="D205" s="148" t="s">
        <v>131</v>
      </c>
      <c r="E205" s="160" t="s">
        <v>3</v>
      </c>
      <c r="F205" s="161" t="s">
        <v>133</v>
      </c>
      <c r="H205" s="162">
        <v>19.739999999999998</v>
      </c>
      <c r="L205" s="159"/>
      <c r="M205" s="163"/>
      <c r="N205" s="164"/>
      <c r="O205" s="164"/>
      <c r="P205" s="164"/>
      <c r="Q205" s="164"/>
      <c r="R205" s="164"/>
      <c r="S205" s="164"/>
      <c r="T205" s="165"/>
      <c r="AT205" s="160" t="s">
        <v>131</v>
      </c>
      <c r="AU205" s="160" t="s">
        <v>72</v>
      </c>
      <c r="AV205" s="14" t="s">
        <v>127</v>
      </c>
      <c r="AW205" s="14" t="s">
        <v>25</v>
      </c>
      <c r="AX205" s="14" t="s">
        <v>70</v>
      </c>
      <c r="AY205" s="160" t="s">
        <v>119</v>
      </c>
    </row>
    <row r="206" spans="1:65" s="2" customFormat="1" ht="16.5" customHeight="1">
      <c r="A206" s="31"/>
      <c r="B206" s="136"/>
      <c r="C206" s="137" t="s">
        <v>204</v>
      </c>
      <c r="D206" s="137" t="s">
        <v>122</v>
      </c>
      <c r="E206" s="138" t="s">
        <v>294</v>
      </c>
      <c r="F206" s="139" t="s">
        <v>295</v>
      </c>
      <c r="G206" s="140" t="s">
        <v>248</v>
      </c>
      <c r="H206" s="141">
        <v>4.4000000000000004</v>
      </c>
      <c r="I206" s="141"/>
      <c r="J206" s="141">
        <f>ROUND(I206*H206,2)</f>
        <v>0</v>
      </c>
      <c r="K206" s="139" t="s">
        <v>126</v>
      </c>
      <c r="L206" s="32"/>
      <c r="M206" s="142" t="s">
        <v>3</v>
      </c>
      <c r="N206" s="143" t="s">
        <v>34</v>
      </c>
      <c r="O206" s="144">
        <v>0.14699999999999999</v>
      </c>
      <c r="P206" s="144">
        <f>O206*H206</f>
        <v>0.64680000000000004</v>
      </c>
      <c r="Q206" s="144">
        <v>0</v>
      </c>
      <c r="R206" s="144">
        <f>Q206*H206</f>
        <v>0</v>
      </c>
      <c r="S206" s="144">
        <v>3.9399999999999999E-3</v>
      </c>
      <c r="T206" s="145">
        <f>S206*H206</f>
        <v>1.7336000000000001E-2</v>
      </c>
      <c r="U206" s="31"/>
      <c r="V206" s="31"/>
      <c r="W206" s="31"/>
      <c r="X206" s="31"/>
      <c r="Y206" s="31"/>
      <c r="Z206" s="31"/>
      <c r="AA206" s="31"/>
      <c r="AB206" s="31"/>
      <c r="AC206" s="31"/>
      <c r="AD206" s="31"/>
      <c r="AE206" s="31"/>
      <c r="AR206" s="146" t="s">
        <v>197</v>
      </c>
      <c r="AT206" s="146" t="s">
        <v>122</v>
      </c>
      <c r="AU206" s="146" t="s">
        <v>72</v>
      </c>
      <c r="AY206" s="19" t="s">
        <v>119</v>
      </c>
      <c r="BE206" s="147">
        <f>IF(N206="základní",J206,0)</f>
        <v>0</v>
      </c>
      <c r="BF206" s="147">
        <f>IF(N206="snížená",J206,0)</f>
        <v>0</v>
      </c>
      <c r="BG206" s="147">
        <f>IF(N206="zákl. přenesená",J206,0)</f>
        <v>0</v>
      </c>
      <c r="BH206" s="147">
        <f>IF(N206="sníž. přenesená",J206,0)</f>
        <v>0</v>
      </c>
      <c r="BI206" s="147">
        <f>IF(N206="nulová",J206,0)</f>
        <v>0</v>
      </c>
      <c r="BJ206" s="19" t="s">
        <v>70</v>
      </c>
      <c r="BK206" s="147">
        <f>ROUND(I206*H206,2)</f>
        <v>0</v>
      </c>
      <c r="BL206" s="19" t="s">
        <v>197</v>
      </c>
      <c r="BM206" s="146" t="s">
        <v>296</v>
      </c>
    </row>
    <row r="207" spans="1:65" s="13" customFormat="1">
      <c r="B207" s="152"/>
      <c r="D207" s="148" t="s">
        <v>131</v>
      </c>
      <c r="E207" s="153" t="s">
        <v>3</v>
      </c>
      <c r="F207" s="154" t="s">
        <v>647</v>
      </c>
      <c r="H207" s="155">
        <v>4.4000000000000004</v>
      </c>
      <c r="L207" s="152"/>
      <c r="M207" s="156"/>
      <c r="N207" s="157"/>
      <c r="O207" s="157"/>
      <c r="P207" s="157"/>
      <c r="Q207" s="157"/>
      <c r="R207" s="157"/>
      <c r="S207" s="157"/>
      <c r="T207" s="158"/>
      <c r="AT207" s="153" t="s">
        <v>131</v>
      </c>
      <c r="AU207" s="153" t="s">
        <v>72</v>
      </c>
      <c r="AV207" s="13" t="s">
        <v>72</v>
      </c>
      <c r="AW207" s="13" t="s">
        <v>25</v>
      </c>
      <c r="AX207" s="13" t="s">
        <v>63</v>
      </c>
      <c r="AY207" s="153" t="s">
        <v>119</v>
      </c>
    </row>
    <row r="208" spans="1:65" s="14" customFormat="1">
      <c r="B208" s="159"/>
      <c r="D208" s="148" t="s">
        <v>131</v>
      </c>
      <c r="E208" s="160" t="s">
        <v>3</v>
      </c>
      <c r="F208" s="161" t="s">
        <v>133</v>
      </c>
      <c r="H208" s="162">
        <v>4.4000000000000004</v>
      </c>
      <c r="L208" s="159"/>
      <c r="M208" s="163"/>
      <c r="N208" s="164"/>
      <c r="O208" s="164"/>
      <c r="P208" s="164"/>
      <c r="Q208" s="164"/>
      <c r="R208" s="164"/>
      <c r="S208" s="164"/>
      <c r="T208" s="165"/>
      <c r="AT208" s="160" t="s">
        <v>131</v>
      </c>
      <c r="AU208" s="160" t="s">
        <v>72</v>
      </c>
      <c r="AV208" s="14" t="s">
        <v>127</v>
      </c>
      <c r="AW208" s="14" t="s">
        <v>25</v>
      </c>
      <c r="AX208" s="14" t="s">
        <v>70</v>
      </c>
      <c r="AY208" s="160" t="s">
        <v>119</v>
      </c>
    </row>
    <row r="209" spans="1:65" s="2" customFormat="1" ht="16.5" customHeight="1">
      <c r="A209" s="31"/>
      <c r="B209" s="136"/>
      <c r="C209" s="137" t="s">
        <v>309</v>
      </c>
      <c r="D209" s="137" t="s">
        <v>122</v>
      </c>
      <c r="E209" s="138" t="s">
        <v>648</v>
      </c>
      <c r="F209" s="139" t="s">
        <v>649</v>
      </c>
      <c r="G209" s="140" t="s">
        <v>248</v>
      </c>
      <c r="H209" s="141">
        <v>19.739999999999998</v>
      </c>
      <c r="I209" s="141"/>
      <c r="J209" s="141">
        <f>ROUND(I209*H209,2)</f>
        <v>0</v>
      </c>
      <c r="K209" s="139" t="s">
        <v>126</v>
      </c>
      <c r="L209" s="32"/>
      <c r="M209" s="142" t="s">
        <v>3</v>
      </c>
      <c r="N209" s="143" t="s">
        <v>34</v>
      </c>
      <c r="O209" s="144">
        <v>0.245</v>
      </c>
      <c r="P209" s="144">
        <f>O209*H209</f>
        <v>4.8362999999999996</v>
      </c>
      <c r="Q209" s="144">
        <v>0</v>
      </c>
      <c r="R209" s="144">
        <f>Q209*H209</f>
        <v>0</v>
      </c>
      <c r="S209" s="144">
        <v>0</v>
      </c>
      <c r="T209" s="145">
        <f>S209*H209</f>
        <v>0</v>
      </c>
      <c r="U209" s="31"/>
      <c r="V209" s="31"/>
      <c r="W209" s="31"/>
      <c r="X209" s="31"/>
      <c r="Y209" s="31"/>
      <c r="Z209" s="31"/>
      <c r="AA209" s="31"/>
      <c r="AB209" s="31"/>
      <c r="AC209" s="31"/>
      <c r="AD209" s="31"/>
      <c r="AE209" s="31"/>
      <c r="AR209" s="146" t="s">
        <v>197</v>
      </c>
      <c r="AT209" s="146" t="s">
        <v>122</v>
      </c>
      <c r="AU209" s="146" t="s">
        <v>72</v>
      </c>
      <c r="AY209" s="19" t="s">
        <v>119</v>
      </c>
      <c r="BE209" s="147">
        <f>IF(N209="základní",J209,0)</f>
        <v>0</v>
      </c>
      <c r="BF209" s="147">
        <f>IF(N209="snížená",J209,0)</f>
        <v>0</v>
      </c>
      <c r="BG209" s="147">
        <f>IF(N209="zákl. přenesená",J209,0)</f>
        <v>0</v>
      </c>
      <c r="BH209" s="147">
        <f>IF(N209="sníž. přenesená",J209,0)</f>
        <v>0</v>
      </c>
      <c r="BI209" s="147">
        <f>IF(N209="nulová",J209,0)</f>
        <v>0</v>
      </c>
      <c r="BJ209" s="19" t="s">
        <v>70</v>
      </c>
      <c r="BK209" s="147">
        <f>ROUND(I209*H209,2)</f>
        <v>0</v>
      </c>
      <c r="BL209" s="19" t="s">
        <v>197</v>
      </c>
      <c r="BM209" s="146" t="s">
        <v>650</v>
      </c>
    </row>
    <row r="210" spans="1:65" s="2" customFormat="1" ht="16.5" customHeight="1">
      <c r="A210" s="31"/>
      <c r="B210" s="136"/>
      <c r="C210" s="137" t="s">
        <v>315</v>
      </c>
      <c r="D210" s="137" t="s">
        <v>122</v>
      </c>
      <c r="E210" s="138" t="s">
        <v>651</v>
      </c>
      <c r="F210" s="139" t="s">
        <v>652</v>
      </c>
      <c r="G210" s="140" t="s">
        <v>248</v>
      </c>
      <c r="H210" s="141">
        <v>4.4000000000000004</v>
      </c>
      <c r="I210" s="141"/>
      <c r="J210" s="141">
        <f>ROUND(I210*H210,2)</f>
        <v>0</v>
      </c>
      <c r="K210" s="139" t="s">
        <v>126</v>
      </c>
      <c r="L210" s="32"/>
      <c r="M210" s="142" t="s">
        <v>3</v>
      </c>
      <c r="N210" s="143" t="s">
        <v>34</v>
      </c>
      <c r="O210" s="144">
        <v>0.215</v>
      </c>
      <c r="P210" s="144">
        <f>O210*H210</f>
        <v>0.94600000000000006</v>
      </c>
      <c r="Q210" s="144">
        <v>0</v>
      </c>
      <c r="R210" s="144">
        <f>Q210*H210</f>
        <v>0</v>
      </c>
      <c r="S210" s="144">
        <v>0</v>
      </c>
      <c r="T210" s="145">
        <f>S210*H210</f>
        <v>0</v>
      </c>
      <c r="U210" s="31"/>
      <c r="V210" s="31"/>
      <c r="W210" s="31"/>
      <c r="X210" s="31"/>
      <c r="Y210" s="31"/>
      <c r="Z210" s="31"/>
      <c r="AA210" s="31"/>
      <c r="AB210" s="31"/>
      <c r="AC210" s="31"/>
      <c r="AD210" s="31"/>
      <c r="AE210" s="31"/>
      <c r="AR210" s="146" t="s">
        <v>197</v>
      </c>
      <c r="AT210" s="146" t="s">
        <v>122</v>
      </c>
      <c r="AU210" s="146" t="s">
        <v>72</v>
      </c>
      <c r="AY210" s="19" t="s">
        <v>119</v>
      </c>
      <c r="BE210" s="147">
        <f>IF(N210="základní",J210,0)</f>
        <v>0</v>
      </c>
      <c r="BF210" s="147">
        <f>IF(N210="snížená",J210,0)</f>
        <v>0</v>
      </c>
      <c r="BG210" s="147">
        <f>IF(N210="zákl. přenesená",J210,0)</f>
        <v>0</v>
      </c>
      <c r="BH210" s="147">
        <f>IF(N210="sníž. přenesená",J210,0)</f>
        <v>0</v>
      </c>
      <c r="BI210" s="147">
        <f>IF(N210="nulová",J210,0)</f>
        <v>0</v>
      </c>
      <c r="BJ210" s="19" t="s">
        <v>70</v>
      </c>
      <c r="BK210" s="147">
        <f>ROUND(I210*H210,2)</f>
        <v>0</v>
      </c>
      <c r="BL210" s="19" t="s">
        <v>197</v>
      </c>
      <c r="BM210" s="146" t="s">
        <v>653</v>
      </c>
    </row>
    <row r="211" spans="1:65" s="2" customFormat="1" ht="24">
      <c r="A211" s="31"/>
      <c r="B211" s="136"/>
      <c r="C211" s="137" t="s">
        <v>320</v>
      </c>
      <c r="D211" s="137" t="s">
        <v>122</v>
      </c>
      <c r="E211" s="138" t="s">
        <v>331</v>
      </c>
      <c r="F211" s="139" t="s">
        <v>332</v>
      </c>
      <c r="G211" s="140" t="s">
        <v>152</v>
      </c>
      <c r="H211" s="141">
        <v>0.01</v>
      </c>
      <c r="I211" s="141"/>
      <c r="J211" s="141">
        <f>ROUND(I211*H211,2)</f>
        <v>0</v>
      </c>
      <c r="K211" s="139" t="s">
        <v>126</v>
      </c>
      <c r="L211" s="32"/>
      <c r="M211" s="142" t="s">
        <v>3</v>
      </c>
      <c r="N211" s="143" t="s">
        <v>34</v>
      </c>
      <c r="O211" s="144">
        <v>4.82</v>
      </c>
      <c r="P211" s="144">
        <f>O211*H211</f>
        <v>4.8200000000000007E-2</v>
      </c>
      <c r="Q211" s="144">
        <v>0</v>
      </c>
      <c r="R211" s="144">
        <f>Q211*H211</f>
        <v>0</v>
      </c>
      <c r="S211" s="144">
        <v>0</v>
      </c>
      <c r="T211" s="145">
        <f>S211*H211</f>
        <v>0</v>
      </c>
      <c r="U211" s="31"/>
      <c r="V211" s="31"/>
      <c r="W211" s="31"/>
      <c r="X211" s="31"/>
      <c r="Y211" s="31"/>
      <c r="Z211" s="31"/>
      <c r="AA211" s="31"/>
      <c r="AB211" s="31"/>
      <c r="AC211" s="31"/>
      <c r="AD211" s="31"/>
      <c r="AE211" s="31"/>
      <c r="AR211" s="146" t="s">
        <v>197</v>
      </c>
      <c r="AT211" s="146" t="s">
        <v>122</v>
      </c>
      <c r="AU211" s="146" t="s">
        <v>72</v>
      </c>
      <c r="AY211" s="19" t="s">
        <v>119</v>
      </c>
      <c r="BE211" s="147">
        <f>IF(N211="základní",J211,0)</f>
        <v>0</v>
      </c>
      <c r="BF211" s="147">
        <f>IF(N211="snížená",J211,0)</f>
        <v>0</v>
      </c>
      <c r="BG211" s="147">
        <f>IF(N211="zákl. přenesená",J211,0)</f>
        <v>0</v>
      </c>
      <c r="BH211" s="147">
        <f>IF(N211="sníž. přenesená",J211,0)</f>
        <v>0</v>
      </c>
      <c r="BI211" s="147">
        <f>IF(N211="nulová",J211,0)</f>
        <v>0</v>
      </c>
      <c r="BJ211" s="19" t="s">
        <v>70</v>
      </c>
      <c r="BK211" s="147">
        <f>ROUND(I211*H211,2)</f>
        <v>0</v>
      </c>
      <c r="BL211" s="19" t="s">
        <v>197</v>
      </c>
      <c r="BM211" s="146" t="s">
        <v>333</v>
      </c>
    </row>
    <row r="212" spans="1:65" s="2" customFormat="1" ht="78">
      <c r="A212" s="31"/>
      <c r="B212" s="32"/>
      <c r="C212" s="31"/>
      <c r="D212" s="148" t="s">
        <v>129</v>
      </c>
      <c r="E212" s="31"/>
      <c r="F212" s="149" t="s">
        <v>334</v>
      </c>
      <c r="G212" s="31"/>
      <c r="H212" s="31"/>
      <c r="I212" s="31"/>
      <c r="J212" s="31"/>
      <c r="K212" s="31"/>
      <c r="L212" s="32"/>
      <c r="M212" s="150"/>
      <c r="N212" s="151"/>
      <c r="O212" s="52"/>
      <c r="P212" s="52"/>
      <c r="Q212" s="52"/>
      <c r="R212" s="52"/>
      <c r="S212" s="52"/>
      <c r="T212" s="53"/>
      <c r="U212" s="31"/>
      <c r="V212" s="31"/>
      <c r="W212" s="31"/>
      <c r="X212" s="31"/>
      <c r="Y212" s="31"/>
      <c r="Z212" s="31"/>
      <c r="AA212" s="31"/>
      <c r="AB212" s="31"/>
      <c r="AC212" s="31"/>
      <c r="AD212" s="31"/>
      <c r="AE212" s="31"/>
      <c r="AT212" s="19" t="s">
        <v>129</v>
      </c>
      <c r="AU212" s="19" t="s">
        <v>72</v>
      </c>
    </row>
    <row r="213" spans="1:65" s="13" customFormat="1">
      <c r="B213" s="152"/>
      <c r="D213" s="148" t="s">
        <v>131</v>
      </c>
      <c r="E213" s="153" t="s">
        <v>3</v>
      </c>
      <c r="F213" s="154" t="s">
        <v>7</v>
      </c>
      <c r="H213" s="155">
        <v>0.01</v>
      </c>
      <c r="L213" s="152"/>
      <c r="M213" s="156"/>
      <c r="N213" s="157"/>
      <c r="O213" s="157"/>
      <c r="P213" s="157"/>
      <c r="Q213" s="157"/>
      <c r="R213" s="157"/>
      <c r="S213" s="157"/>
      <c r="T213" s="158"/>
      <c r="AT213" s="153" t="s">
        <v>131</v>
      </c>
      <c r="AU213" s="153" t="s">
        <v>72</v>
      </c>
      <c r="AV213" s="13" t="s">
        <v>72</v>
      </c>
      <c r="AW213" s="13" t="s">
        <v>25</v>
      </c>
      <c r="AX213" s="13" t="s">
        <v>63</v>
      </c>
      <c r="AY213" s="153" t="s">
        <v>119</v>
      </c>
    </row>
    <row r="214" spans="1:65" s="14" customFormat="1">
      <c r="B214" s="159"/>
      <c r="D214" s="148" t="s">
        <v>131</v>
      </c>
      <c r="E214" s="160" t="s">
        <v>3</v>
      </c>
      <c r="F214" s="161" t="s">
        <v>133</v>
      </c>
      <c r="H214" s="162">
        <v>0.01</v>
      </c>
      <c r="L214" s="159"/>
      <c r="M214" s="163"/>
      <c r="N214" s="164"/>
      <c r="O214" s="164"/>
      <c r="P214" s="164"/>
      <c r="Q214" s="164"/>
      <c r="R214" s="164"/>
      <c r="S214" s="164"/>
      <c r="T214" s="165"/>
      <c r="AT214" s="160" t="s">
        <v>131</v>
      </c>
      <c r="AU214" s="160" t="s">
        <v>72</v>
      </c>
      <c r="AV214" s="14" t="s">
        <v>127</v>
      </c>
      <c r="AW214" s="14" t="s">
        <v>25</v>
      </c>
      <c r="AX214" s="14" t="s">
        <v>70</v>
      </c>
      <c r="AY214" s="160" t="s">
        <v>119</v>
      </c>
    </row>
    <row r="215" spans="1:65" s="2" customFormat="1" ht="24">
      <c r="A215" s="31"/>
      <c r="B215" s="136"/>
      <c r="C215" s="137" t="s">
        <v>325</v>
      </c>
      <c r="D215" s="137" t="s">
        <v>122</v>
      </c>
      <c r="E215" s="138" t="s">
        <v>336</v>
      </c>
      <c r="F215" s="139" t="s">
        <v>337</v>
      </c>
      <c r="G215" s="140" t="s">
        <v>152</v>
      </c>
      <c r="H215" s="141">
        <v>0.01</v>
      </c>
      <c r="I215" s="141"/>
      <c r="J215" s="141">
        <f>ROUND(I215*H215,2)</f>
        <v>0</v>
      </c>
      <c r="K215" s="139" t="s">
        <v>126</v>
      </c>
      <c r="L215" s="32"/>
      <c r="M215" s="142" t="s">
        <v>3</v>
      </c>
      <c r="N215" s="143" t="s">
        <v>34</v>
      </c>
      <c r="O215" s="144">
        <v>2.75</v>
      </c>
      <c r="P215" s="144">
        <f>O215*H215</f>
        <v>2.75E-2</v>
      </c>
      <c r="Q215" s="144">
        <v>0</v>
      </c>
      <c r="R215" s="144">
        <f>Q215*H215</f>
        <v>0</v>
      </c>
      <c r="S215" s="144">
        <v>0</v>
      </c>
      <c r="T215" s="145">
        <f>S215*H215</f>
        <v>0</v>
      </c>
      <c r="U215" s="31"/>
      <c r="V215" s="31"/>
      <c r="W215" s="31"/>
      <c r="X215" s="31"/>
      <c r="Y215" s="31"/>
      <c r="Z215" s="31"/>
      <c r="AA215" s="31"/>
      <c r="AB215" s="31"/>
      <c r="AC215" s="31"/>
      <c r="AD215" s="31"/>
      <c r="AE215" s="31"/>
      <c r="AR215" s="146" t="s">
        <v>197</v>
      </c>
      <c r="AT215" s="146" t="s">
        <v>122</v>
      </c>
      <c r="AU215" s="146" t="s">
        <v>72</v>
      </c>
      <c r="AY215" s="19" t="s">
        <v>119</v>
      </c>
      <c r="BE215" s="147">
        <f>IF(N215="základní",J215,0)</f>
        <v>0</v>
      </c>
      <c r="BF215" s="147">
        <f>IF(N215="snížená",J215,0)</f>
        <v>0</v>
      </c>
      <c r="BG215" s="147">
        <f>IF(N215="zákl. přenesená",J215,0)</f>
        <v>0</v>
      </c>
      <c r="BH215" s="147">
        <f>IF(N215="sníž. přenesená",J215,0)</f>
        <v>0</v>
      </c>
      <c r="BI215" s="147">
        <f>IF(N215="nulová",J215,0)</f>
        <v>0</v>
      </c>
      <c r="BJ215" s="19" t="s">
        <v>70</v>
      </c>
      <c r="BK215" s="147">
        <f>ROUND(I215*H215,2)</f>
        <v>0</v>
      </c>
      <c r="BL215" s="19" t="s">
        <v>197</v>
      </c>
      <c r="BM215" s="146" t="s">
        <v>338</v>
      </c>
    </row>
    <row r="216" spans="1:65" s="2" customFormat="1" ht="78">
      <c r="A216" s="31"/>
      <c r="B216" s="32"/>
      <c r="C216" s="31"/>
      <c r="D216" s="148" t="s">
        <v>129</v>
      </c>
      <c r="E216" s="31"/>
      <c r="F216" s="149" t="s">
        <v>334</v>
      </c>
      <c r="G216" s="31"/>
      <c r="H216" s="31"/>
      <c r="I216" s="31"/>
      <c r="J216" s="31"/>
      <c r="K216" s="31"/>
      <c r="L216" s="32"/>
      <c r="M216" s="150"/>
      <c r="N216" s="151"/>
      <c r="O216" s="52"/>
      <c r="P216" s="52"/>
      <c r="Q216" s="52"/>
      <c r="R216" s="52"/>
      <c r="S216" s="52"/>
      <c r="T216" s="53"/>
      <c r="U216" s="31"/>
      <c r="V216" s="31"/>
      <c r="W216" s="31"/>
      <c r="X216" s="31"/>
      <c r="Y216" s="31"/>
      <c r="Z216" s="31"/>
      <c r="AA216" s="31"/>
      <c r="AB216" s="31"/>
      <c r="AC216" s="31"/>
      <c r="AD216" s="31"/>
      <c r="AE216" s="31"/>
      <c r="AT216" s="19" t="s">
        <v>129</v>
      </c>
      <c r="AU216" s="19" t="s">
        <v>72</v>
      </c>
    </row>
    <row r="217" spans="1:65" s="13" customFormat="1">
      <c r="B217" s="152"/>
      <c r="D217" s="148" t="s">
        <v>131</v>
      </c>
      <c r="E217" s="153" t="s">
        <v>3</v>
      </c>
      <c r="F217" s="154" t="s">
        <v>7</v>
      </c>
      <c r="H217" s="155">
        <v>0.01</v>
      </c>
      <c r="L217" s="152"/>
      <c r="M217" s="156"/>
      <c r="N217" s="157"/>
      <c r="O217" s="157"/>
      <c r="P217" s="157"/>
      <c r="Q217" s="157"/>
      <c r="R217" s="157"/>
      <c r="S217" s="157"/>
      <c r="T217" s="158"/>
      <c r="AT217" s="153" t="s">
        <v>131</v>
      </c>
      <c r="AU217" s="153" t="s">
        <v>72</v>
      </c>
      <c r="AV217" s="13" t="s">
        <v>72</v>
      </c>
      <c r="AW217" s="13" t="s">
        <v>25</v>
      </c>
      <c r="AX217" s="13" t="s">
        <v>63</v>
      </c>
      <c r="AY217" s="153" t="s">
        <v>119</v>
      </c>
    </row>
    <row r="218" spans="1:65" s="14" customFormat="1">
      <c r="B218" s="159"/>
      <c r="D218" s="148" t="s">
        <v>131</v>
      </c>
      <c r="E218" s="160" t="s">
        <v>3</v>
      </c>
      <c r="F218" s="161" t="s">
        <v>133</v>
      </c>
      <c r="H218" s="162">
        <v>0.01</v>
      </c>
      <c r="L218" s="159"/>
      <c r="M218" s="191"/>
      <c r="N218" s="192"/>
      <c r="O218" s="192"/>
      <c r="P218" s="192"/>
      <c r="Q218" s="192"/>
      <c r="R218" s="192"/>
      <c r="S218" s="192"/>
      <c r="T218" s="193"/>
      <c r="AT218" s="160" t="s">
        <v>131</v>
      </c>
      <c r="AU218" s="160" t="s">
        <v>72</v>
      </c>
      <c r="AV218" s="14" t="s">
        <v>127</v>
      </c>
      <c r="AW218" s="14" t="s">
        <v>25</v>
      </c>
      <c r="AX218" s="14" t="s">
        <v>70</v>
      </c>
      <c r="AY218" s="160" t="s">
        <v>119</v>
      </c>
    </row>
    <row r="219" spans="1:65" s="2" customFormat="1" ht="6.95" customHeight="1">
      <c r="A219" s="31"/>
      <c r="B219" s="41"/>
      <c r="C219" s="42"/>
      <c r="D219" s="42"/>
      <c r="E219" s="42"/>
      <c r="F219" s="42"/>
      <c r="G219" s="42"/>
      <c r="H219" s="42"/>
      <c r="I219" s="42"/>
      <c r="J219" s="42"/>
      <c r="K219" s="42"/>
      <c r="L219" s="32"/>
      <c r="M219" s="31"/>
      <c r="O219" s="31"/>
      <c r="P219" s="31"/>
      <c r="Q219" s="31"/>
      <c r="R219" s="31"/>
      <c r="S219" s="31"/>
      <c r="T219" s="31"/>
      <c r="U219" s="31"/>
      <c r="V219" s="31"/>
      <c r="W219" s="31"/>
      <c r="X219" s="31"/>
      <c r="Y219" s="31"/>
      <c r="Z219" s="31"/>
      <c r="AA219" s="31"/>
      <c r="AB219" s="31"/>
      <c r="AC219" s="31"/>
      <c r="AD219" s="31"/>
      <c r="AE219" s="31"/>
    </row>
  </sheetData>
  <autoFilter ref="C87:K218"/>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3"/>
  <sheetViews>
    <sheetView showGridLines="0" workbookViewId="0">
      <selection activeCell="F17" sqref="F17"/>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7"/>
    </row>
    <row r="2" spans="1:46" s="1" customFormat="1" ht="36.950000000000003" customHeight="1">
      <c r="L2" s="275" t="s">
        <v>6</v>
      </c>
      <c r="M2" s="276"/>
      <c r="N2" s="276"/>
      <c r="O2" s="276"/>
      <c r="P2" s="276"/>
      <c r="Q2" s="276"/>
      <c r="R2" s="276"/>
      <c r="S2" s="276"/>
      <c r="T2" s="276"/>
      <c r="U2" s="276"/>
      <c r="V2" s="276"/>
      <c r="AT2" s="19" t="s">
        <v>84</v>
      </c>
    </row>
    <row r="3" spans="1:46" s="1" customFormat="1" ht="6.95" customHeight="1">
      <c r="B3" s="20"/>
      <c r="C3" s="21"/>
      <c r="D3" s="21"/>
      <c r="E3" s="21"/>
      <c r="F3" s="21"/>
      <c r="G3" s="21"/>
      <c r="H3" s="21"/>
      <c r="I3" s="21"/>
      <c r="J3" s="21"/>
      <c r="K3" s="21"/>
      <c r="L3" s="22"/>
      <c r="AT3" s="19" t="s">
        <v>72</v>
      </c>
    </row>
    <row r="4" spans="1:46" s="1" customFormat="1" ht="24.95" customHeight="1">
      <c r="B4" s="22"/>
      <c r="D4" s="23" t="s">
        <v>89</v>
      </c>
      <c r="L4" s="22"/>
      <c r="M4" s="88" t="s">
        <v>11</v>
      </c>
      <c r="AT4" s="19" t="s">
        <v>4</v>
      </c>
    </row>
    <row r="5" spans="1:46" s="1" customFormat="1" ht="6.95" customHeight="1">
      <c r="B5" s="22"/>
      <c r="L5" s="22"/>
    </row>
    <row r="6" spans="1:46" s="1" customFormat="1" ht="12" customHeight="1">
      <c r="B6" s="22"/>
      <c r="D6" s="28" t="s">
        <v>13</v>
      </c>
      <c r="L6" s="22"/>
    </row>
    <row r="7" spans="1:46" s="1" customFormat="1" ht="16.5" customHeight="1">
      <c r="B7" s="22"/>
      <c r="E7" s="309" t="str">
        <f>'Rekapitulace stavby'!K6</f>
        <v>Střešní krytina na budově kuchyně</v>
      </c>
      <c r="F7" s="310"/>
      <c r="G7" s="310"/>
      <c r="H7" s="310"/>
      <c r="L7" s="22"/>
    </row>
    <row r="8" spans="1:46" s="2" customFormat="1" ht="12" customHeight="1">
      <c r="A8" s="31"/>
      <c r="B8" s="32"/>
      <c r="C8" s="31"/>
      <c r="D8" s="28" t="s">
        <v>90</v>
      </c>
      <c r="E8" s="31"/>
      <c r="F8" s="31"/>
      <c r="G8" s="31"/>
      <c r="H8" s="31"/>
      <c r="I8" s="31"/>
      <c r="J8" s="31"/>
      <c r="K8" s="31"/>
      <c r="L8" s="89"/>
      <c r="S8" s="31"/>
      <c r="T8" s="31"/>
      <c r="U8" s="31"/>
      <c r="V8" s="31"/>
      <c r="W8" s="31"/>
      <c r="X8" s="31"/>
      <c r="Y8" s="31"/>
      <c r="Z8" s="31"/>
      <c r="AA8" s="31"/>
      <c r="AB8" s="31"/>
      <c r="AC8" s="31"/>
      <c r="AD8" s="31"/>
      <c r="AE8" s="31"/>
    </row>
    <row r="9" spans="1:46" s="2" customFormat="1" ht="16.5" customHeight="1">
      <c r="A9" s="31"/>
      <c r="B9" s="32"/>
      <c r="C9" s="31"/>
      <c r="D9" s="31"/>
      <c r="E9" s="299" t="s">
        <v>956</v>
      </c>
      <c r="F9" s="308"/>
      <c r="G9" s="308"/>
      <c r="H9" s="308"/>
      <c r="I9" s="31"/>
      <c r="J9" s="31"/>
      <c r="K9" s="31"/>
      <c r="L9" s="89"/>
      <c r="S9" s="31"/>
      <c r="T9" s="31"/>
      <c r="U9" s="31"/>
      <c r="V9" s="31"/>
      <c r="W9" s="31"/>
      <c r="X9" s="31"/>
      <c r="Y9" s="31"/>
      <c r="Z9" s="31"/>
      <c r="AA9" s="31"/>
      <c r="AB9" s="31"/>
      <c r="AC9" s="31"/>
      <c r="AD9" s="31"/>
      <c r="AE9" s="31"/>
    </row>
    <row r="10" spans="1:46" s="2" customFormat="1">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c r="A11" s="31"/>
      <c r="B11" s="32"/>
      <c r="C11" s="31"/>
      <c r="D11" s="28" t="s">
        <v>14</v>
      </c>
      <c r="E11" s="31"/>
      <c r="F11" s="26" t="s">
        <v>3</v>
      </c>
      <c r="G11" s="31"/>
      <c r="H11" s="31"/>
      <c r="I11" s="28" t="s">
        <v>15</v>
      </c>
      <c r="J11" s="26" t="s">
        <v>3</v>
      </c>
      <c r="K11" s="31"/>
      <c r="L11" s="89"/>
      <c r="S11" s="31"/>
      <c r="T11" s="31"/>
      <c r="U11" s="31"/>
      <c r="V11" s="31"/>
      <c r="W11" s="31"/>
      <c r="X11" s="31"/>
      <c r="Y11" s="31"/>
      <c r="Z11" s="31"/>
      <c r="AA11" s="31"/>
      <c r="AB11" s="31"/>
      <c r="AC11" s="31"/>
      <c r="AD11" s="31"/>
      <c r="AE11" s="31"/>
    </row>
    <row r="12" spans="1:46" s="2" customFormat="1" ht="12" customHeight="1">
      <c r="A12" s="31"/>
      <c r="B12" s="32"/>
      <c r="C12" s="31"/>
      <c r="D12" s="28" t="s">
        <v>16</v>
      </c>
      <c r="E12" s="31"/>
      <c r="F12" s="26" t="s">
        <v>17</v>
      </c>
      <c r="G12" s="31"/>
      <c r="H12" s="31"/>
      <c r="I12" s="28" t="s">
        <v>18</v>
      </c>
      <c r="J12" s="49">
        <f>'Rekapitulace stavby'!AN8</f>
        <v>44323</v>
      </c>
      <c r="K12" s="31"/>
      <c r="L12" s="89"/>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c r="A14" s="31"/>
      <c r="B14" s="32"/>
      <c r="C14" s="31"/>
      <c r="D14" s="28" t="s">
        <v>19</v>
      </c>
      <c r="E14" s="31"/>
      <c r="F14" s="31"/>
      <c r="G14" s="31"/>
      <c r="H14" s="31"/>
      <c r="I14" s="28" t="s">
        <v>20</v>
      </c>
      <c r="J14" s="26" t="s">
        <v>3</v>
      </c>
      <c r="K14" s="31"/>
      <c r="L14" s="89"/>
      <c r="S14" s="31"/>
      <c r="T14" s="31"/>
      <c r="U14" s="31"/>
      <c r="V14" s="31"/>
      <c r="W14" s="31"/>
      <c r="X14" s="31"/>
      <c r="Y14" s="31"/>
      <c r="Z14" s="31"/>
      <c r="AA14" s="31"/>
      <c r="AB14" s="31"/>
      <c r="AC14" s="31"/>
      <c r="AD14" s="31"/>
      <c r="AE14" s="31"/>
    </row>
    <row r="15" spans="1:46" s="2" customFormat="1" ht="18" customHeight="1">
      <c r="A15" s="31"/>
      <c r="B15" s="32"/>
      <c r="C15" s="31"/>
      <c r="D15" s="31"/>
      <c r="E15" s="26" t="s">
        <v>957</v>
      </c>
      <c r="F15" s="31"/>
      <c r="G15" s="31"/>
      <c r="H15" s="31"/>
      <c r="I15" s="28" t="s">
        <v>21</v>
      </c>
      <c r="J15" s="26" t="s">
        <v>3</v>
      </c>
      <c r="K15" s="31"/>
      <c r="L15" s="89"/>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c r="A17" s="31"/>
      <c r="B17" s="32"/>
      <c r="C17" s="31"/>
      <c r="D17" s="28" t="s">
        <v>22</v>
      </c>
      <c r="E17" s="31"/>
      <c r="F17" s="31"/>
      <c r="G17" s="31"/>
      <c r="H17" s="31"/>
      <c r="I17" s="28" t="s">
        <v>20</v>
      </c>
      <c r="J17" s="26" t="str">
        <f>'Rekapitulace stavby'!AN13</f>
        <v/>
      </c>
      <c r="K17" s="31"/>
      <c r="L17" s="89"/>
      <c r="S17" s="31"/>
      <c r="T17" s="31"/>
      <c r="U17" s="31"/>
      <c r="V17" s="31"/>
      <c r="W17" s="31"/>
      <c r="X17" s="31"/>
      <c r="Y17" s="31"/>
      <c r="Z17" s="31"/>
      <c r="AA17" s="31"/>
      <c r="AB17" s="31"/>
      <c r="AC17" s="31"/>
      <c r="AD17" s="31"/>
      <c r="AE17" s="31"/>
    </row>
    <row r="18" spans="1:31" s="2" customFormat="1" ht="18" customHeight="1">
      <c r="A18" s="31"/>
      <c r="B18" s="32"/>
      <c r="C18" s="31"/>
      <c r="D18" s="31"/>
      <c r="E18" s="284" t="str">
        <f>'Rekapitulace stavby'!E14</f>
        <v xml:space="preserve"> </v>
      </c>
      <c r="F18" s="284"/>
      <c r="G18" s="284"/>
      <c r="H18" s="284"/>
      <c r="I18" s="28" t="s">
        <v>21</v>
      </c>
      <c r="J18" s="26" t="str">
        <f>'Rekapitulace stavby'!AN14</f>
        <v/>
      </c>
      <c r="K18" s="31"/>
      <c r="L18" s="89"/>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c r="A20" s="31"/>
      <c r="B20" s="32"/>
      <c r="C20" s="31"/>
      <c r="D20" s="28" t="s">
        <v>23</v>
      </c>
      <c r="E20" s="31"/>
      <c r="F20" s="31"/>
      <c r="G20" s="31"/>
      <c r="H20" s="31"/>
      <c r="I20" s="28" t="s">
        <v>20</v>
      </c>
      <c r="J20" s="26" t="s">
        <v>3</v>
      </c>
      <c r="K20" s="31"/>
      <c r="L20" s="89"/>
      <c r="S20" s="31"/>
      <c r="T20" s="31"/>
      <c r="U20" s="31"/>
      <c r="V20" s="31"/>
      <c r="W20" s="31"/>
      <c r="X20" s="31"/>
      <c r="Y20" s="31"/>
      <c r="Z20" s="31"/>
      <c r="AA20" s="31"/>
      <c r="AB20" s="31"/>
      <c r="AC20" s="31"/>
      <c r="AD20" s="31"/>
      <c r="AE20" s="31"/>
    </row>
    <row r="21" spans="1:31" s="2" customFormat="1" ht="18" customHeight="1">
      <c r="A21" s="31"/>
      <c r="B21" s="32"/>
      <c r="C21" s="31"/>
      <c r="D21" s="31"/>
      <c r="E21" s="26" t="s">
        <v>24</v>
      </c>
      <c r="F21" s="31"/>
      <c r="G21" s="31"/>
      <c r="H21" s="31"/>
      <c r="I21" s="28" t="s">
        <v>21</v>
      </c>
      <c r="J21" s="26" t="s">
        <v>3</v>
      </c>
      <c r="K21" s="31"/>
      <c r="L21" s="89"/>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c r="A23" s="31"/>
      <c r="B23" s="32"/>
      <c r="C23" s="31"/>
      <c r="D23" s="28" t="s">
        <v>26</v>
      </c>
      <c r="E23" s="31"/>
      <c r="F23" s="31"/>
      <c r="G23" s="31"/>
      <c r="H23" s="31"/>
      <c r="I23" s="28" t="s">
        <v>20</v>
      </c>
      <c r="J23" s="26" t="s">
        <v>3</v>
      </c>
      <c r="K23" s="31"/>
      <c r="L23" s="89"/>
      <c r="S23" s="31"/>
      <c r="T23" s="31"/>
      <c r="U23" s="31"/>
      <c r="V23" s="31"/>
      <c r="W23" s="31"/>
      <c r="X23" s="31"/>
      <c r="Y23" s="31"/>
      <c r="Z23" s="31"/>
      <c r="AA23" s="31"/>
      <c r="AB23" s="31"/>
      <c r="AC23" s="31"/>
      <c r="AD23" s="31"/>
      <c r="AE23" s="31"/>
    </row>
    <row r="24" spans="1:31" s="2" customFormat="1" ht="18" customHeight="1">
      <c r="A24" s="31"/>
      <c r="B24" s="32"/>
      <c r="C24" s="31"/>
      <c r="D24" s="31"/>
      <c r="E24" s="26" t="s">
        <v>955</v>
      </c>
      <c r="F24" s="31"/>
      <c r="G24" s="31"/>
      <c r="H24" s="31"/>
      <c r="I24" s="28" t="s">
        <v>21</v>
      </c>
      <c r="J24" s="26" t="s">
        <v>3</v>
      </c>
      <c r="K24" s="31"/>
      <c r="L24" s="89"/>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c r="A26" s="31"/>
      <c r="B26" s="32"/>
      <c r="C26" s="31"/>
      <c r="D26" s="28" t="s">
        <v>27</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c r="A27" s="90"/>
      <c r="B27" s="91"/>
      <c r="C27" s="90"/>
      <c r="D27" s="90"/>
      <c r="E27" s="286" t="s">
        <v>3</v>
      </c>
      <c r="F27" s="286"/>
      <c r="G27" s="286"/>
      <c r="H27" s="286"/>
      <c r="I27" s="90"/>
      <c r="J27" s="90"/>
      <c r="K27" s="90"/>
      <c r="L27" s="92"/>
      <c r="S27" s="90"/>
      <c r="T27" s="90"/>
      <c r="U27" s="90"/>
      <c r="V27" s="90"/>
      <c r="W27" s="90"/>
      <c r="X27" s="90"/>
      <c r="Y27" s="90"/>
      <c r="Z27" s="90"/>
      <c r="AA27" s="90"/>
      <c r="AB27" s="90"/>
      <c r="AC27" s="90"/>
      <c r="AD27" s="90"/>
      <c r="AE27" s="90"/>
    </row>
    <row r="28" spans="1:31" s="2" customFormat="1" ht="6.95" customHeight="1">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c r="A30" s="31"/>
      <c r="B30" s="32"/>
      <c r="C30" s="31"/>
      <c r="D30" s="93" t="s">
        <v>29</v>
      </c>
      <c r="E30" s="31"/>
      <c r="F30" s="31"/>
      <c r="G30" s="31"/>
      <c r="H30" s="31"/>
      <c r="I30" s="31"/>
      <c r="J30" s="65">
        <f>ROUND(J86, 2)</f>
        <v>0</v>
      </c>
      <c r="K30" s="31"/>
      <c r="L30" s="89"/>
      <c r="S30" s="31"/>
      <c r="T30" s="31"/>
      <c r="U30" s="31"/>
      <c r="V30" s="31"/>
      <c r="W30" s="31"/>
      <c r="X30" s="31"/>
      <c r="Y30" s="31"/>
      <c r="Z30" s="31"/>
      <c r="AA30" s="31"/>
      <c r="AB30" s="31"/>
      <c r="AC30" s="31"/>
      <c r="AD30" s="31"/>
      <c r="AE30" s="31"/>
    </row>
    <row r="31" spans="1:31" s="2" customFormat="1" ht="6.95" customHeight="1">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c r="A32" s="31"/>
      <c r="B32" s="32"/>
      <c r="C32" s="31"/>
      <c r="D32" s="31"/>
      <c r="E32" s="31"/>
      <c r="F32" s="35" t="s">
        <v>31</v>
      </c>
      <c r="G32" s="31"/>
      <c r="H32" s="31"/>
      <c r="I32" s="35" t="s">
        <v>30</v>
      </c>
      <c r="J32" s="35" t="s">
        <v>32</v>
      </c>
      <c r="K32" s="31"/>
      <c r="L32" s="89"/>
      <c r="S32" s="31"/>
      <c r="T32" s="31"/>
      <c r="U32" s="31"/>
      <c r="V32" s="31"/>
      <c r="W32" s="31"/>
      <c r="X32" s="31"/>
      <c r="Y32" s="31"/>
      <c r="Z32" s="31"/>
      <c r="AA32" s="31"/>
      <c r="AB32" s="31"/>
      <c r="AC32" s="31"/>
      <c r="AD32" s="31"/>
      <c r="AE32" s="31"/>
    </row>
    <row r="33" spans="1:31" s="2" customFormat="1" ht="14.45" customHeight="1">
      <c r="A33" s="31"/>
      <c r="B33" s="32"/>
      <c r="C33" s="31"/>
      <c r="D33" s="94" t="s">
        <v>33</v>
      </c>
      <c r="E33" s="28" t="s">
        <v>34</v>
      </c>
      <c r="F33" s="95">
        <f>ROUND((SUM(BE86:BE232)),  2)</f>
        <v>0</v>
      </c>
      <c r="G33" s="31"/>
      <c r="H33" s="31"/>
      <c r="I33" s="96">
        <v>0.21</v>
      </c>
      <c r="J33" s="95">
        <f>ROUND(((SUM(BE86:BE232))*I33),  2)</f>
        <v>0</v>
      </c>
      <c r="K33" s="31"/>
      <c r="L33" s="89"/>
      <c r="S33" s="31"/>
      <c r="T33" s="31"/>
      <c r="U33" s="31"/>
      <c r="V33" s="31"/>
      <c r="W33" s="31"/>
      <c r="X33" s="31"/>
      <c r="Y33" s="31"/>
      <c r="Z33" s="31"/>
      <c r="AA33" s="31"/>
      <c r="AB33" s="31"/>
      <c r="AC33" s="31"/>
      <c r="AD33" s="31"/>
      <c r="AE33" s="31"/>
    </row>
    <row r="34" spans="1:31" s="2" customFormat="1" ht="14.45" customHeight="1">
      <c r="A34" s="31"/>
      <c r="B34" s="32"/>
      <c r="C34" s="31"/>
      <c r="D34" s="31"/>
      <c r="E34" s="28" t="s">
        <v>35</v>
      </c>
      <c r="F34" s="95">
        <f>ROUND((SUM(BF86:BF232)),  2)</f>
        <v>0</v>
      </c>
      <c r="G34" s="31"/>
      <c r="H34" s="31"/>
      <c r="I34" s="96">
        <v>0.15</v>
      </c>
      <c r="J34" s="95">
        <f>ROUND(((SUM(BF86:BF232))*I34),  2)</f>
        <v>0</v>
      </c>
      <c r="K34" s="31"/>
      <c r="L34" s="89"/>
      <c r="S34" s="31"/>
      <c r="T34" s="31"/>
      <c r="U34" s="31"/>
      <c r="V34" s="31"/>
      <c r="W34" s="31"/>
      <c r="X34" s="31"/>
      <c r="Y34" s="31"/>
      <c r="Z34" s="31"/>
      <c r="AA34" s="31"/>
      <c r="AB34" s="31"/>
      <c r="AC34" s="31"/>
      <c r="AD34" s="31"/>
      <c r="AE34" s="31"/>
    </row>
    <row r="35" spans="1:31" s="2" customFormat="1" ht="14.45" hidden="1" customHeight="1">
      <c r="A35" s="31"/>
      <c r="B35" s="32"/>
      <c r="C35" s="31"/>
      <c r="D35" s="31"/>
      <c r="E35" s="28" t="s">
        <v>36</v>
      </c>
      <c r="F35" s="95">
        <f>ROUND((SUM(BG86:BG232)),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c r="A36" s="31"/>
      <c r="B36" s="32"/>
      <c r="C36" s="31"/>
      <c r="D36" s="31"/>
      <c r="E36" s="28" t="s">
        <v>37</v>
      </c>
      <c r="F36" s="95">
        <f>ROUND((SUM(BH86:BH232)),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c r="A37" s="31"/>
      <c r="B37" s="32"/>
      <c r="C37" s="31"/>
      <c r="D37" s="31"/>
      <c r="E37" s="28" t="s">
        <v>38</v>
      </c>
      <c r="F37" s="95">
        <f>ROUND((SUM(BI86:BI232)),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c r="A39" s="31"/>
      <c r="B39" s="32"/>
      <c r="C39" s="97"/>
      <c r="D39" s="98" t="s">
        <v>39</v>
      </c>
      <c r="E39" s="54"/>
      <c r="F39" s="54"/>
      <c r="G39" s="99" t="s">
        <v>40</v>
      </c>
      <c r="H39" s="100" t="s">
        <v>41</v>
      </c>
      <c r="I39" s="54"/>
      <c r="J39" s="101">
        <f>SUM(J30:J37)</f>
        <v>0</v>
      </c>
      <c r="K39" s="102"/>
      <c r="L39" s="89"/>
      <c r="S39" s="31"/>
      <c r="T39" s="31"/>
      <c r="U39" s="31"/>
      <c r="V39" s="31"/>
      <c r="W39" s="31"/>
      <c r="X39" s="31"/>
      <c r="Y39" s="31"/>
      <c r="Z39" s="31"/>
      <c r="AA39" s="31"/>
      <c r="AB39" s="31"/>
      <c r="AC39" s="31"/>
      <c r="AD39" s="31"/>
      <c r="AE39" s="31"/>
    </row>
    <row r="40" spans="1:31" s="2" customFormat="1" ht="14.45" customHeight="1">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c r="A45" s="31"/>
      <c r="B45" s="32"/>
      <c r="C45" s="23" t="s">
        <v>91</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c r="A47" s="31"/>
      <c r="B47" s="32"/>
      <c r="C47" s="28" t="s">
        <v>13</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c r="A48" s="31"/>
      <c r="B48" s="32"/>
      <c r="C48" s="31"/>
      <c r="D48" s="31"/>
      <c r="E48" s="309" t="str">
        <f>E7</f>
        <v>Střešní krytina na budově kuchyně</v>
      </c>
      <c r="F48" s="310"/>
      <c r="G48" s="310"/>
      <c r="H48" s="310"/>
      <c r="I48" s="31"/>
      <c r="J48" s="31"/>
      <c r="K48" s="31"/>
      <c r="L48" s="89"/>
      <c r="S48" s="31"/>
      <c r="T48" s="31"/>
      <c r="U48" s="31"/>
      <c r="V48" s="31"/>
      <c r="W48" s="31"/>
      <c r="X48" s="31"/>
      <c r="Y48" s="31"/>
      <c r="Z48" s="31"/>
      <c r="AA48" s="31"/>
      <c r="AB48" s="31"/>
      <c r="AC48" s="31"/>
      <c r="AD48" s="31"/>
      <c r="AE48" s="31"/>
    </row>
    <row r="49" spans="1:47" s="2" customFormat="1" ht="12" customHeight="1">
      <c r="A49" s="31"/>
      <c r="B49" s="32"/>
      <c r="C49" s="28" t="s">
        <v>90</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c r="A50" s="31"/>
      <c r="B50" s="32"/>
      <c r="C50" s="31"/>
      <c r="D50" s="31"/>
      <c r="E50" s="299" t="str">
        <f>E9</f>
        <v xml:space="preserve"> Střecha S10 , S11</v>
      </c>
      <c r="F50" s="308"/>
      <c r="G50" s="308"/>
      <c r="H50" s="308"/>
      <c r="I50" s="31"/>
      <c r="J50" s="31"/>
      <c r="K50" s="31"/>
      <c r="L50" s="89"/>
      <c r="S50" s="31"/>
      <c r="T50" s="31"/>
      <c r="U50" s="31"/>
      <c r="V50" s="31"/>
      <c r="W50" s="31"/>
      <c r="X50" s="31"/>
      <c r="Y50" s="31"/>
      <c r="Z50" s="31"/>
      <c r="AA50" s="31"/>
      <c r="AB50" s="31"/>
      <c r="AC50" s="31"/>
      <c r="AD50" s="31"/>
      <c r="AE50" s="31"/>
    </row>
    <row r="51" spans="1:47" s="2" customFormat="1" ht="6.95" customHeight="1">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c r="A52" s="31"/>
      <c r="B52" s="32"/>
      <c r="C52" s="28" t="s">
        <v>16</v>
      </c>
      <c r="D52" s="31"/>
      <c r="E52" s="31"/>
      <c r="F52" s="26" t="str">
        <f>F12</f>
        <v xml:space="preserve"> </v>
      </c>
      <c r="G52" s="31"/>
      <c r="H52" s="31"/>
      <c r="I52" s="28" t="s">
        <v>18</v>
      </c>
      <c r="J52" s="49">
        <f>IF(J12="","",J12)</f>
        <v>44323</v>
      </c>
      <c r="K52" s="31"/>
      <c r="L52" s="89"/>
      <c r="S52" s="31"/>
      <c r="T52" s="31"/>
      <c r="U52" s="31"/>
      <c r="V52" s="31"/>
      <c r="W52" s="31"/>
      <c r="X52" s="31"/>
      <c r="Y52" s="31"/>
      <c r="Z52" s="31"/>
      <c r="AA52" s="31"/>
      <c r="AB52" s="31"/>
      <c r="AC52" s="31"/>
      <c r="AD52" s="31"/>
      <c r="AE52" s="31"/>
    </row>
    <row r="53" spans="1:47" s="2" customFormat="1" ht="6.95" customHeight="1">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c r="A54" s="31"/>
      <c r="B54" s="32"/>
      <c r="C54" s="28" t="s">
        <v>19</v>
      </c>
      <c r="D54" s="31"/>
      <c r="E54" s="31"/>
      <c r="F54" s="26" t="str">
        <f>E15</f>
        <v>SOU elektrotechnické ,Plzeň</v>
      </c>
      <c r="G54" s="31"/>
      <c r="H54" s="31"/>
      <c r="I54" s="28" t="s">
        <v>23</v>
      </c>
      <c r="J54" s="29" t="str">
        <f>E21</f>
        <v>Architektinický atelier Mastný</v>
      </c>
      <c r="K54" s="31"/>
      <c r="L54" s="89"/>
      <c r="S54" s="31"/>
      <c r="T54" s="31"/>
      <c r="U54" s="31"/>
      <c r="V54" s="31"/>
      <c r="W54" s="31"/>
      <c r="X54" s="31"/>
      <c r="Y54" s="31"/>
      <c r="Z54" s="31"/>
      <c r="AA54" s="31"/>
      <c r="AB54" s="31"/>
      <c r="AC54" s="31"/>
      <c r="AD54" s="31"/>
      <c r="AE54" s="31"/>
    </row>
    <row r="55" spans="1:47" s="2" customFormat="1" ht="15.2" customHeight="1">
      <c r="A55" s="31"/>
      <c r="B55" s="32"/>
      <c r="C55" s="28" t="s">
        <v>22</v>
      </c>
      <c r="D55" s="31"/>
      <c r="E55" s="31"/>
      <c r="F55" s="26" t="str">
        <f>IF(E18="","",E18)</f>
        <v xml:space="preserve"> </v>
      </c>
      <c r="G55" s="31"/>
      <c r="H55" s="31"/>
      <c r="I55" s="28" t="s">
        <v>26</v>
      </c>
      <c r="J55" s="29" t="str">
        <f>E24</f>
        <v>Ing. Vladimír Straka</v>
      </c>
      <c r="K55" s="31"/>
      <c r="L55" s="89"/>
      <c r="S55" s="31"/>
      <c r="T55" s="31"/>
      <c r="U55" s="31"/>
      <c r="V55" s="31"/>
      <c r="W55" s="31"/>
      <c r="X55" s="31"/>
      <c r="Y55" s="31"/>
      <c r="Z55" s="31"/>
      <c r="AA55" s="31"/>
      <c r="AB55" s="31"/>
      <c r="AC55" s="31"/>
      <c r="AD55" s="31"/>
      <c r="AE55" s="31"/>
    </row>
    <row r="56" spans="1:47" s="2" customFormat="1" ht="10.35" customHeight="1">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c r="A57" s="31"/>
      <c r="B57" s="32"/>
      <c r="C57" s="103" t="s">
        <v>92</v>
      </c>
      <c r="D57" s="97"/>
      <c r="E57" s="97"/>
      <c r="F57" s="97"/>
      <c r="G57" s="97"/>
      <c r="H57" s="97"/>
      <c r="I57" s="97"/>
      <c r="J57" s="104" t="s">
        <v>93</v>
      </c>
      <c r="K57" s="97"/>
      <c r="L57" s="89"/>
      <c r="S57" s="31"/>
      <c r="T57" s="31"/>
      <c r="U57" s="31"/>
      <c r="V57" s="31"/>
      <c r="W57" s="31"/>
      <c r="X57" s="31"/>
      <c r="Y57" s="31"/>
      <c r="Z57" s="31"/>
      <c r="AA57" s="31"/>
      <c r="AB57" s="31"/>
      <c r="AC57" s="31"/>
      <c r="AD57" s="31"/>
      <c r="AE57" s="31"/>
    </row>
    <row r="58" spans="1:47" s="2" customFormat="1" ht="10.35" customHeight="1">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c r="A59" s="31"/>
      <c r="B59" s="32"/>
      <c r="C59" s="105" t="s">
        <v>61</v>
      </c>
      <c r="D59" s="31"/>
      <c r="E59" s="31"/>
      <c r="F59" s="31"/>
      <c r="G59" s="31"/>
      <c r="H59" s="31"/>
      <c r="I59" s="31"/>
      <c r="J59" s="65">
        <f>J86</f>
        <v>0</v>
      </c>
      <c r="K59" s="31"/>
      <c r="L59" s="89"/>
      <c r="S59" s="31"/>
      <c r="T59" s="31"/>
      <c r="U59" s="31"/>
      <c r="V59" s="31"/>
      <c r="W59" s="31"/>
      <c r="X59" s="31"/>
      <c r="Y59" s="31"/>
      <c r="Z59" s="31"/>
      <c r="AA59" s="31"/>
      <c r="AB59" s="31"/>
      <c r="AC59" s="31"/>
      <c r="AD59" s="31"/>
      <c r="AE59" s="31"/>
      <c r="AU59" s="19" t="s">
        <v>94</v>
      </c>
    </row>
    <row r="60" spans="1:47" s="9" customFormat="1" ht="24.95" customHeight="1">
      <c r="B60" s="106"/>
      <c r="D60" s="107" t="s">
        <v>95</v>
      </c>
      <c r="E60" s="108"/>
      <c r="F60" s="108"/>
      <c r="G60" s="108"/>
      <c r="H60" s="108"/>
      <c r="I60" s="108"/>
      <c r="J60" s="109">
        <f>J87</f>
        <v>0</v>
      </c>
      <c r="L60" s="106"/>
    </row>
    <row r="61" spans="1:47" s="10" customFormat="1" ht="19.899999999999999" customHeight="1">
      <c r="B61" s="110"/>
      <c r="D61" s="111" t="s">
        <v>96</v>
      </c>
      <c r="E61" s="112"/>
      <c r="F61" s="112"/>
      <c r="G61" s="112"/>
      <c r="H61" s="112"/>
      <c r="I61" s="112"/>
      <c r="J61" s="113">
        <f>J88</f>
        <v>0</v>
      </c>
      <c r="L61" s="110"/>
    </row>
    <row r="62" spans="1:47" s="10" customFormat="1" ht="19.899999999999999" customHeight="1">
      <c r="B62" s="110"/>
      <c r="D62" s="111" t="s">
        <v>97</v>
      </c>
      <c r="E62" s="112"/>
      <c r="F62" s="112"/>
      <c r="G62" s="112"/>
      <c r="H62" s="112"/>
      <c r="I62" s="112"/>
      <c r="J62" s="113">
        <f>J105</f>
        <v>0</v>
      </c>
      <c r="L62" s="110"/>
    </row>
    <row r="63" spans="1:47" s="10" customFormat="1" ht="19.899999999999999" customHeight="1">
      <c r="B63" s="110"/>
      <c r="D63" s="111" t="s">
        <v>98</v>
      </c>
      <c r="E63" s="112"/>
      <c r="F63" s="112"/>
      <c r="G63" s="112"/>
      <c r="H63" s="112"/>
      <c r="I63" s="112"/>
      <c r="J63" s="113">
        <f>J126</f>
        <v>0</v>
      </c>
      <c r="L63" s="110"/>
    </row>
    <row r="64" spans="1:47" s="9" customFormat="1" ht="24.95" customHeight="1">
      <c r="B64" s="106"/>
      <c r="D64" s="107" t="s">
        <v>99</v>
      </c>
      <c r="E64" s="108"/>
      <c r="F64" s="108"/>
      <c r="G64" s="108"/>
      <c r="H64" s="108"/>
      <c r="I64" s="108"/>
      <c r="J64" s="109">
        <f>J129</f>
        <v>0</v>
      </c>
      <c r="L64" s="106"/>
    </row>
    <row r="65" spans="1:31" s="10" customFormat="1" ht="19.899999999999999" customHeight="1">
      <c r="B65" s="110"/>
      <c r="D65" s="111" t="s">
        <v>370</v>
      </c>
      <c r="E65" s="112"/>
      <c r="F65" s="112"/>
      <c r="G65" s="112"/>
      <c r="H65" s="112"/>
      <c r="I65" s="112"/>
      <c r="J65" s="113">
        <f>J130</f>
        <v>0</v>
      </c>
      <c r="L65" s="110"/>
    </row>
    <row r="66" spans="1:31" s="10" customFormat="1" ht="19.899999999999999" customHeight="1">
      <c r="B66" s="110"/>
      <c r="D66" s="111" t="s">
        <v>102</v>
      </c>
      <c r="E66" s="112"/>
      <c r="F66" s="112"/>
      <c r="G66" s="112"/>
      <c r="H66" s="112"/>
      <c r="I66" s="112"/>
      <c r="J66" s="113">
        <f>J184</f>
        <v>0</v>
      </c>
      <c r="L66" s="110"/>
    </row>
    <row r="67" spans="1:31" s="2" customFormat="1" ht="21.75" customHeight="1">
      <c r="A67" s="31"/>
      <c r="B67" s="32"/>
      <c r="C67" s="31"/>
      <c r="D67" s="31"/>
      <c r="E67" s="31"/>
      <c r="F67" s="31"/>
      <c r="G67" s="31"/>
      <c r="H67" s="31"/>
      <c r="I67" s="31"/>
      <c r="J67" s="31"/>
      <c r="K67" s="31"/>
      <c r="L67" s="89"/>
      <c r="S67" s="31"/>
      <c r="T67" s="31"/>
      <c r="U67" s="31"/>
      <c r="V67" s="31"/>
      <c r="W67" s="31"/>
      <c r="X67" s="31"/>
      <c r="Y67" s="31"/>
      <c r="Z67" s="31"/>
      <c r="AA67" s="31"/>
      <c r="AB67" s="31"/>
      <c r="AC67" s="31"/>
      <c r="AD67" s="31"/>
      <c r="AE67" s="31"/>
    </row>
    <row r="68" spans="1:31" s="2" customFormat="1" ht="6.95" customHeight="1">
      <c r="A68" s="31"/>
      <c r="B68" s="41"/>
      <c r="C68" s="42"/>
      <c r="D68" s="42"/>
      <c r="E68" s="42"/>
      <c r="F68" s="42"/>
      <c r="G68" s="42"/>
      <c r="H68" s="42"/>
      <c r="I68" s="42"/>
      <c r="J68" s="42"/>
      <c r="K68" s="42"/>
      <c r="L68" s="89"/>
      <c r="S68" s="31"/>
      <c r="T68" s="31"/>
      <c r="U68" s="31"/>
      <c r="V68" s="31"/>
      <c r="W68" s="31"/>
      <c r="X68" s="31"/>
      <c r="Y68" s="31"/>
      <c r="Z68" s="31"/>
      <c r="AA68" s="31"/>
      <c r="AB68" s="31"/>
      <c r="AC68" s="31"/>
      <c r="AD68" s="31"/>
      <c r="AE68" s="31"/>
    </row>
    <row r="72" spans="1:31" s="2" customFormat="1" ht="6.95" customHeight="1">
      <c r="A72" s="31"/>
      <c r="B72" s="43"/>
      <c r="C72" s="44"/>
      <c r="D72" s="44"/>
      <c r="E72" s="44"/>
      <c r="F72" s="44"/>
      <c r="G72" s="44"/>
      <c r="H72" s="44"/>
      <c r="I72" s="44"/>
      <c r="J72" s="44"/>
      <c r="K72" s="44"/>
      <c r="L72" s="89"/>
      <c r="S72" s="31"/>
      <c r="T72" s="31"/>
      <c r="U72" s="31"/>
      <c r="V72" s="31"/>
      <c r="W72" s="31"/>
      <c r="X72" s="31"/>
      <c r="Y72" s="31"/>
      <c r="Z72" s="31"/>
      <c r="AA72" s="31"/>
      <c r="AB72" s="31"/>
      <c r="AC72" s="31"/>
      <c r="AD72" s="31"/>
      <c r="AE72" s="31"/>
    </row>
    <row r="73" spans="1:31" s="2" customFormat="1" ht="24.95" customHeight="1">
      <c r="A73" s="31"/>
      <c r="B73" s="32"/>
      <c r="C73" s="23" t="s">
        <v>104</v>
      </c>
      <c r="D73" s="31"/>
      <c r="E73" s="31"/>
      <c r="F73" s="31"/>
      <c r="G73" s="31"/>
      <c r="H73" s="31"/>
      <c r="I73" s="31"/>
      <c r="J73" s="31"/>
      <c r="K73" s="31"/>
      <c r="L73" s="89"/>
      <c r="S73" s="31"/>
      <c r="T73" s="31"/>
      <c r="U73" s="31"/>
      <c r="V73" s="31"/>
      <c r="W73" s="31"/>
      <c r="X73" s="31"/>
      <c r="Y73" s="31"/>
      <c r="Z73" s="31"/>
      <c r="AA73" s="31"/>
      <c r="AB73" s="31"/>
      <c r="AC73" s="31"/>
      <c r="AD73" s="31"/>
      <c r="AE73" s="31"/>
    </row>
    <row r="74" spans="1:31" s="2" customFormat="1" ht="6.95" customHeight="1">
      <c r="A74" s="31"/>
      <c r="B74" s="32"/>
      <c r="C74" s="31"/>
      <c r="D74" s="31"/>
      <c r="E74" s="31"/>
      <c r="F74" s="31"/>
      <c r="G74" s="31"/>
      <c r="H74" s="31"/>
      <c r="I74" s="31"/>
      <c r="J74" s="31"/>
      <c r="K74" s="31"/>
      <c r="L74" s="89"/>
      <c r="S74" s="31"/>
      <c r="T74" s="31"/>
      <c r="U74" s="31"/>
      <c r="V74" s="31"/>
      <c r="W74" s="31"/>
      <c r="X74" s="31"/>
      <c r="Y74" s="31"/>
      <c r="Z74" s="31"/>
      <c r="AA74" s="31"/>
      <c r="AB74" s="31"/>
      <c r="AC74" s="31"/>
      <c r="AD74" s="31"/>
      <c r="AE74" s="31"/>
    </row>
    <row r="75" spans="1:31" s="2" customFormat="1" ht="12" customHeight="1">
      <c r="A75" s="31"/>
      <c r="B75" s="32"/>
      <c r="C75" s="28" t="s">
        <v>13</v>
      </c>
      <c r="D75" s="31"/>
      <c r="E75" s="31"/>
      <c r="F75" s="31"/>
      <c r="G75" s="31"/>
      <c r="H75" s="31"/>
      <c r="I75" s="31"/>
      <c r="J75" s="31"/>
      <c r="K75" s="31"/>
      <c r="L75" s="89"/>
      <c r="S75" s="31"/>
      <c r="T75" s="31"/>
      <c r="U75" s="31"/>
      <c r="V75" s="31"/>
      <c r="W75" s="31"/>
      <c r="X75" s="31"/>
      <c r="Y75" s="31"/>
      <c r="Z75" s="31"/>
      <c r="AA75" s="31"/>
      <c r="AB75" s="31"/>
      <c r="AC75" s="31"/>
      <c r="AD75" s="31"/>
      <c r="AE75" s="31"/>
    </row>
    <row r="76" spans="1:31" s="2" customFormat="1" ht="16.5" customHeight="1">
      <c r="A76" s="31"/>
      <c r="B76" s="32"/>
      <c r="C76" s="31"/>
      <c r="D76" s="31"/>
      <c r="E76" s="309" t="str">
        <f>E7</f>
        <v>Střešní krytina na budově kuchyně</v>
      </c>
      <c r="F76" s="310"/>
      <c r="G76" s="310"/>
      <c r="H76" s="310"/>
      <c r="I76" s="31"/>
      <c r="J76" s="31"/>
      <c r="K76" s="31"/>
      <c r="L76" s="89"/>
      <c r="S76" s="31"/>
      <c r="T76" s="31"/>
      <c r="U76" s="31"/>
      <c r="V76" s="31"/>
      <c r="W76" s="31"/>
      <c r="X76" s="31"/>
      <c r="Y76" s="31"/>
      <c r="Z76" s="31"/>
      <c r="AA76" s="31"/>
      <c r="AB76" s="31"/>
      <c r="AC76" s="31"/>
      <c r="AD76" s="31"/>
      <c r="AE76" s="31"/>
    </row>
    <row r="77" spans="1:31" s="2" customFormat="1" ht="12" customHeight="1">
      <c r="A77" s="31"/>
      <c r="B77" s="32"/>
      <c r="C77" s="28" t="s">
        <v>90</v>
      </c>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16.5" customHeight="1">
      <c r="A78" s="31"/>
      <c r="B78" s="32"/>
      <c r="C78" s="31"/>
      <c r="D78" s="31"/>
      <c r="E78" s="299" t="str">
        <f>E9</f>
        <v xml:space="preserve"> Střecha S10 , S11</v>
      </c>
      <c r="F78" s="308"/>
      <c r="G78" s="308"/>
      <c r="H78" s="308"/>
      <c r="I78" s="31"/>
      <c r="J78" s="31"/>
      <c r="K78" s="31"/>
      <c r="L78" s="89"/>
      <c r="S78" s="31"/>
      <c r="T78" s="31"/>
      <c r="U78" s="31"/>
      <c r="V78" s="31"/>
      <c r="W78" s="31"/>
      <c r="X78" s="31"/>
      <c r="Y78" s="31"/>
      <c r="Z78" s="31"/>
      <c r="AA78" s="31"/>
      <c r="AB78" s="31"/>
      <c r="AC78" s="31"/>
      <c r="AD78" s="31"/>
      <c r="AE78" s="31"/>
    </row>
    <row r="79" spans="1:31" s="2" customFormat="1" ht="6.95" customHeight="1">
      <c r="A79" s="31"/>
      <c r="B79" s="32"/>
      <c r="C79" s="31"/>
      <c r="D79" s="31"/>
      <c r="E79" s="31"/>
      <c r="F79" s="31"/>
      <c r="G79" s="31"/>
      <c r="H79" s="31"/>
      <c r="I79" s="31"/>
      <c r="J79" s="31"/>
      <c r="K79" s="31"/>
      <c r="L79" s="89"/>
      <c r="S79" s="31"/>
      <c r="T79" s="31"/>
      <c r="U79" s="31"/>
      <c r="V79" s="31"/>
      <c r="W79" s="31"/>
      <c r="X79" s="31"/>
      <c r="Y79" s="31"/>
      <c r="Z79" s="31"/>
      <c r="AA79" s="31"/>
      <c r="AB79" s="31"/>
      <c r="AC79" s="31"/>
      <c r="AD79" s="31"/>
      <c r="AE79" s="31"/>
    </row>
    <row r="80" spans="1:31" s="2" customFormat="1" ht="12" customHeight="1">
      <c r="A80" s="31"/>
      <c r="B80" s="32"/>
      <c r="C80" s="28" t="s">
        <v>16</v>
      </c>
      <c r="D80" s="31"/>
      <c r="E80" s="31"/>
      <c r="F80" s="26" t="str">
        <f>F12</f>
        <v xml:space="preserve"> </v>
      </c>
      <c r="G80" s="31"/>
      <c r="H80" s="31"/>
      <c r="I80" s="28" t="s">
        <v>18</v>
      </c>
      <c r="J80" s="49">
        <f>IF(J12="","",J12)</f>
        <v>44323</v>
      </c>
      <c r="K80" s="31"/>
      <c r="L80" s="89"/>
      <c r="S80" s="31"/>
      <c r="T80" s="31"/>
      <c r="U80" s="31"/>
      <c r="V80" s="31"/>
      <c r="W80" s="31"/>
      <c r="X80" s="31"/>
      <c r="Y80" s="31"/>
      <c r="Z80" s="31"/>
      <c r="AA80" s="31"/>
      <c r="AB80" s="31"/>
      <c r="AC80" s="31"/>
      <c r="AD80" s="31"/>
      <c r="AE80" s="31"/>
    </row>
    <row r="81" spans="1:65" s="2" customFormat="1" ht="6.95" customHeight="1">
      <c r="A81" s="31"/>
      <c r="B81" s="32"/>
      <c r="C81" s="31"/>
      <c r="D81" s="31"/>
      <c r="E81" s="31"/>
      <c r="F81" s="31"/>
      <c r="G81" s="31"/>
      <c r="H81" s="31"/>
      <c r="I81" s="31"/>
      <c r="J81" s="31"/>
      <c r="K81" s="31"/>
      <c r="L81" s="89"/>
      <c r="S81" s="31"/>
      <c r="T81" s="31"/>
      <c r="U81" s="31"/>
      <c r="V81" s="31"/>
      <c r="W81" s="31"/>
      <c r="X81" s="31"/>
      <c r="Y81" s="31"/>
      <c r="Z81" s="31"/>
      <c r="AA81" s="31"/>
      <c r="AB81" s="31"/>
      <c r="AC81" s="31"/>
      <c r="AD81" s="31"/>
      <c r="AE81" s="31"/>
    </row>
    <row r="82" spans="1:65" s="2" customFormat="1" ht="25.7" customHeight="1">
      <c r="A82" s="31"/>
      <c r="B82" s="32"/>
      <c r="C82" s="28" t="s">
        <v>19</v>
      </c>
      <c r="D82" s="31"/>
      <c r="E82" s="31"/>
      <c r="F82" s="26" t="str">
        <f>E15</f>
        <v>SOU elektrotechnické ,Plzeň</v>
      </c>
      <c r="G82" s="31"/>
      <c r="H82" s="31"/>
      <c r="I82" s="28" t="s">
        <v>23</v>
      </c>
      <c r="J82" s="29" t="str">
        <f>E21</f>
        <v>Architektinický atelier Mastný</v>
      </c>
      <c r="K82" s="31"/>
      <c r="L82" s="89"/>
      <c r="S82" s="31"/>
      <c r="T82" s="31"/>
      <c r="U82" s="31"/>
      <c r="V82" s="31"/>
      <c r="W82" s="31"/>
      <c r="X82" s="31"/>
      <c r="Y82" s="31"/>
      <c r="Z82" s="31"/>
      <c r="AA82" s="31"/>
      <c r="AB82" s="31"/>
      <c r="AC82" s="31"/>
      <c r="AD82" s="31"/>
      <c r="AE82" s="31"/>
    </row>
    <row r="83" spans="1:65" s="2" customFormat="1" ht="15.2" customHeight="1">
      <c r="A83" s="31"/>
      <c r="B83" s="32"/>
      <c r="C83" s="28" t="s">
        <v>22</v>
      </c>
      <c r="D83" s="31"/>
      <c r="E83" s="31"/>
      <c r="F83" s="26" t="str">
        <f>IF(E18="","",E18)</f>
        <v xml:space="preserve"> </v>
      </c>
      <c r="G83" s="31"/>
      <c r="H83" s="31"/>
      <c r="I83" s="28" t="s">
        <v>26</v>
      </c>
      <c r="J83" s="29" t="str">
        <f>E24</f>
        <v>Ing. Vladimír Straka</v>
      </c>
      <c r="K83" s="31"/>
      <c r="L83" s="89"/>
      <c r="S83" s="31"/>
      <c r="T83" s="31"/>
      <c r="U83" s="31"/>
      <c r="V83" s="31"/>
      <c r="W83" s="31"/>
      <c r="X83" s="31"/>
      <c r="Y83" s="31"/>
      <c r="Z83" s="31"/>
      <c r="AA83" s="31"/>
      <c r="AB83" s="31"/>
      <c r="AC83" s="31"/>
      <c r="AD83" s="31"/>
      <c r="AE83" s="31"/>
    </row>
    <row r="84" spans="1:65" s="2" customFormat="1" ht="10.35" customHeight="1">
      <c r="A84" s="31"/>
      <c r="B84" s="32"/>
      <c r="C84" s="31"/>
      <c r="D84" s="31"/>
      <c r="E84" s="31"/>
      <c r="F84" s="31"/>
      <c r="G84" s="31"/>
      <c r="H84" s="31"/>
      <c r="I84" s="31"/>
      <c r="J84" s="31"/>
      <c r="K84" s="31"/>
      <c r="L84" s="89"/>
      <c r="S84" s="31"/>
      <c r="T84" s="31"/>
      <c r="U84" s="31"/>
      <c r="V84" s="31"/>
      <c r="W84" s="31"/>
      <c r="X84" s="31"/>
      <c r="Y84" s="31"/>
      <c r="Z84" s="31"/>
      <c r="AA84" s="31"/>
      <c r="AB84" s="31"/>
      <c r="AC84" s="31"/>
      <c r="AD84" s="31"/>
      <c r="AE84" s="31"/>
    </row>
    <row r="85" spans="1:65" s="11" customFormat="1" ht="29.25" customHeight="1">
      <c r="A85" s="114"/>
      <c r="B85" s="115"/>
      <c r="C85" s="116" t="s">
        <v>105</v>
      </c>
      <c r="D85" s="117" t="s">
        <v>48</v>
      </c>
      <c r="E85" s="117" t="s">
        <v>44</v>
      </c>
      <c r="F85" s="117" t="s">
        <v>45</v>
      </c>
      <c r="G85" s="117" t="s">
        <v>106</v>
      </c>
      <c r="H85" s="117" t="s">
        <v>107</v>
      </c>
      <c r="I85" s="117" t="s">
        <v>108</v>
      </c>
      <c r="J85" s="117" t="s">
        <v>93</v>
      </c>
      <c r="K85" s="118" t="s">
        <v>109</v>
      </c>
      <c r="L85" s="119"/>
      <c r="M85" s="56" t="s">
        <v>3</v>
      </c>
      <c r="N85" s="57" t="s">
        <v>33</v>
      </c>
      <c r="O85" s="57" t="s">
        <v>110</v>
      </c>
      <c r="P85" s="57" t="s">
        <v>111</v>
      </c>
      <c r="Q85" s="57" t="s">
        <v>112</v>
      </c>
      <c r="R85" s="57" t="s">
        <v>113</v>
      </c>
      <c r="S85" s="57" t="s">
        <v>114</v>
      </c>
      <c r="T85" s="58" t="s">
        <v>115</v>
      </c>
      <c r="U85" s="114"/>
      <c r="V85" s="114"/>
      <c r="W85" s="114"/>
      <c r="X85" s="114"/>
      <c r="Y85" s="114"/>
      <c r="Z85" s="114"/>
      <c r="AA85" s="114"/>
      <c r="AB85" s="114"/>
      <c r="AC85" s="114"/>
      <c r="AD85" s="114"/>
      <c r="AE85" s="114"/>
    </row>
    <row r="86" spans="1:65" s="2" customFormat="1" ht="22.9" customHeight="1">
      <c r="A86" s="31"/>
      <c r="B86" s="32"/>
      <c r="C86" s="63" t="s">
        <v>116</v>
      </c>
      <c r="D86" s="31"/>
      <c r="E86" s="31"/>
      <c r="F86" s="31"/>
      <c r="G86" s="31"/>
      <c r="H86" s="31"/>
      <c r="I86" s="31"/>
      <c r="J86" s="120">
        <f>BK86</f>
        <v>0</v>
      </c>
      <c r="K86" s="31"/>
      <c r="L86" s="32"/>
      <c r="M86" s="59"/>
      <c r="N86" s="50"/>
      <c r="O86" s="60"/>
      <c r="P86" s="121">
        <f>P87+P129</f>
        <v>171.00233</v>
      </c>
      <c r="Q86" s="60"/>
      <c r="R86" s="121">
        <f>R87+R129</f>
        <v>0.33605770000000001</v>
      </c>
      <c r="S86" s="60"/>
      <c r="T86" s="122">
        <f>T87+T129</f>
        <v>1.360473</v>
      </c>
      <c r="U86" s="31"/>
      <c r="V86" s="31"/>
      <c r="W86" s="31"/>
      <c r="X86" s="31"/>
      <c r="Y86" s="31"/>
      <c r="Z86" s="31"/>
      <c r="AA86" s="31"/>
      <c r="AB86" s="31"/>
      <c r="AC86" s="31"/>
      <c r="AD86" s="31"/>
      <c r="AE86" s="31"/>
      <c r="AT86" s="19" t="s">
        <v>62</v>
      </c>
      <c r="AU86" s="19" t="s">
        <v>94</v>
      </c>
      <c r="BK86" s="123">
        <f>BK87+BK129</f>
        <v>0</v>
      </c>
    </row>
    <row r="87" spans="1:65" s="12" customFormat="1" ht="25.9" customHeight="1">
      <c r="B87" s="124"/>
      <c r="D87" s="125" t="s">
        <v>62</v>
      </c>
      <c r="E87" s="126" t="s">
        <v>117</v>
      </c>
      <c r="F87" s="126" t="s">
        <v>118</v>
      </c>
      <c r="J87" s="127">
        <f>BK87</f>
        <v>0</v>
      </c>
      <c r="L87" s="124"/>
      <c r="M87" s="128"/>
      <c r="N87" s="129"/>
      <c r="O87" s="129"/>
      <c r="P87" s="130">
        <f>P88+P105+P126</f>
        <v>116.11069999999999</v>
      </c>
      <c r="Q87" s="129"/>
      <c r="R87" s="130">
        <f>R88+R105+R126</f>
        <v>1.94649E-2</v>
      </c>
      <c r="S87" s="129"/>
      <c r="T87" s="131">
        <f>T88+T105+T126</f>
        <v>0</v>
      </c>
      <c r="AR87" s="125" t="s">
        <v>70</v>
      </c>
      <c r="AT87" s="132" t="s">
        <v>62</v>
      </c>
      <c r="AU87" s="132" t="s">
        <v>63</v>
      </c>
      <c r="AY87" s="125" t="s">
        <v>119</v>
      </c>
      <c r="BK87" s="133">
        <f>BK88+BK105+BK126</f>
        <v>0</v>
      </c>
    </row>
    <row r="88" spans="1:65" s="12" customFormat="1" ht="22.9" customHeight="1">
      <c r="B88" s="124"/>
      <c r="D88" s="125" t="s">
        <v>62</v>
      </c>
      <c r="E88" s="134" t="s">
        <v>120</v>
      </c>
      <c r="F88" s="134" t="s">
        <v>121</v>
      </c>
      <c r="J88" s="135">
        <f>BK88</f>
        <v>0</v>
      </c>
      <c r="L88" s="124"/>
      <c r="M88" s="128"/>
      <c r="N88" s="129"/>
      <c r="O88" s="129"/>
      <c r="P88" s="130">
        <f>SUM(P89:P104)</f>
        <v>111.67733999999999</v>
      </c>
      <c r="Q88" s="129"/>
      <c r="R88" s="130">
        <f>SUM(R89:R104)</f>
        <v>1.94649E-2</v>
      </c>
      <c r="S88" s="129"/>
      <c r="T88" s="131">
        <f>SUM(T89:T104)</f>
        <v>0</v>
      </c>
      <c r="AR88" s="125" t="s">
        <v>70</v>
      </c>
      <c r="AT88" s="132" t="s">
        <v>62</v>
      </c>
      <c r="AU88" s="132" t="s">
        <v>70</v>
      </c>
      <c r="AY88" s="125" t="s">
        <v>119</v>
      </c>
      <c r="BK88" s="133">
        <f>SUM(BK89:BK104)</f>
        <v>0</v>
      </c>
    </row>
    <row r="89" spans="1:65" s="2" customFormat="1" ht="24">
      <c r="A89" s="31"/>
      <c r="B89" s="136"/>
      <c r="C89" s="137" t="s">
        <v>70</v>
      </c>
      <c r="D89" s="137" t="s">
        <v>122</v>
      </c>
      <c r="E89" s="138" t="s">
        <v>372</v>
      </c>
      <c r="F89" s="139" t="s">
        <v>373</v>
      </c>
      <c r="G89" s="140" t="s">
        <v>125</v>
      </c>
      <c r="H89" s="141">
        <v>398.4</v>
      </c>
      <c r="I89" s="141"/>
      <c r="J89" s="141">
        <f>ROUND(I89*H89,2)</f>
        <v>0</v>
      </c>
      <c r="K89" s="139" t="s">
        <v>126</v>
      </c>
      <c r="L89" s="32"/>
      <c r="M89" s="142" t="s">
        <v>3</v>
      </c>
      <c r="N89" s="143" t="s">
        <v>34</v>
      </c>
      <c r="O89" s="144">
        <v>0.154</v>
      </c>
      <c r="P89" s="144">
        <f>O89*H89</f>
        <v>61.353599999999993</v>
      </c>
      <c r="Q89" s="144">
        <v>0</v>
      </c>
      <c r="R89" s="144">
        <f>Q89*H89</f>
        <v>0</v>
      </c>
      <c r="S89" s="144">
        <v>0</v>
      </c>
      <c r="T89" s="145">
        <f>S89*H89</f>
        <v>0</v>
      </c>
      <c r="U89" s="31"/>
      <c r="V89" s="31"/>
      <c r="W89" s="31"/>
      <c r="X89" s="31"/>
      <c r="Y89" s="31"/>
      <c r="Z89" s="31"/>
      <c r="AA89" s="31"/>
      <c r="AB89" s="31"/>
      <c r="AC89" s="31"/>
      <c r="AD89" s="31"/>
      <c r="AE89" s="31"/>
      <c r="AR89" s="146" t="s">
        <v>127</v>
      </c>
      <c r="AT89" s="146" t="s">
        <v>122</v>
      </c>
      <c r="AU89" s="146" t="s">
        <v>72</v>
      </c>
      <c r="AY89" s="19" t="s">
        <v>119</v>
      </c>
      <c r="BE89" s="147">
        <f>IF(N89="základní",J89,0)</f>
        <v>0</v>
      </c>
      <c r="BF89" s="147">
        <f>IF(N89="snížená",J89,0)</f>
        <v>0</v>
      </c>
      <c r="BG89" s="147">
        <f>IF(N89="zákl. přenesená",J89,0)</f>
        <v>0</v>
      </c>
      <c r="BH89" s="147">
        <f>IF(N89="sníž. přenesená",J89,0)</f>
        <v>0</v>
      </c>
      <c r="BI89" s="147">
        <f>IF(N89="nulová",J89,0)</f>
        <v>0</v>
      </c>
      <c r="BJ89" s="19" t="s">
        <v>70</v>
      </c>
      <c r="BK89" s="147">
        <f>ROUND(I89*H89,2)</f>
        <v>0</v>
      </c>
      <c r="BL89" s="19" t="s">
        <v>127</v>
      </c>
      <c r="BM89" s="146" t="s">
        <v>374</v>
      </c>
    </row>
    <row r="90" spans="1:65" s="2" customFormat="1" ht="58.5">
      <c r="A90" s="31"/>
      <c r="B90" s="32"/>
      <c r="C90" s="31"/>
      <c r="D90" s="148" t="s">
        <v>129</v>
      </c>
      <c r="E90" s="31"/>
      <c r="F90" s="149" t="s">
        <v>375</v>
      </c>
      <c r="G90" s="31"/>
      <c r="H90" s="31"/>
      <c r="I90" s="31"/>
      <c r="J90" s="31"/>
      <c r="K90" s="31"/>
      <c r="L90" s="32"/>
      <c r="M90" s="150"/>
      <c r="N90" s="151"/>
      <c r="O90" s="52"/>
      <c r="P90" s="52"/>
      <c r="Q90" s="52"/>
      <c r="R90" s="52"/>
      <c r="S90" s="52"/>
      <c r="T90" s="53"/>
      <c r="U90" s="31"/>
      <c r="V90" s="31"/>
      <c r="W90" s="31"/>
      <c r="X90" s="31"/>
      <c r="Y90" s="31"/>
      <c r="Z90" s="31"/>
      <c r="AA90" s="31"/>
      <c r="AB90" s="31"/>
      <c r="AC90" s="31"/>
      <c r="AD90" s="31"/>
      <c r="AE90" s="31"/>
      <c r="AT90" s="19" t="s">
        <v>129</v>
      </c>
      <c r="AU90" s="19" t="s">
        <v>72</v>
      </c>
    </row>
    <row r="91" spans="1:65" s="13" customFormat="1">
      <c r="B91" s="152"/>
      <c r="D91" s="148" t="s">
        <v>131</v>
      </c>
      <c r="E91" s="153" t="s">
        <v>3</v>
      </c>
      <c r="F91" s="154" t="s">
        <v>527</v>
      </c>
      <c r="H91" s="155">
        <v>398.4</v>
      </c>
      <c r="L91" s="152"/>
      <c r="M91" s="156"/>
      <c r="N91" s="157"/>
      <c r="O91" s="157"/>
      <c r="P91" s="157"/>
      <c r="Q91" s="157"/>
      <c r="R91" s="157"/>
      <c r="S91" s="157"/>
      <c r="T91" s="158"/>
      <c r="AT91" s="153" t="s">
        <v>131</v>
      </c>
      <c r="AU91" s="153" t="s">
        <v>72</v>
      </c>
      <c r="AV91" s="13" t="s">
        <v>72</v>
      </c>
      <c r="AW91" s="13" t="s">
        <v>25</v>
      </c>
      <c r="AX91" s="13" t="s">
        <v>63</v>
      </c>
      <c r="AY91" s="153" t="s">
        <v>119</v>
      </c>
    </row>
    <row r="92" spans="1:65" s="14" customFormat="1">
      <c r="B92" s="159"/>
      <c r="D92" s="148" t="s">
        <v>131</v>
      </c>
      <c r="E92" s="160" t="s">
        <v>3</v>
      </c>
      <c r="F92" s="161" t="s">
        <v>133</v>
      </c>
      <c r="H92" s="162">
        <v>398.4</v>
      </c>
      <c r="L92" s="159"/>
      <c r="M92" s="163"/>
      <c r="N92" s="164"/>
      <c r="O92" s="164"/>
      <c r="P92" s="164"/>
      <c r="Q92" s="164"/>
      <c r="R92" s="164"/>
      <c r="S92" s="164"/>
      <c r="T92" s="165"/>
      <c r="AT92" s="160" t="s">
        <v>131</v>
      </c>
      <c r="AU92" s="160" t="s">
        <v>72</v>
      </c>
      <c r="AV92" s="14" t="s">
        <v>127</v>
      </c>
      <c r="AW92" s="14" t="s">
        <v>25</v>
      </c>
      <c r="AX92" s="14" t="s">
        <v>70</v>
      </c>
      <c r="AY92" s="160" t="s">
        <v>119</v>
      </c>
    </row>
    <row r="93" spans="1:65" s="2" customFormat="1" ht="24">
      <c r="A93" s="31"/>
      <c r="B93" s="136"/>
      <c r="C93" s="137" t="s">
        <v>72</v>
      </c>
      <c r="D93" s="137" t="s">
        <v>122</v>
      </c>
      <c r="E93" s="138" t="s">
        <v>377</v>
      </c>
      <c r="F93" s="139" t="s">
        <v>378</v>
      </c>
      <c r="G93" s="140" t="s">
        <v>125</v>
      </c>
      <c r="H93" s="141">
        <v>7968</v>
      </c>
      <c r="I93" s="141"/>
      <c r="J93" s="141">
        <f>ROUND(I93*H93,2)</f>
        <v>0</v>
      </c>
      <c r="K93" s="139" t="s">
        <v>126</v>
      </c>
      <c r="L93" s="32"/>
      <c r="M93" s="142" t="s">
        <v>3</v>
      </c>
      <c r="N93" s="143" t="s">
        <v>34</v>
      </c>
      <c r="O93" s="144">
        <v>0</v>
      </c>
      <c r="P93" s="144">
        <f>O93*H93</f>
        <v>0</v>
      </c>
      <c r="Q93" s="144">
        <v>0</v>
      </c>
      <c r="R93" s="144">
        <f>Q93*H93</f>
        <v>0</v>
      </c>
      <c r="S93" s="144">
        <v>0</v>
      </c>
      <c r="T93" s="145">
        <f>S93*H93</f>
        <v>0</v>
      </c>
      <c r="U93" s="31"/>
      <c r="V93" s="31"/>
      <c r="W93" s="31"/>
      <c r="X93" s="31"/>
      <c r="Y93" s="31"/>
      <c r="Z93" s="31"/>
      <c r="AA93" s="31"/>
      <c r="AB93" s="31"/>
      <c r="AC93" s="31"/>
      <c r="AD93" s="31"/>
      <c r="AE93" s="31"/>
      <c r="AR93" s="146" t="s">
        <v>127</v>
      </c>
      <c r="AT93" s="146" t="s">
        <v>122</v>
      </c>
      <c r="AU93" s="146" t="s">
        <v>72</v>
      </c>
      <c r="AY93" s="19" t="s">
        <v>119</v>
      </c>
      <c r="BE93" s="147">
        <f>IF(N93="základní",J93,0)</f>
        <v>0</v>
      </c>
      <c r="BF93" s="147">
        <f>IF(N93="snížená",J93,0)</f>
        <v>0</v>
      </c>
      <c r="BG93" s="147">
        <f>IF(N93="zákl. přenesená",J93,0)</f>
        <v>0</v>
      </c>
      <c r="BH93" s="147">
        <f>IF(N93="sníž. přenesená",J93,0)</f>
        <v>0</v>
      </c>
      <c r="BI93" s="147">
        <f>IF(N93="nulová",J93,0)</f>
        <v>0</v>
      </c>
      <c r="BJ93" s="19" t="s">
        <v>70</v>
      </c>
      <c r="BK93" s="147">
        <f>ROUND(I93*H93,2)</f>
        <v>0</v>
      </c>
      <c r="BL93" s="19" t="s">
        <v>127</v>
      </c>
      <c r="BM93" s="146" t="s">
        <v>379</v>
      </c>
    </row>
    <row r="94" spans="1:65" s="2" customFormat="1" ht="58.5">
      <c r="A94" s="31"/>
      <c r="B94" s="32"/>
      <c r="C94" s="31"/>
      <c r="D94" s="148" t="s">
        <v>129</v>
      </c>
      <c r="E94" s="31"/>
      <c r="F94" s="149" t="s">
        <v>375</v>
      </c>
      <c r="G94" s="31"/>
      <c r="H94" s="31"/>
      <c r="I94" s="31"/>
      <c r="J94" s="31"/>
      <c r="K94" s="31"/>
      <c r="L94" s="32"/>
      <c r="M94" s="150"/>
      <c r="N94" s="151"/>
      <c r="O94" s="52"/>
      <c r="P94" s="52"/>
      <c r="Q94" s="52"/>
      <c r="R94" s="52"/>
      <c r="S94" s="52"/>
      <c r="T94" s="53"/>
      <c r="U94" s="31"/>
      <c r="V94" s="31"/>
      <c r="W94" s="31"/>
      <c r="X94" s="31"/>
      <c r="Y94" s="31"/>
      <c r="Z94" s="31"/>
      <c r="AA94" s="31"/>
      <c r="AB94" s="31"/>
      <c r="AC94" s="31"/>
      <c r="AD94" s="31"/>
      <c r="AE94" s="31"/>
      <c r="AT94" s="19" t="s">
        <v>129</v>
      </c>
      <c r="AU94" s="19" t="s">
        <v>72</v>
      </c>
    </row>
    <row r="95" spans="1:65" s="13" customFormat="1">
      <c r="B95" s="152"/>
      <c r="D95" s="148" t="s">
        <v>131</v>
      </c>
      <c r="E95" s="153" t="s">
        <v>3</v>
      </c>
      <c r="F95" s="154" t="s">
        <v>528</v>
      </c>
      <c r="H95" s="155">
        <v>7968</v>
      </c>
      <c r="L95" s="152"/>
      <c r="M95" s="156"/>
      <c r="N95" s="157"/>
      <c r="O95" s="157"/>
      <c r="P95" s="157"/>
      <c r="Q95" s="157"/>
      <c r="R95" s="157"/>
      <c r="S95" s="157"/>
      <c r="T95" s="158"/>
      <c r="AT95" s="153" t="s">
        <v>131</v>
      </c>
      <c r="AU95" s="153" t="s">
        <v>72</v>
      </c>
      <c r="AV95" s="13" t="s">
        <v>72</v>
      </c>
      <c r="AW95" s="13" t="s">
        <v>25</v>
      </c>
      <c r="AX95" s="13" t="s">
        <v>63</v>
      </c>
      <c r="AY95" s="153" t="s">
        <v>119</v>
      </c>
    </row>
    <row r="96" spans="1:65" s="14" customFormat="1">
      <c r="B96" s="159"/>
      <c r="D96" s="148" t="s">
        <v>131</v>
      </c>
      <c r="E96" s="160" t="s">
        <v>3</v>
      </c>
      <c r="F96" s="161" t="s">
        <v>133</v>
      </c>
      <c r="H96" s="162">
        <v>7968</v>
      </c>
      <c r="L96" s="159"/>
      <c r="M96" s="163"/>
      <c r="N96" s="164"/>
      <c r="O96" s="164"/>
      <c r="P96" s="164"/>
      <c r="Q96" s="164"/>
      <c r="R96" s="164"/>
      <c r="S96" s="164"/>
      <c r="T96" s="165"/>
      <c r="AT96" s="160" t="s">
        <v>131</v>
      </c>
      <c r="AU96" s="160" t="s">
        <v>72</v>
      </c>
      <c r="AV96" s="14" t="s">
        <v>127</v>
      </c>
      <c r="AW96" s="14" t="s">
        <v>25</v>
      </c>
      <c r="AX96" s="14" t="s">
        <v>70</v>
      </c>
      <c r="AY96" s="160" t="s">
        <v>119</v>
      </c>
    </row>
    <row r="97" spans="1:65" s="2" customFormat="1" ht="24">
      <c r="A97" s="31"/>
      <c r="B97" s="136"/>
      <c r="C97" s="137" t="s">
        <v>142</v>
      </c>
      <c r="D97" s="137" t="s">
        <v>122</v>
      </c>
      <c r="E97" s="138" t="s">
        <v>381</v>
      </c>
      <c r="F97" s="139" t="s">
        <v>382</v>
      </c>
      <c r="G97" s="140" t="s">
        <v>125</v>
      </c>
      <c r="H97" s="141">
        <v>398.4</v>
      </c>
      <c r="I97" s="141"/>
      <c r="J97" s="141">
        <f>ROUND(I97*H97,2)</f>
        <v>0</v>
      </c>
      <c r="K97" s="139" t="s">
        <v>126</v>
      </c>
      <c r="L97" s="32"/>
      <c r="M97" s="142" t="s">
        <v>3</v>
      </c>
      <c r="N97" s="143" t="s">
        <v>34</v>
      </c>
      <c r="O97" s="144">
        <v>9.7000000000000003E-2</v>
      </c>
      <c r="P97" s="144">
        <f>O97*H97</f>
        <v>38.644799999999996</v>
      </c>
      <c r="Q97" s="144">
        <v>0</v>
      </c>
      <c r="R97" s="144">
        <f>Q97*H97</f>
        <v>0</v>
      </c>
      <c r="S97" s="144">
        <v>0</v>
      </c>
      <c r="T97" s="145">
        <f>S97*H97</f>
        <v>0</v>
      </c>
      <c r="U97" s="31"/>
      <c r="V97" s="31"/>
      <c r="W97" s="31"/>
      <c r="X97" s="31"/>
      <c r="Y97" s="31"/>
      <c r="Z97" s="31"/>
      <c r="AA97" s="31"/>
      <c r="AB97" s="31"/>
      <c r="AC97" s="31"/>
      <c r="AD97" s="31"/>
      <c r="AE97" s="31"/>
      <c r="AR97" s="146" t="s">
        <v>127</v>
      </c>
      <c r="AT97" s="146" t="s">
        <v>122</v>
      </c>
      <c r="AU97" s="146" t="s">
        <v>72</v>
      </c>
      <c r="AY97" s="19" t="s">
        <v>119</v>
      </c>
      <c r="BE97" s="147">
        <f>IF(N97="základní",J97,0)</f>
        <v>0</v>
      </c>
      <c r="BF97" s="147">
        <f>IF(N97="snížená",J97,0)</f>
        <v>0</v>
      </c>
      <c r="BG97" s="147">
        <f>IF(N97="zákl. přenesená",J97,0)</f>
        <v>0</v>
      </c>
      <c r="BH97" s="147">
        <f>IF(N97="sníž. přenesená",J97,0)</f>
        <v>0</v>
      </c>
      <c r="BI97" s="147">
        <f>IF(N97="nulová",J97,0)</f>
        <v>0</v>
      </c>
      <c r="BJ97" s="19" t="s">
        <v>70</v>
      </c>
      <c r="BK97" s="147">
        <f>ROUND(I97*H97,2)</f>
        <v>0</v>
      </c>
      <c r="BL97" s="19" t="s">
        <v>127</v>
      </c>
      <c r="BM97" s="146" t="s">
        <v>383</v>
      </c>
    </row>
    <row r="98" spans="1:65" s="2" customFormat="1" ht="29.25">
      <c r="A98" s="31"/>
      <c r="B98" s="32"/>
      <c r="C98" s="31"/>
      <c r="D98" s="148" t="s">
        <v>129</v>
      </c>
      <c r="E98" s="31"/>
      <c r="F98" s="149" t="s">
        <v>384</v>
      </c>
      <c r="G98" s="31"/>
      <c r="H98" s="31"/>
      <c r="I98" s="31"/>
      <c r="J98" s="31"/>
      <c r="K98" s="31"/>
      <c r="L98" s="32"/>
      <c r="M98" s="150"/>
      <c r="N98" s="151"/>
      <c r="O98" s="52"/>
      <c r="P98" s="52"/>
      <c r="Q98" s="52"/>
      <c r="R98" s="52"/>
      <c r="S98" s="52"/>
      <c r="T98" s="53"/>
      <c r="U98" s="31"/>
      <c r="V98" s="31"/>
      <c r="W98" s="31"/>
      <c r="X98" s="31"/>
      <c r="Y98" s="31"/>
      <c r="Z98" s="31"/>
      <c r="AA98" s="31"/>
      <c r="AB98" s="31"/>
      <c r="AC98" s="31"/>
      <c r="AD98" s="31"/>
      <c r="AE98" s="31"/>
      <c r="AT98" s="19" t="s">
        <v>129</v>
      </c>
      <c r="AU98" s="19" t="s">
        <v>72</v>
      </c>
    </row>
    <row r="99" spans="1:65" s="13" customFormat="1">
      <c r="B99" s="152"/>
      <c r="D99" s="148" t="s">
        <v>131</v>
      </c>
      <c r="E99" s="153" t="s">
        <v>3</v>
      </c>
      <c r="F99" s="154" t="s">
        <v>529</v>
      </c>
      <c r="H99" s="155">
        <v>398.4</v>
      </c>
      <c r="L99" s="152"/>
      <c r="M99" s="156"/>
      <c r="N99" s="157"/>
      <c r="O99" s="157"/>
      <c r="P99" s="157"/>
      <c r="Q99" s="157"/>
      <c r="R99" s="157"/>
      <c r="S99" s="157"/>
      <c r="T99" s="158"/>
      <c r="AT99" s="153" t="s">
        <v>131</v>
      </c>
      <c r="AU99" s="153" t="s">
        <v>72</v>
      </c>
      <c r="AV99" s="13" t="s">
        <v>72</v>
      </c>
      <c r="AW99" s="13" t="s">
        <v>25</v>
      </c>
      <c r="AX99" s="13" t="s">
        <v>63</v>
      </c>
      <c r="AY99" s="153" t="s">
        <v>119</v>
      </c>
    </row>
    <row r="100" spans="1:65" s="14" customFormat="1">
      <c r="B100" s="159"/>
      <c r="D100" s="148" t="s">
        <v>131</v>
      </c>
      <c r="E100" s="160" t="s">
        <v>3</v>
      </c>
      <c r="F100" s="161" t="s">
        <v>133</v>
      </c>
      <c r="H100" s="162">
        <v>398.4</v>
      </c>
      <c r="L100" s="159"/>
      <c r="M100" s="163"/>
      <c r="N100" s="164"/>
      <c r="O100" s="164"/>
      <c r="P100" s="164"/>
      <c r="Q100" s="164"/>
      <c r="R100" s="164"/>
      <c r="S100" s="164"/>
      <c r="T100" s="165"/>
      <c r="AT100" s="160" t="s">
        <v>131</v>
      </c>
      <c r="AU100" s="160" t="s">
        <v>72</v>
      </c>
      <c r="AV100" s="14" t="s">
        <v>127</v>
      </c>
      <c r="AW100" s="14" t="s">
        <v>25</v>
      </c>
      <c r="AX100" s="14" t="s">
        <v>70</v>
      </c>
      <c r="AY100" s="160" t="s">
        <v>119</v>
      </c>
    </row>
    <row r="101" spans="1:65" s="2" customFormat="1" ht="24">
      <c r="A101" s="31"/>
      <c r="B101" s="136"/>
      <c r="C101" s="137" t="s">
        <v>127</v>
      </c>
      <c r="D101" s="137" t="s">
        <v>122</v>
      </c>
      <c r="E101" s="138" t="s">
        <v>123</v>
      </c>
      <c r="F101" s="139" t="s">
        <v>124</v>
      </c>
      <c r="G101" s="140" t="s">
        <v>125</v>
      </c>
      <c r="H101" s="141">
        <v>92.69</v>
      </c>
      <c r="I101" s="141"/>
      <c r="J101" s="141">
        <f>ROUND(I101*H101,2)</f>
        <v>0</v>
      </c>
      <c r="K101" s="139" t="s">
        <v>126</v>
      </c>
      <c r="L101" s="32"/>
      <c r="M101" s="142" t="s">
        <v>3</v>
      </c>
      <c r="N101" s="143" t="s">
        <v>34</v>
      </c>
      <c r="O101" s="144">
        <v>0.126</v>
      </c>
      <c r="P101" s="144">
        <f>O101*H101</f>
        <v>11.678939999999999</v>
      </c>
      <c r="Q101" s="144">
        <v>2.1000000000000001E-4</v>
      </c>
      <c r="R101" s="144">
        <f>Q101*H101</f>
        <v>1.94649E-2</v>
      </c>
      <c r="S101" s="144">
        <v>0</v>
      </c>
      <c r="T101" s="145">
        <f>S101*H101</f>
        <v>0</v>
      </c>
      <c r="U101" s="31"/>
      <c r="V101" s="31"/>
      <c r="W101" s="31"/>
      <c r="X101" s="31"/>
      <c r="Y101" s="31"/>
      <c r="Z101" s="31"/>
      <c r="AA101" s="31"/>
      <c r="AB101" s="31"/>
      <c r="AC101" s="31"/>
      <c r="AD101" s="31"/>
      <c r="AE101" s="31"/>
      <c r="AR101" s="146" t="s">
        <v>127</v>
      </c>
      <c r="AT101" s="146" t="s">
        <v>122</v>
      </c>
      <c r="AU101" s="146" t="s">
        <v>72</v>
      </c>
      <c r="AY101" s="19" t="s">
        <v>119</v>
      </c>
      <c r="BE101" s="147">
        <f>IF(N101="základní",J101,0)</f>
        <v>0</v>
      </c>
      <c r="BF101" s="147">
        <f>IF(N101="snížená",J101,0)</f>
        <v>0</v>
      </c>
      <c r="BG101" s="147">
        <f>IF(N101="zákl. přenesená",J101,0)</f>
        <v>0</v>
      </c>
      <c r="BH101" s="147">
        <f>IF(N101="sníž. přenesená",J101,0)</f>
        <v>0</v>
      </c>
      <c r="BI101" s="147">
        <f>IF(N101="nulová",J101,0)</f>
        <v>0</v>
      </c>
      <c r="BJ101" s="19" t="s">
        <v>70</v>
      </c>
      <c r="BK101" s="147">
        <f>ROUND(I101*H101,2)</f>
        <v>0</v>
      </c>
      <c r="BL101" s="19" t="s">
        <v>127</v>
      </c>
      <c r="BM101" s="146" t="s">
        <v>128</v>
      </c>
    </row>
    <row r="102" spans="1:65" s="2" customFormat="1" ht="48.75">
      <c r="A102" s="31"/>
      <c r="B102" s="32"/>
      <c r="C102" s="31"/>
      <c r="D102" s="148" t="s">
        <v>129</v>
      </c>
      <c r="E102" s="31"/>
      <c r="F102" s="149" t="s">
        <v>130</v>
      </c>
      <c r="G102" s="31"/>
      <c r="H102" s="31"/>
      <c r="I102" s="31"/>
      <c r="J102" s="31"/>
      <c r="K102" s="31"/>
      <c r="L102" s="32"/>
      <c r="M102" s="150"/>
      <c r="N102" s="151"/>
      <c r="O102" s="52"/>
      <c r="P102" s="52"/>
      <c r="Q102" s="52"/>
      <c r="R102" s="52"/>
      <c r="S102" s="52"/>
      <c r="T102" s="53"/>
      <c r="U102" s="31"/>
      <c r="V102" s="31"/>
      <c r="W102" s="31"/>
      <c r="X102" s="31"/>
      <c r="Y102" s="31"/>
      <c r="Z102" s="31"/>
      <c r="AA102" s="31"/>
      <c r="AB102" s="31"/>
      <c r="AC102" s="31"/>
      <c r="AD102" s="31"/>
      <c r="AE102" s="31"/>
      <c r="AT102" s="19" t="s">
        <v>129</v>
      </c>
      <c r="AU102" s="19" t="s">
        <v>72</v>
      </c>
    </row>
    <row r="103" spans="1:65" s="13" customFormat="1">
      <c r="B103" s="152"/>
      <c r="D103" s="148" t="s">
        <v>131</v>
      </c>
      <c r="E103" s="153" t="s">
        <v>3</v>
      </c>
      <c r="F103" s="154" t="s">
        <v>569</v>
      </c>
      <c r="H103" s="155">
        <v>92.69</v>
      </c>
      <c r="L103" s="152"/>
      <c r="M103" s="156"/>
      <c r="N103" s="157"/>
      <c r="O103" s="157"/>
      <c r="P103" s="157"/>
      <c r="Q103" s="157"/>
      <c r="R103" s="157"/>
      <c r="S103" s="157"/>
      <c r="T103" s="158"/>
      <c r="AT103" s="153" t="s">
        <v>131</v>
      </c>
      <c r="AU103" s="153" t="s">
        <v>72</v>
      </c>
      <c r="AV103" s="13" t="s">
        <v>72</v>
      </c>
      <c r="AW103" s="13" t="s">
        <v>25</v>
      </c>
      <c r="AX103" s="13" t="s">
        <v>63</v>
      </c>
      <c r="AY103" s="153" t="s">
        <v>119</v>
      </c>
    </row>
    <row r="104" spans="1:65" s="14" customFormat="1">
      <c r="B104" s="159"/>
      <c r="D104" s="148" t="s">
        <v>131</v>
      </c>
      <c r="E104" s="160" t="s">
        <v>3</v>
      </c>
      <c r="F104" s="161" t="s">
        <v>133</v>
      </c>
      <c r="H104" s="162">
        <v>92.69</v>
      </c>
      <c r="L104" s="159"/>
      <c r="M104" s="163"/>
      <c r="N104" s="164"/>
      <c r="O104" s="164"/>
      <c r="P104" s="164"/>
      <c r="Q104" s="164"/>
      <c r="R104" s="164"/>
      <c r="S104" s="164"/>
      <c r="T104" s="165"/>
      <c r="AT104" s="160" t="s">
        <v>131</v>
      </c>
      <c r="AU104" s="160" t="s">
        <v>72</v>
      </c>
      <c r="AV104" s="14" t="s">
        <v>127</v>
      </c>
      <c r="AW104" s="14" t="s">
        <v>25</v>
      </c>
      <c r="AX104" s="14" t="s">
        <v>70</v>
      </c>
      <c r="AY104" s="160" t="s">
        <v>119</v>
      </c>
    </row>
    <row r="105" spans="1:65" s="12" customFormat="1" ht="22.9" customHeight="1">
      <c r="B105" s="124"/>
      <c r="D105" s="125" t="s">
        <v>62</v>
      </c>
      <c r="E105" s="134" t="s">
        <v>140</v>
      </c>
      <c r="F105" s="134" t="s">
        <v>141</v>
      </c>
      <c r="J105" s="135">
        <f>BK105</f>
        <v>0</v>
      </c>
      <c r="L105" s="124"/>
      <c r="M105" s="128"/>
      <c r="N105" s="129"/>
      <c r="O105" s="129"/>
      <c r="P105" s="130">
        <f>SUM(P106:P125)</f>
        <v>4.37784</v>
      </c>
      <c r="Q105" s="129"/>
      <c r="R105" s="130">
        <f>SUM(R106:R125)</f>
        <v>0</v>
      </c>
      <c r="S105" s="129"/>
      <c r="T105" s="131">
        <f>SUM(T106:T125)</f>
        <v>0</v>
      </c>
      <c r="AR105" s="125" t="s">
        <v>70</v>
      </c>
      <c r="AT105" s="132" t="s">
        <v>62</v>
      </c>
      <c r="AU105" s="132" t="s">
        <v>70</v>
      </c>
      <c r="AY105" s="125" t="s">
        <v>119</v>
      </c>
      <c r="BK105" s="133">
        <f>SUM(BK106:BK125)</f>
        <v>0</v>
      </c>
    </row>
    <row r="106" spans="1:65" s="2" customFormat="1" ht="24">
      <c r="A106" s="31"/>
      <c r="B106" s="136"/>
      <c r="C106" s="137" t="s">
        <v>155</v>
      </c>
      <c r="D106" s="137" t="s">
        <v>122</v>
      </c>
      <c r="E106" s="138" t="s">
        <v>150</v>
      </c>
      <c r="F106" s="139" t="s">
        <v>151</v>
      </c>
      <c r="G106" s="140" t="s">
        <v>152</v>
      </c>
      <c r="H106" s="141">
        <v>1.36</v>
      </c>
      <c r="I106" s="141"/>
      <c r="J106" s="141">
        <f>ROUND(I106*H106,2)</f>
        <v>0</v>
      </c>
      <c r="K106" s="139" t="s">
        <v>126</v>
      </c>
      <c r="L106" s="32"/>
      <c r="M106" s="142" t="s">
        <v>3</v>
      </c>
      <c r="N106" s="143" t="s">
        <v>34</v>
      </c>
      <c r="O106" s="144">
        <v>3.01</v>
      </c>
      <c r="P106" s="144">
        <f>O106*H106</f>
        <v>4.0936000000000003</v>
      </c>
      <c r="Q106" s="144">
        <v>0</v>
      </c>
      <c r="R106" s="144">
        <f>Q106*H106</f>
        <v>0</v>
      </c>
      <c r="S106" s="144">
        <v>0</v>
      </c>
      <c r="T106" s="145">
        <f>S106*H106</f>
        <v>0</v>
      </c>
      <c r="U106" s="31"/>
      <c r="V106" s="31"/>
      <c r="W106" s="31"/>
      <c r="X106" s="31"/>
      <c r="Y106" s="31"/>
      <c r="Z106" s="31"/>
      <c r="AA106" s="31"/>
      <c r="AB106" s="31"/>
      <c r="AC106" s="31"/>
      <c r="AD106" s="31"/>
      <c r="AE106" s="31"/>
      <c r="AR106" s="146" t="s">
        <v>127</v>
      </c>
      <c r="AT106" s="146" t="s">
        <v>122</v>
      </c>
      <c r="AU106" s="146" t="s">
        <v>72</v>
      </c>
      <c r="AY106" s="19" t="s">
        <v>119</v>
      </c>
      <c r="BE106" s="147">
        <f>IF(N106="základní",J106,0)</f>
        <v>0</v>
      </c>
      <c r="BF106" s="147">
        <f>IF(N106="snížená",J106,0)</f>
        <v>0</v>
      </c>
      <c r="BG106" s="147">
        <f>IF(N106="zákl. přenesená",J106,0)</f>
        <v>0</v>
      </c>
      <c r="BH106" s="147">
        <f>IF(N106="sníž. přenesená",J106,0)</f>
        <v>0</v>
      </c>
      <c r="BI106" s="147">
        <f>IF(N106="nulová",J106,0)</f>
        <v>0</v>
      </c>
      <c r="BJ106" s="19" t="s">
        <v>70</v>
      </c>
      <c r="BK106" s="147">
        <f>ROUND(I106*H106,2)</f>
        <v>0</v>
      </c>
      <c r="BL106" s="19" t="s">
        <v>127</v>
      </c>
      <c r="BM106" s="146" t="s">
        <v>153</v>
      </c>
    </row>
    <row r="107" spans="1:65" s="2" customFormat="1" ht="107.25">
      <c r="A107" s="31"/>
      <c r="B107" s="32"/>
      <c r="C107" s="31"/>
      <c r="D107" s="148" t="s">
        <v>129</v>
      </c>
      <c r="E107" s="31"/>
      <c r="F107" s="149" t="s">
        <v>154</v>
      </c>
      <c r="G107" s="31"/>
      <c r="H107" s="31"/>
      <c r="I107" s="31"/>
      <c r="J107" s="31"/>
      <c r="K107" s="31"/>
      <c r="L107" s="32"/>
      <c r="M107" s="150"/>
      <c r="N107" s="151"/>
      <c r="O107" s="52"/>
      <c r="P107" s="52"/>
      <c r="Q107" s="52"/>
      <c r="R107" s="52"/>
      <c r="S107" s="52"/>
      <c r="T107" s="53"/>
      <c r="U107" s="31"/>
      <c r="V107" s="31"/>
      <c r="W107" s="31"/>
      <c r="X107" s="31"/>
      <c r="Y107" s="31"/>
      <c r="Z107" s="31"/>
      <c r="AA107" s="31"/>
      <c r="AB107" s="31"/>
      <c r="AC107" s="31"/>
      <c r="AD107" s="31"/>
      <c r="AE107" s="31"/>
      <c r="AT107" s="19" t="s">
        <v>129</v>
      </c>
      <c r="AU107" s="19" t="s">
        <v>72</v>
      </c>
    </row>
    <row r="108" spans="1:65" s="2" customFormat="1" ht="21.75" customHeight="1">
      <c r="A108" s="31"/>
      <c r="B108" s="136"/>
      <c r="C108" s="137" t="s">
        <v>160</v>
      </c>
      <c r="D108" s="137" t="s">
        <v>122</v>
      </c>
      <c r="E108" s="138" t="s">
        <v>156</v>
      </c>
      <c r="F108" s="139" t="s">
        <v>157</v>
      </c>
      <c r="G108" s="140" t="s">
        <v>152</v>
      </c>
      <c r="H108" s="141">
        <v>1.36</v>
      </c>
      <c r="I108" s="141"/>
      <c r="J108" s="141">
        <f>ROUND(I108*H108,2)</f>
        <v>0</v>
      </c>
      <c r="K108" s="139" t="s">
        <v>126</v>
      </c>
      <c r="L108" s="32"/>
      <c r="M108" s="142" t="s">
        <v>3</v>
      </c>
      <c r="N108" s="143" t="s">
        <v>34</v>
      </c>
      <c r="O108" s="144">
        <v>0.125</v>
      </c>
      <c r="P108" s="144">
        <f>O108*H108</f>
        <v>0.17</v>
      </c>
      <c r="Q108" s="144">
        <v>0</v>
      </c>
      <c r="R108" s="144">
        <f>Q108*H108</f>
        <v>0</v>
      </c>
      <c r="S108" s="144">
        <v>0</v>
      </c>
      <c r="T108" s="145">
        <f>S108*H108</f>
        <v>0</v>
      </c>
      <c r="U108" s="31"/>
      <c r="V108" s="31"/>
      <c r="W108" s="31"/>
      <c r="X108" s="31"/>
      <c r="Y108" s="31"/>
      <c r="Z108" s="31"/>
      <c r="AA108" s="31"/>
      <c r="AB108" s="31"/>
      <c r="AC108" s="31"/>
      <c r="AD108" s="31"/>
      <c r="AE108" s="31"/>
      <c r="AR108" s="146" t="s">
        <v>127</v>
      </c>
      <c r="AT108" s="146" t="s">
        <v>122</v>
      </c>
      <c r="AU108" s="146" t="s">
        <v>72</v>
      </c>
      <c r="AY108" s="19" t="s">
        <v>119</v>
      </c>
      <c r="BE108" s="147">
        <f>IF(N108="základní",J108,0)</f>
        <v>0</v>
      </c>
      <c r="BF108" s="147">
        <f>IF(N108="snížená",J108,0)</f>
        <v>0</v>
      </c>
      <c r="BG108" s="147">
        <f>IF(N108="zákl. přenesená",J108,0)</f>
        <v>0</v>
      </c>
      <c r="BH108" s="147">
        <f>IF(N108="sníž. přenesená",J108,0)</f>
        <v>0</v>
      </c>
      <c r="BI108" s="147">
        <f>IF(N108="nulová",J108,0)</f>
        <v>0</v>
      </c>
      <c r="BJ108" s="19" t="s">
        <v>70</v>
      </c>
      <c r="BK108" s="147">
        <f>ROUND(I108*H108,2)</f>
        <v>0</v>
      </c>
      <c r="BL108" s="19" t="s">
        <v>127</v>
      </c>
      <c r="BM108" s="146" t="s">
        <v>158</v>
      </c>
    </row>
    <row r="109" spans="1:65" s="2" customFormat="1" ht="58.5">
      <c r="A109" s="31"/>
      <c r="B109" s="32"/>
      <c r="C109" s="31"/>
      <c r="D109" s="148" t="s">
        <v>129</v>
      </c>
      <c r="E109" s="31"/>
      <c r="F109" s="149" t="s">
        <v>159</v>
      </c>
      <c r="G109" s="31"/>
      <c r="H109" s="31"/>
      <c r="I109" s="31"/>
      <c r="J109" s="31"/>
      <c r="K109" s="31"/>
      <c r="L109" s="32"/>
      <c r="M109" s="150"/>
      <c r="N109" s="151"/>
      <c r="O109" s="52"/>
      <c r="P109" s="52"/>
      <c r="Q109" s="52"/>
      <c r="R109" s="52"/>
      <c r="S109" s="52"/>
      <c r="T109" s="53"/>
      <c r="U109" s="31"/>
      <c r="V109" s="31"/>
      <c r="W109" s="31"/>
      <c r="X109" s="31"/>
      <c r="Y109" s="31"/>
      <c r="Z109" s="31"/>
      <c r="AA109" s="31"/>
      <c r="AB109" s="31"/>
      <c r="AC109" s="31"/>
      <c r="AD109" s="31"/>
      <c r="AE109" s="31"/>
      <c r="AT109" s="19" t="s">
        <v>129</v>
      </c>
      <c r="AU109" s="19" t="s">
        <v>72</v>
      </c>
    </row>
    <row r="110" spans="1:65" s="2" customFormat="1" ht="24">
      <c r="A110" s="31"/>
      <c r="B110" s="136"/>
      <c r="C110" s="137" t="s">
        <v>165</v>
      </c>
      <c r="D110" s="137" t="s">
        <v>122</v>
      </c>
      <c r="E110" s="138" t="s">
        <v>161</v>
      </c>
      <c r="F110" s="139" t="s">
        <v>162</v>
      </c>
      <c r="G110" s="140" t="s">
        <v>152</v>
      </c>
      <c r="H110" s="141">
        <v>19.04</v>
      </c>
      <c r="I110" s="141"/>
      <c r="J110" s="141">
        <f>ROUND(I110*H110,2)</f>
        <v>0</v>
      </c>
      <c r="K110" s="139" t="s">
        <v>126</v>
      </c>
      <c r="L110" s="32"/>
      <c r="M110" s="142" t="s">
        <v>3</v>
      </c>
      <c r="N110" s="143" t="s">
        <v>34</v>
      </c>
      <c r="O110" s="144">
        <v>6.0000000000000001E-3</v>
      </c>
      <c r="P110" s="144">
        <f>O110*H110</f>
        <v>0.11423999999999999</v>
      </c>
      <c r="Q110" s="144">
        <v>0</v>
      </c>
      <c r="R110" s="144">
        <f>Q110*H110</f>
        <v>0</v>
      </c>
      <c r="S110" s="144">
        <v>0</v>
      </c>
      <c r="T110" s="145">
        <f>S110*H110</f>
        <v>0</v>
      </c>
      <c r="U110" s="31"/>
      <c r="V110" s="31"/>
      <c r="W110" s="31"/>
      <c r="X110" s="31"/>
      <c r="Y110" s="31"/>
      <c r="Z110" s="31"/>
      <c r="AA110" s="31"/>
      <c r="AB110" s="31"/>
      <c r="AC110" s="31"/>
      <c r="AD110" s="31"/>
      <c r="AE110" s="31"/>
      <c r="AR110" s="146" t="s">
        <v>127</v>
      </c>
      <c r="AT110" s="146" t="s">
        <v>122</v>
      </c>
      <c r="AU110" s="146" t="s">
        <v>72</v>
      </c>
      <c r="AY110" s="19" t="s">
        <v>119</v>
      </c>
      <c r="BE110" s="147">
        <f>IF(N110="základní",J110,0)</f>
        <v>0</v>
      </c>
      <c r="BF110" s="147">
        <f>IF(N110="snížená",J110,0)</f>
        <v>0</v>
      </c>
      <c r="BG110" s="147">
        <f>IF(N110="zákl. přenesená",J110,0)</f>
        <v>0</v>
      </c>
      <c r="BH110" s="147">
        <f>IF(N110="sníž. přenesená",J110,0)</f>
        <v>0</v>
      </c>
      <c r="BI110" s="147">
        <f>IF(N110="nulová",J110,0)</f>
        <v>0</v>
      </c>
      <c r="BJ110" s="19" t="s">
        <v>70</v>
      </c>
      <c r="BK110" s="147">
        <f>ROUND(I110*H110,2)</f>
        <v>0</v>
      </c>
      <c r="BL110" s="19" t="s">
        <v>127</v>
      </c>
      <c r="BM110" s="146" t="s">
        <v>163</v>
      </c>
    </row>
    <row r="111" spans="1:65" s="2" customFormat="1" ht="58.5">
      <c r="A111" s="31"/>
      <c r="B111" s="32"/>
      <c r="C111" s="31"/>
      <c r="D111" s="148" t="s">
        <v>129</v>
      </c>
      <c r="E111" s="31"/>
      <c r="F111" s="149" t="s">
        <v>159</v>
      </c>
      <c r="G111" s="31"/>
      <c r="H111" s="31"/>
      <c r="I111" s="31"/>
      <c r="J111" s="31"/>
      <c r="K111" s="31"/>
      <c r="L111" s="32"/>
      <c r="M111" s="150"/>
      <c r="N111" s="151"/>
      <c r="O111" s="52"/>
      <c r="P111" s="52"/>
      <c r="Q111" s="52"/>
      <c r="R111" s="52"/>
      <c r="S111" s="52"/>
      <c r="T111" s="53"/>
      <c r="U111" s="31"/>
      <c r="V111" s="31"/>
      <c r="W111" s="31"/>
      <c r="X111" s="31"/>
      <c r="Y111" s="31"/>
      <c r="Z111" s="31"/>
      <c r="AA111" s="31"/>
      <c r="AB111" s="31"/>
      <c r="AC111" s="31"/>
      <c r="AD111" s="31"/>
      <c r="AE111" s="31"/>
      <c r="AT111" s="19" t="s">
        <v>129</v>
      </c>
      <c r="AU111" s="19" t="s">
        <v>72</v>
      </c>
    </row>
    <row r="112" spans="1:65" s="13" customFormat="1">
      <c r="B112" s="152"/>
      <c r="D112" s="148" t="s">
        <v>131</v>
      </c>
      <c r="E112" s="153" t="s">
        <v>3</v>
      </c>
      <c r="F112" s="154" t="s">
        <v>654</v>
      </c>
      <c r="H112" s="155">
        <v>19.04</v>
      </c>
      <c r="L112" s="152"/>
      <c r="M112" s="156"/>
      <c r="N112" s="157"/>
      <c r="O112" s="157"/>
      <c r="P112" s="157"/>
      <c r="Q112" s="157"/>
      <c r="R112" s="157"/>
      <c r="S112" s="157"/>
      <c r="T112" s="158"/>
      <c r="AT112" s="153" t="s">
        <v>131</v>
      </c>
      <c r="AU112" s="153" t="s">
        <v>72</v>
      </c>
      <c r="AV112" s="13" t="s">
        <v>72</v>
      </c>
      <c r="AW112" s="13" t="s">
        <v>25</v>
      </c>
      <c r="AX112" s="13" t="s">
        <v>63</v>
      </c>
      <c r="AY112" s="153" t="s">
        <v>119</v>
      </c>
    </row>
    <row r="113" spans="1:65" s="14" customFormat="1">
      <c r="B113" s="159"/>
      <c r="D113" s="148" t="s">
        <v>131</v>
      </c>
      <c r="E113" s="160" t="s">
        <v>3</v>
      </c>
      <c r="F113" s="161" t="s">
        <v>133</v>
      </c>
      <c r="H113" s="162">
        <v>19.04</v>
      </c>
      <c r="L113" s="159"/>
      <c r="M113" s="163"/>
      <c r="N113" s="164"/>
      <c r="O113" s="164"/>
      <c r="P113" s="164"/>
      <c r="Q113" s="164"/>
      <c r="R113" s="164"/>
      <c r="S113" s="164"/>
      <c r="T113" s="165"/>
      <c r="AT113" s="160" t="s">
        <v>131</v>
      </c>
      <c r="AU113" s="160" t="s">
        <v>72</v>
      </c>
      <c r="AV113" s="14" t="s">
        <v>127</v>
      </c>
      <c r="AW113" s="14" t="s">
        <v>25</v>
      </c>
      <c r="AX113" s="14" t="s">
        <v>70</v>
      </c>
      <c r="AY113" s="160" t="s">
        <v>119</v>
      </c>
    </row>
    <row r="114" spans="1:65" s="2" customFormat="1" ht="24">
      <c r="A114" s="31"/>
      <c r="B114" s="136"/>
      <c r="C114" s="137" t="s">
        <v>171</v>
      </c>
      <c r="D114" s="137" t="s">
        <v>122</v>
      </c>
      <c r="E114" s="138" t="s">
        <v>387</v>
      </c>
      <c r="F114" s="139" t="s">
        <v>388</v>
      </c>
      <c r="G114" s="140" t="s">
        <v>152</v>
      </c>
      <c r="H114" s="141">
        <v>1.28</v>
      </c>
      <c r="I114" s="141"/>
      <c r="J114" s="141">
        <f>ROUND(I114*H114,2)</f>
        <v>0</v>
      </c>
      <c r="K114" s="139" t="s">
        <v>126</v>
      </c>
      <c r="L114" s="32"/>
      <c r="M114" s="142" t="s">
        <v>3</v>
      </c>
      <c r="N114" s="143" t="s">
        <v>34</v>
      </c>
      <c r="O114" s="144">
        <v>0</v>
      </c>
      <c r="P114" s="144">
        <f>O114*H114</f>
        <v>0</v>
      </c>
      <c r="Q114" s="144">
        <v>0</v>
      </c>
      <c r="R114" s="144">
        <f>Q114*H114</f>
        <v>0</v>
      </c>
      <c r="S114" s="144">
        <v>0</v>
      </c>
      <c r="T114" s="145">
        <f>S114*H114</f>
        <v>0</v>
      </c>
      <c r="U114" s="31"/>
      <c r="V114" s="31"/>
      <c r="W114" s="31"/>
      <c r="X114" s="31"/>
      <c r="Y114" s="31"/>
      <c r="Z114" s="31"/>
      <c r="AA114" s="31"/>
      <c r="AB114" s="31"/>
      <c r="AC114" s="31"/>
      <c r="AD114" s="31"/>
      <c r="AE114" s="31"/>
      <c r="AR114" s="146" t="s">
        <v>127</v>
      </c>
      <c r="AT114" s="146" t="s">
        <v>122</v>
      </c>
      <c r="AU114" s="146" t="s">
        <v>72</v>
      </c>
      <c r="AY114" s="19" t="s">
        <v>119</v>
      </c>
      <c r="BE114" s="147">
        <f>IF(N114="základní",J114,0)</f>
        <v>0</v>
      </c>
      <c r="BF114" s="147">
        <f>IF(N114="snížená",J114,0)</f>
        <v>0</v>
      </c>
      <c r="BG114" s="147">
        <f>IF(N114="zákl. přenesená",J114,0)</f>
        <v>0</v>
      </c>
      <c r="BH114" s="147">
        <f>IF(N114="sníž. přenesená",J114,0)</f>
        <v>0</v>
      </c>
      <c r="BI114" s="147">
        <f>IF(N114="nulová",J114,0)</f>
        <v>0</v>
      </c>
      <c r="BJ114" s="19" t="s">
        <v>70</v>
      </c>
      <c r="BK114" s="147">
        <f>ROUND(I114*H114,2)</f>
        <v>0</v>
      </c>
      <c r="BL114" s="19" t="s">
        <v>127</v>
      </c>
      <c r="BM114" s="146" t="s">
        <v>389</v>
      </c>
    </row>
    <row r="115" spans="1:65" s="2" customFormat="1" ht="58.5">
      <c r="A115" s="31"/>
      <c r="B115" s="32"/>
      <c r="C115" s="31"/>
      <c r="D115" s="148" t="s">
        <v>129</v>
      </c>
      <c r="E115" s="31"/>
      <c r="F115" s="149" t="s">
        <v>169</v>
      </c>
      <c r="G115" s="31"/>
      <c r="H115" s="31"/>
      <c r="I115" s="31"/>
      <c r="J115" s="31"/>
      <c r="K115" s="31"/>
      <c r="L115" s="32"/>
      <c r="M115" s="150"/>
      <c r="N115" s="151"/>
      <c r="O115" s="52"/>
      <c r="P115" s="52"/>
      <c r="Q115" s="52"/>
      <c r="R115" s="52"/>
      <c r="S115" s="52"/>
      <c r="T115" s="53"/>
      <c r="U115" s="31"/>
      <c r="V115" s="31"/>
      <c r="W115" s="31"/>
      <c r="X115" s="31"/>
      <c r="Y115" s="31"/>
      <c r="Z115" s="31"/>
      <c r="AA115" s="31"/>
      <c r="AB115" s="31"/>
      <c r="AC115" s="31"/>
      <c r="AD115" s="31"/>
      <c r="AE115" s="31"/>
      <c r="AT115" s="19" t="s">
        <v>129</v>
      </c>
      <c r="AU115" s="19" t="s">
        <v>72</v>
      </c>
    </row>
    <row r="116" spans="1:65" s="13" customFormat="1">
      <c r="B116" s="152"/>
      <c r="D116" s="148" t="s">
        <v>131</v>
      </c>
      <c r="E116" s="153" t="s">
        <v>3</v>
      </c>
      <c r="F116" s="154" t="s">
        <v>655</v>
      </c>
      <c r="H116" s="155">
        <v>0.43</v>
      </c>
      <c r="L116" s="152"/>
      <c r="M116" s="156"/>
      <c r="N116" s="157"/>
      <c r="O116" s="157"/>
      <c r="P116" s="157"/>
      <c r="Q116" s="157"/>
      <c r="R116" s="157"/>
      <c r="S116" s="157"/>
      <c r="T116" s="158"/>
      <c r="AT116" s="153" t="s">
        <v>131</v>
      </c>
      <c r="AU116" s="153" t="s">
        <v>72</v>
      </c>
      <c r="AV116" s="13" t="s">
        <v>72</v>
      </c>
      <c r="AW116" s="13" t="s">
        <v>25</v>
      </c>
      <c r="AX116" s="13" t="s">
        <v>63</v>
      </c>
      <c r="AY116" s="153" t="s">
        <v>119</v>
      </c>
    </row>
    <row r="117" spans="1:65" s="13" customFormat="1">
      <c r="B117" s="152"/>
      <c r="D117" s="148" t="s">
        <v>131</v>
      </c>
      <c r="E117" s="153" t="s">
        <v>3</v>
      </c>
      <c r="F117" s="154" t="s">
        <v>656</v>
      </c>
      <c r="H117" s="155">
        <v>0.73</v>
      </c>
      <c r="L117" s="152"/>
      <c r="M117" s="156"/>
      <c r="N117" s="157"/>
      <c r="O117" s="157"/>
      <c r="P117" s="157"/>
      <c r="Q117" s="157"/>
      <c r="R117" s="157"/>
      <c r="S117" s="157"/>
      <c r="T117" s="158"/>
      <c r="AT117" s="153" t="s">
        <v>131</v>
      </c>
      <c r="AU117" s="153" t="s">
        <v>72</v>
      </c>
      <c r="AV117" s="13" t="s">
        <v>72</v>
      </c>
      <c r="AW117" s="13" t="s">
        <v>25</v>
      </c>
      <c r="AX117" s="13" t="s">
        <v>63</v>
      </c>
      <c r="AY117" s="153" t="s">
        <v>119</v>
      </c>
    </row>
    <row r="118" spans="1:65" s="13" customFormat="1">
      <c r="B118" s="152"/>
      <c r="D118" s="148" t="s">
        <v>131</v>
      </c>
      <c r="E118" s="153" t="s">
        <v>3</v>
      </c>
      <c r="F118" s="154" t="s">
        <v>657</v>
      </c>
      <c r="H118" s="155">
        <v>0.06</v>
      </c>
      <c r="L118" s="152"/>
      <c r="M118" s="156"/>
      <c r="N118" s="157"/>
      <c r="O118" s="157"/>
      <c r="P118" s="157"/>
      <c r="Q118" s="157"/>
      <c r="R118" s="157"/>
      <c r="S118" s="157"/>
      <c r="T118" s="158"/>
      <c r="AT118" s="153" t="s">
        <v>131</v>
      </c>
      <c r="AU118" s="153" t="s">
        <v>72</v>
      </c>
      <c r="AV118" s="13" t="s">
        <v>72</v>
      </c>
      <c r="AW118" s="13" t="s">
        <v>25</v>
      </c>
      <c r="AX118" s="13" t="s">
        <v>63</v>
      </c>
      <c r="AY118" s="153" t="s">
        <v>119</v>
      </c>
    </row>
    <row r="119" spans="1:65" s="13" customFormat="1">
      <c r="B119" s="152"/>
      <c r="D119" s="148" t="s">
        <v>131</v>
      </c>
      <c r="E119" s="153" t="s">
        <v>3</v>
      </c>
      <c r="F119" s="154" t="s">
        <v>657</v>
      </c>
      <c r="H119" s="155">
        <v>0.06</v>
      </c>
      <c r="L119" s="152"/>
      <c r="M119" s="156"/>
      <c r="N119" s="157"/>
      <c r="O119" s="157"/>
      <c r="P119" s="157"/>
      <c r="Q119" s="157"/>
      <c r="R119" s="157"/>
      <c r="S119" s="157"/>
      <c r="T119" s="158"/>
      <c r="AT119" s="153" t="s">
        <v>131</v>
      </c>
      <c r="AU119" s="153" t="s">
        <v>72</v>
      </c>
      <c r="AV119" s="13" t="s">
        <v>72</v>
      </c>
      <c r="AW119" s="13" t="s">
        <v>25</v>
      </c>
      <c r="AX119" s="13" t="s">
        <v>63</v>
      </c>
      <c r="AY119" s="153" t="s">
        <v>119</v>
      </c>
    </row>
    <row r="120" spans="1:65" s="14" customFormat="1">
      <c r="B120" s="159"/>
      <c r="D120" s="148" t="s">
        <v>131</v>
      </c>
      <c r="E120" s="160" t="s">
        <v>3</v>
      </c>
      <c r="F120" s="161" t="s">
        <v>133</v>
      </c>
      <c r="H120" s="162">
        <v>1.28</v>
      </c>
      <c r="L120" s="159"/>
      <c r="M120" s="163"/>
      <c r="N120" s="164"/>
      <c r="O120" s="164"/>
      <c r="P120" s="164"/>
      <c r="Q120" s="164"/>
      <c r="R120" s="164"/>
      <c r="S120" s="164"/>
      <c r="T120" s="165"/>
      <c r="AT120" s="160" t="s">
        <v>131</v>
      </c>
      <c r="AU120" s="160" t="s">
        <v>72</v>
      </c>
      <c r="AV120" s="14" t="s">
        <v>127</v>
      </c>
      <c r="AW120" s="14" t="s">
        <v>25</v>
      </c>
      <c r="AX120" s="14" t="s">
        <v>70</v>
      </c>
      <c r="AY120" s="160" t="s">
        <v>119</v>
      </c>
    </row>
    <row r="121" spans="1:65" s="2" customFormat="1" ht="24">
      <c r="A121" s="31"/>
      <c r="B121" s="136"/>
      <c r="C121" s="137" t="s">
        <v>120</v>
      </c>
      <c r="D121" s="137" t="s">
        <v>122</v>
      </c>
      <c r="E121" s="138" t="s">
        <v>177</v>
      </c>
      <c r="F121" s="139" t="s">
        <v>178</v>
      </c>
      <c r="G121" s="140" t="s">
        <v>152</v>
      </c>
      <c r="H121" s="141">
        <v>0.08</v>
      </c>
      <c r="I121" s="141"/>
      <c r="J121" s="141">
        <f>ROUND(I121*H121,2)</f>
        <v>0</v>
      </c>
      <c r="K121" s="139" t="s">
        <v>126</v>
      </c>
      <c r="L121" s="32"/>
      <c r="M121" s="142" t="s">
        <v>3</v>
      </c>
      <c r="N121" s="143" t="s">
        <v>34</v>
      </c>
      <c r="O121" s="144">
        <v>0</v>
      </c>
      <c r="P121" s="144">
        <f>O121*H121</f>
        <v>0</v>
      </c>
      <c r="Q121" s="144">
        <v>0</v>
      </c>
      <c r="R121" s="144">
        <f>Q121*H121</f>
        <v>0</v>
      </c>
      <c r="S121" s="144">
        <v>0</v>
      </c>
      <c r="T121" s="145">
        <f>S121*H121</f>
        <v>0</v>
      </c>
      <c r="U121" s="31"/>
      <c r="V121" s="31"/>
      <c r="W121" s="31"/>
      <c r="X121" s="31"/>
      <c r="Y121" s="31"/>
      <c r="Z121" s="31"/>
      <c r="AA121" s="31"/>
      <c r="AB121" s="31"/>
      <c r="AC121" s="31"/>
      <c r="AD121" s="31"/>
      <c r="AE121" s="31"/>
      <c r="AR121" s="146" t="s">
        <v>127</v>
      </c>
      <c r="AT121" s="146" t="s">
        <v>122</v>
      </c>
      <c r="AU121" s="146" t="s">
        <v>72</v>
      </c>
      <c r="AY121" s="19" t="s">
        <v>119</v>
      </c>
      <c r="BE121" s="147">
        <f>IF(N121="základní",J121,0)</f>
        <v>0</v>
      </c>
      <c r="BF121" s="147">
        <f>IF(N121="snížená",J121,0)</f>
        <v>0</v>
      </c>
      <c r="BG121" s="147">
        <f>IF(N121="zákl. přenesená",J121,0)</f>
        <v>0</v>
      </c>
      <c r="BH121" s="147">
        <f>IF(N121="sníž. přenesená",J121,0)</f>
        <v>0</v>
      </c>
      <c r="BI121" s="147">
        <f>IF(N121="nulová",J121,0)</f>
        <v>0</v>
      </c>
      <c r="BJ121" s="19" t="s">
        <v>70</v>
      </c>
      <c r="BK121" s="147">
        <f>ROUND(I121*H121,2)</f>
        <v>0</v>
      </c>
      <c r="BL121" s="19" t="s">
        <v>127</v>
      </c>
      <c r="BM121" s="146" t="s">
        <v>179</v>
      </c>
    </row>
    <row r="122" spans="1:65" s="2" customFormat="1" ht="39">
      <c r="A122" s="31"/>
      <c r="B122" s="32"/>
      <c r="C122" s="31"/>
      <c r="D122" s="148" t="s">
        <v>129</v>
      </c>
      <c r="E122" s="31"/>
      <c r="F122" s="149" t="s">
        <v>180</v>
      </c>
      <c r="G122" s="31"/>
      <c r="H122" s="31"/>
      <c r="I122" s="31"/>
      <c r="J122" s="31"/>
      <c r="K122" s="31"/>
      <c r="L122" s="32"/>
      <c r="M122" s="150"/>
      <c r="N122" s="151"/>
      <c r="O122" s="52"/>
      <c r="P122" s="52"/>
      <c r="Q122" s="52"/>
      <c r="R122" s="52"/>
      <c r="S122" s="52"/>
      <c r="T122" s="53"/>
      <c r="U122" s="31"/>
      <c r="V122" s="31"/>
      <c r="W122" s="31"/>
      <c r="X122" s="31"/>
      <c r="Y122" s="31"/>
      <c r="Z122" s="31"/>
      <c r="AA122" s="31"/>
      <c r="AB122" s="31"/>
      <c r="AC122" s="31"/>
      <c r="AD122" s="31"/>
      <c r="AE122" s="31"/>
      <c r="AT122" s="19" t="s">
        <v>129</v>
      </c>
      <c r="AU122" s="19" t="s">
        <v>72</v>
      </c>
    </row>
    <row r="123" spans="1:65" s="13" customFormat="1">
      <c r="B123" s="152"/>
      <c r="D123" s="148" t="s">
        <v>131</v>
      </c>
      <c r="E123" s="153" t="s">
        <v>3</v>
      </c>
      <c r="F123" s="154" t="s">
        <v>658</v>
      </c>
      <c r="H123" s="155">
        <v>1.36</v>
      </c>
      <c r="L123" s="152"/>
      <c r="M123" s="156"/>
      <c r="N123" s="157"/>
      <c r="O123" s="157"/>
      <c r="P123" s="157"/>
      <c r="Q123" s="157"/>
      <c r="R123" s="157"/>
      <c r="S123" s="157"/>
      <c r="T123" s="158"/>
      <c r="AT123" s="153" t="s">
        <v>131</v>
      </c>
      <c r="AU123" s="153" t="s">
        <v>72</v>
      </c>
      <c r="AV123" s="13" t="s">
        <v>72</v>
      </c>
      <c r="AW123" s="13" t="s">
        <v>25</v>
      </c>
      <c r="AX123" s="13" t="s">
        <v>63</v>
      </c>
      <c r="AY123" s="153" t="s">
        <v>119</v>
      </c>
    </row>
    <row r="124" spans="1:65" s="13" customFormat="1">
      <c r="B124" s="152"/>
      <c r="D124" s="148" t="s">
        <v>131</v>
      </c>
      <c r="E124" s="153" t="s">
        <v>3</v>
      </c>
      <c r="F124" s="154" t="s">
        <v>659</v>
      </c>
      <c r="H124" s="155">
        <v>-1.28</v>
      </c>
      <c r="L124" s="152"/>
      <c r="M124" s="156"/>
      <c r="N124" s="157"/>
      <c r="O124" s="157"/>
      <c r="P124" s="157"/>
      <c r="Q124" s="157"/>
      <c r="R124" s="157"/>
      <c r="S124" s="157"/>
      <c r="T124" s="158"/>
      <c r="AT124" s="153" t="s">
        <v>131</v>
      </c>
      <c r="AU124" s="153" t="s">
        <v>72</v>
      </c>
      <c r="AV124" s="13" t="s">
        <v>72</v>
      </c>
      <c r="AW124" s="13" t="s">
        <v>25</v>
      </c>
      <c r="AX124" s="13" t="s">
        <v>63</v>
      </c>
      <c r="AY124" s="153" t="s">
        <v>119</v>
      </c>
    </row>
    <row r="125" spans="1:65" s="14" customFormat="1">
      <c r="B125" s="159"/>
      <c r="D125" s="148" t="s">
        <v>131</v>
      </c>
      <c r="E125" s="160" t="s">
        <v>3</v>
      </c>
      <c r="F125" s="161" t="s">
        <v>133</v>
      </c>
      <c r="H125" s="162">
        <v>8.0000000000000071E-2</v>
      </c>
      <c r="L125" s="159"/>
      <c r="M125" s="163"/>
      <c r="N125" s="164"/>
      <c r="O125" s="164"/>
      <c r="P125" s="164"/>
      <c r="Q125" s="164"/>
      <c r="R125" s="164"/>
      <c r="S125" s="164"/>
      <c r="T125" s="165"/>
      <c r="AT125" s="160" t="s">
        <v>131</v>
      </c>
      <c r="AU125" s="160" t="s">
        <v>72</v>
      </c>
      <c r="AV125" s="14" t="s">
        <v>127</v>
      </c>
      <c r="AW125" s="14" t="s">
        <v>25</v>
      </c>
      <c r="AX125" s="14" t="s">
        <v>70</v>
      </c>
      <c r="AY125" s="160" t="s">
        <v>119</v>
      </c>
    </row>
    <row r="126" spans="1:65" s="12" customFormat="1" ht="22.9" customHeight="1">
      <c r="B126" s="124"/>
      <c r="D126" s="125" t="s">
        <v>62</v>
      </c>
      <c r="E126" s="134" t="s">
        <v>183</v>
      </c>
      <c r="F126" s="134" t="s">
        <v>184</v>
      </c>
      <c r="J126" s="135">
        <f>BK126</f>
        <v>0</v>
      </c>
      <c r="L126" s="124"/>
      <c r="M126" s="128"/>
      <c r="N126" s="129"/>
      <c r="O126" s="129"/>
      <c r="P126" s="130">
        <f>SUM(P127:P128)</f>
        <v>5.552E-2</v>
      </c>
      <c r="Q126" s="129"/>
      <c r="R126" s="130">
        <f>SUM(R127:R128)</f>
        <v>0</v>
      </c>
      <c r="S126" s="129"/>
      <c r="T126" s="131">
        <f>SUM(T127:T128)</f>
        <v>0</v>
      </c>
      <c r="AR126" s="125" t="s">
        <v>70</v>
      </c>
      <c r="AT126" s="132" t="s">
        <v>62</v>
      </c>
      <c r="AU126" s="132" t="s">
        <v>70</v>
      </c>
      <c r="AY126" s="125" t="s">
        <v>119</v>
      </c>
      <c r="BK126" s="133">
        <f>SUM(BK127:BK128)</f>
        <v>0</v>
      </c>
    </row>
    <row r="127" spans="1:65" s="2" customFormat="1" ht="33" customHeight="1">
      <c r="A127" s="31"/>
      <c r="B127" s="136"/>
      <c r="C127" s="137" t="s">
        <v>185</v>
      </c>
      <c r="D127" s="137" t="s">
        <v>122</v>
      </c>
      <c r="E127" s="138" t="s">
        <v>186</v>
      </c>
      <c r="F127" s="139" t="s">
        <v>187</v>
      </c>
      <c r="G127" s="140" t="s">
        <v>152</v>
      </c>
      <c r="H127" s="141">
        <v>0.02</v>
      </c>
      <c r="I127" s="141"/>
      <c r="J127" s="141">
        <f>ROUND(I127*H127,2)</f>
        <v>0</v>
      </c>
      <c r="K127" s="139" t="s">
        <v>126</v>
      </c>
      <c r="L127" s="32"/>
      <c r="M127" s="142" t="s">
        <v>3</v>
      </c>
      <c r="N127" s="143" t="s">
        <v>34</v>
      </c>
      <c r="O127" s="144">
        <v>2.7759999999999998</v>
      </c>
      <c r="P127" s="144">
        <f>O127*H127</f>
        <v>5.552E-2</v>
      </c>
      <c r="Q127" s="144">
        <v>0</v>
      </c>
      <c r="R127" s="144">
        <f>Q127*H127</f>
        <v>0</v>
      </c>
      <c r="S127" s="144">
        <v>0</v>
      </c>
      <c r="T127" s="145">
        <f>S127*H127</f>
        <v>0</v>
      </c>
      <c r="U127" s="31"/>
      <c r="V127" s="31"/>
      <c r="W127" s="31"/>
      <c r="X127" s="31"/>
      <c r="Y127" s="31"/>
      <c r="Z127" s="31"/>
      <c r="AA127" s="31"/>
      <c r="AB127" s="31"/>
      <c r="AC127" s="31"/>
      <c r="AD127" s="31"/>
      <c r="AE127" s="31"/>
      <c r="AR127" s="146" t="s">
        <v>127</v>
      </c>
      <c r="AT127" s="146" t="s">
        <v>122</v>
      </c>
      <c r="AU127" s="146" t="s">
        <v>72</v>
      </c>
      <c r="AY127" s="19" t="s">
        <v>119</v>
      </c>
      <c r="BE127" s="147">
        <f>IF(N127="základní",J127,0)</f>
        <v>0</v>
      </c>
      <c r="BF127" s="147">
        <f>IF(N127="snížená",J127,0)</f>
        <v>0</v>
      </c>
      <c r="BG127" s="147">
        <f>IF(N127="zákl. přenesená",J127,0)</f>
        <v>0</v>
      </c>
      <c r="BH127" s="147">
        <f>IF(N127="sníž. přenesená",J127,0)</f>
        <v>0</v>
      </c>
      <c r="BI127" s="147">
        <f>IF(N127="nulová",J127,0)</f>
        <v>0</v>
      </c>
      <c r="BJ127" s="19" t="s">
        <v>70</v>
      </c>
      <c r="BK127" s="147">
        <f>ROUND(I127*H127,2)</f>
        <v>0</v>
      </c>
      <c r="BL127" s="19" t="s">
        <v>127</v>
      </c>
      <c r="BM127" s="146" t="s">
        <v>188</v>
      </c>
    </row>
    <row r="128" spans="1:65" s="2" customFormat="1" ht="58.5">
      <c r="A128" s="31"/>
      <c r="B128" s="32"/>
      <c r="C128" s="31"/>
      <c r="D128" s="148" t="s">
        <v>129</v>
      </c>
      <c r="E128" s="31"/>
      <c r="F128" s="149" t="s">
        <v>189</v>
      </c>
      <c r="G128" s="31"/>
      <c r="H128" s="31"/>
      <c r="I128" s="31"/>
      <c r="J128" s="31"/>
      <c r="K128" s="31"/>
      <c r="L128" s="32"/>
      <c r="M128" s="150"/>
      <c r="N128" s="151"/>
      <c r="O128" s="52"/>
      <c r="P128" s="52"/>
      <c r="Q128" s="52"/>
      <c r="R128" s="52"/>
      <c r="S128" s="52"/>
      <c r="T128" s="53"/>
      <c r="U128" s="31"/>
      <c r="V128" s="31"/>
      <c r="W128" s="31"/>
      <c r="X128" s="31"/>
      <c r="Y128" s="31"/>
      <c r="Z128" s="31"/>
      <c r="AA128" s="31"/>
      <c r="AB128" s="31"/>
      <c r="AC128" s="31"/>
      <c r="AD128" s="31"/>
      <c r="AE128" s="31"/>
      <c r="AT128" s="19" t="s">
        <v>129</v>
      </c>
      <c r="AU128" s="19" t="s">
        <v>72</v>
      </c>
    </row>
    <row r="129" spans="1:65" s="12" customFormat="1" ht="25.9" customHeight="1">
      <c r="B129" s="124"/>
      <c r="D129" s="125" t="s">
        <v>62</v>
      </c>
      <c r="E129" s="126" t="s">
        <v>190</v>
      </c>
      <c r="F129" s="126" t="s">
        <v>191</v>
      </c>
      <c r="J129" s="127">
        <f>BK129</f>
        <v>0</v>
      </c>
      <c r="L129" s="124"/>
      <c r="M129" s="128"/>
      <c r="N129" s="129"/>
      <c r="O129" s="129"/>
      <c r="P129" s="130">
        <f>P130+P184</f>
        <v>54.891630000000006</v>
      </c>
      <c r="Q129" s="129"/>
      <c r="R129" s="130">
        <f>R130+R184</f>
        <v>0.31659280000000001</v>
      </c>
      <c r="S129" s="129"/>
      <c r="T129" s="131">
        <f>T130+T184</f>
        <v>1.360473</v>
      </c>
      <c r="AR129" s="125" t="s">
        <v>72</v>
      </c>
      <c r="AT129" s="132" t="s">
        <v>62</v>
      </c>
      <c r="AU129" s="132" t="s">
        <v>63</v>
      </c>
      <c r="AY129" s="125" t="s">
        <v>119</v>
      </c>
      <c r="BK129" s="133">
        <f>BK130+BK184</f>
        <v>0</v>
      </c>
    </row>
    <row r="130" spans="1:65" s="12" customFormat="1" ht="22.9" customHeight="1">
      <c r="B130" s="124"/>
      <c r="D130" s="125" t="s">
        <v>62</v>
      </c>
      <c r="E130" s="134" t="s">
        <v>396</v>
      </c>
      <c r="F130" s="134" t="s">
        <v>397</v>
      </c>
      <c r="J130" s="135">
        <f>BK130</f>
        <v>0</v>
      </c>
      <c r="L130" s="124"/>
      <c r="M130" s="128"/>
      <c r="N130" s="129"/>
      <c r="O130" s="129"/>
      <c r="P130" s="130">
        <f>SUM(P131:P183)</f>
        <v>26.13373</v>
      </c>
      <c r="Q130" s="129"/>
      <c r="R130" s="130">
        <f>SUM(R131:R183)</f>
        <v>0.15633580000000002</v>
      </c>
      <c r="S130" s="129"/>
      <c r="T130" s="131">
        <f>SUM(T131:T183)</f>
        <v>1.2253000000000001</v>
      </c>
      <c r="AR130" s="125" t="s">
        <v>72</v>
      </c>
      <c r="AT130" s="132" t="s">
        <v>62</v>
      </c>
      <c r="AU130" s="132" t="s">
        <v>70</v>
      </c>
      <c r="AY130" s="125" t="s">
        <v>119</v>
      </c>
      <c r="BK130" s="133">
        <f>SUM(BK131:BK183)</f>
        <v>0</v>
      </c>
    </row>
    <row r="131" spans="1:65" s="2" customFormat="1" ht="16.5" customHeight="1">
      <c r="A131" s="31"/>
      <c r="B131" s="136"/>
      <c r="C131" s="137" t="s">
        <v>194</v>
      </c>
      <c r="D131" s="137" t="s">
        <v>122</v>
      </c>
      <c r="E131" s="138" t="s">
        <v>398</v>
      </c>
      <c r="F131" s="139" t="s">
        <v>399</v>
      </c>
      <c r="G131" s="140" t="s">
        <v>125</v>
      </c>
      <c r="H131" s="141">
        <v>30.48</v>
      </c>
      <c r="I131" s="141"/>
      <c r="J131" s="141">
        <f>ROUND(I131*H131,2)</f>
        <v>0</v>
      </c>
      <c r="K131" s="139" t="s">
        <v>126</v>
      </c>
      <c r="L131" s="32"/>
      <c r="M131" s="142" t="s">
        <v>3</v>
      </c>
      <c r="N131" s="143" t="s">
        <v>34</v>
      </c>
      <c r="O131" s="144">
        <v>0.08</v>
      </c>
      <c r="P131" s="144">
        <f>O131*H131</f>
        <v>2.4384000000000001</v>
      </c>
      <c r="Q131" s="144">
        <v>0</v>
      </c>
      <c r="R131" s="144">
        <f>Q131*H131</f>
        <v>0</v>
      </c>
      <c r="S131" s="144">
        <v>1.4E-2</v>
      </c>
      <c r="T131" s="145">
        <f>S131*H131</f>
        <v>0.42671999999999999</v>
      </c>
      <c r="U131" s="31"/>
      <c r="V131" s="31"/>
      <c r="W131" s="31"/>
      <c r="X131" s="31"/>
      <c r="Y131" s="31"/>
      <c r="Z131" s="31"/>
      <c r="AA131" s="31"/>
      <c r="AB131" s="31"/>
      <c r="AC131" s="31"/>
      <c r="AD131" s="31"/>
      <c r="AE131" s="31"/>
      <c r="AR131" s="146" t="s">
        <v>197</v>
      </c>
      <c r="AT131" s="146" t="s">
        <v>122</v>
      </c>
      <c r="AU131" s="146" t="s">
        <v>72</v>
      </c>
      <c r="AY131" s="19" t="s">
        <v>119</v>
      </c>
      <c r="BE131" s="147">
        <f>IF(N131="základní",J131,0)</f>
        <v>0</v>
      </c>
      <c r="BF131" s="147">
        <f>IF(N131="snížená",J131,0)</f>
        <v>0</v>
      </c>
      <c r="BG131" s="147">
        <f>IF(N131="zákl. přenesená",J131,0)</f>
        <v>0</v>
      </c>
      <c r="BH131" s="147">
        <f>IF(N131="sníž. přenesená",J131,0)</f>
        <v>0</v>
      </c>
      <c r="BI131" s="147">
        <f>IF(N131="nulová",J131,0)</f>
        <v>0</v>
      </c>
      <c r="BJ131" s="19" t="s">
        <v>70</v>
      </c>
      <c r="BK131" s="147">
        <f>ROUND(I131*H131,2)</f>
        <v>0</v>
      </c>
      <c r="BL131" s="19" t="s">
        <v>197</v>
      </c>
      <c r="BM131" s="146" t="s">
        <v>400</v>
      </c>
    </row>
    <row r="132" spans="1:65" s="13" customFormat="1">
      <c r="B132" s="152"/>
      <c r="D132" s="148" t="s">
        <v>131</v>
      </c>
      <c r="E132" s="153" t="s">
        <v>3</v>
      </c>
      <c r="F132" s="154" t="s">
        <v>660</v>
      </c>
      <c r="H132" s="155">
        <v>30.48</v>
      </c>
      <c r="L132" s="152"/>
      <c r="M132" s="156"/>
      <c r="N132" s="157"/>
      <c r="O132" s="157"/>
      <c r="P132" s="157"/>
      <c r="Q132" s="157"/>
      <c r="R132" s="157"/>
      <c r="S132" s="157"/>
      <c r="T132" s="158"/>
      <c r="AT132" s="153" t="s">
        <v>131</v>
      </c>
      <c r="AU132" s="153" t="s">
        <v>72</v>
      </c>
      <c r="AV132" s="13" t="s">
        <v>72</v>
      </c>
      <c r="AW132" s="13" t="s">
        <v>25</v>
      </c>
      <c r="AX132" s="13" t="s">
        <v>63</v>
      </c>
      <c r="AY132" s="153" t="s">
        <v>119</v>
      </c>
    </row>
    <row r="133" spans="1:65" s="15" customFormat="1">
      <c r="B133" s="166"/>
      <c r="D133" s="148" t="s">
        <v>131</v>
      </c>
      <c r="E133" s="167" t="s">
        <v>3</v>
      </c>
      <c r="F133" s="168" t="s">
        <v>661</v>
      </c>
      <c r="H133" s="167" t="s">
        <v>3</v>
      </c>
      <c r="L133" s="166"/>
      <c r="M133" s="169"/>
      <c r="N133" s="170"/>
      <c r="O133" s="170"/>
      <c r="P133" s="170"/>
      <c r="Q133" s="170"/>
      <c r="R133" s="170"/>
      <c r="S133" s="170"/>
      <c r="T133" s="171"/>
      <c r="AT133" s="167" t="s">
        <v>131</v>
      </c>
      <c r="AU133" s="167" t="s">
        <v>72</v>
      </c>
      <c r="AV133" s="15" t="s">
        <v>70</v>
      </c>
      <c r="AW133" s="15" t="s">
        <v>25</v>
      </c>
      <c r="AX133" s="15" t="s">
        <v>63</v>
      </c>
      <c r="AY133" s="167" t="s">
        <v>119</v>
      </c>
    </row>
    <row r="134" spans="1:65" s="14" customFormat="1">
      <c r="B134" s="159"/>
      <c r="D134" s="148" t="s">
        <v>131</v>
      </c>
      <c r="E134" s="160" t="s">
        <v>3</v>
      </c>
      <c r="F134" s="161" t="s">
        <v>133</v>
      </c>
      <c r="H134" s="162">
        <v>30.48</v>
      </c>
      <c r="L134" s="159"/>
      <c r="M134" s="163"/>
      <c r="N134" s="164"/>
      <c r="O134" s="164"/>
      <c r="P134" s="164"/>
      <c r="Q134" s="164"/>
      <c r="R134" s="164"/>
      <c r="S134" s="164"/>
      <c r="T134" s="165"/>
      <c r="AT134" s="160" t="s">
        <v>131</v>
      </c>
      <c r="AU134" s="160" t="s">
        <v>72</v>
      </c>
      <c r="AV134" s="14" t="s">
        <v>127</v>
      </c>
      <c r="AW134" s="14" t="s">
        <v>25</v>
      </c>
      <c r="AX134" s="14" t="s">
        <v>70</v>
      </c>
      <c r="AY134" s="160" t="s">
        <v>119</v>
      </c>
    </row>
    <row r="135" spans="1:65" s="2" customFormat="1" ht="21.75" customHeight="1">
      <c r="A135" s="31"/>
      <c r="B135" s="136"/>
      <c r="C135" s="137" t="s">
        <v>200</v>
      </c>
      <c r="D135" s="137" t="s">
        <v>122</v>
      </c>
      <c r="E135" s="138" t="s">
        <v>403</v>
      </c>
      <c r="F135" s="139" t="s">
        <v>404</v>
      </c>
      <c r="G135" s="140" t="s">
        <v>125</v>
      </c>
      <c r="H135" s="141">
        <v>121.92</v>
      </c>
      <c r="I135" s="141"/>
      <c r="J135" s="141">
        <f>ROUND(I135*H135,2)</f>
        <v>0</v>
      </c>
      <c r="K135" s="139" t="s">
        <v>126</v>
      </c>
      <c r="L135" s="32"/>
      <c r="M135" s="142" t="s">
        <v>3</v>
      </c>
      <c r="N135" s="143" t="s">
        <v>34</v>
      </c>
      <c r="O135" s="144">
        <v>8.0000000000000002E-3</v>
      </c>
      <c r="P135" s="144">
        <f>O135*H135</f>
        <v>0.97536</v>
      </c>
      <c r="Q135" s="144">
        <v>0</v>
      </c>
      <c r="R135" s="144">
        <f>Q135*H135</f>
        <v>0</v>
      </c>
      <c r="S135" s="144">
        <v>6.0000000000000001E-3</v>
      </c>
      <c r="T135" s="145">
        <f>S135*H135</f>
        <v>0.73152000000000006</v>
      </c>
      <c r="U135" s="31"/>
      <c r="V135" s="31"/>
      <c r="W135" s="31"/>
      <c r="X135" s="31"/>
      <c r="Y135" s="31"/>
      <c r="Z135" s="31"/>
      <c r="AA135" s="31"/>
      <c r="AB135" s="31"/>
      <c r="AC135" s="31"/>
      <c r="AD135" s="31"/>
      <c r="AE135" s="31"/>
      <c r="AR135" s="146" t="s">
        <v>197</v>
      </c>
      <c r="AT135" s="146" t="s">
        <v>122</v>
      </c>
      <c r="AU135" s="146" t="s">
        <v>72</v>
      </c>
      <c r="AY135" s="19" t="s">
        <v>119</v>
      </c>
      <c r="BE135" s="147">
        <f>IF(N135="základní",J135,0)</f>
        <v>0</v>
      </c>
      <c r="BF135" s="147">
        <f>IF(N135="snížená",J135,0)</f>
        <v>0</v>
      </c>
      <c r="BG135" s="147">
        <f>IF(N135="zákl. přenesená",J135,0)</f>
        <v>0</v>
      </c>
      <c r="BH135" s="147">
        <f>IF(N135="sníž. přenesená",J135,0)</f>
        <v>0</v>
      </c>
      <c r="BI135" s="147">
        <f>IF(N135="nulová",J135,0)</f>
        <v>0</v>
      </c>
      <c r="BJ135" s="19" t="s">
        <v>70</v>
      </c>
      <c r="BK135" s="147">
        <f>ROUND(I135*H135,2)</f>
        <v>0</v>
      </c>
      <c r="BL135" s="19" t="s">
        <v>197</v>
      </c>
      <c r="BM135" s="146" t="s">
        <v>405</v>
      </c>
    </row>
    <row r="136" spans="1:65" s="13" customFormat="1">
      <c r="B136" s="152"/>
      <c r="D136" s="148" t="s">
        <v>131</v>
      </c>
      <c r="E136" s="153" t="s">
        <v>3</v>
      </c>
      <c r="F136" s="154" t="s">
        <v>662</v>
      </c>
      <c r="H136" s="155">
        <v>121.92</v>
      </c>
      <c r="L136" s="152"/>
      <c r="M136" s="156"/>
      <c r="N136" s="157"/>
      <c r="O136" s="157"/>
      <c r="P136" s="157"/>
      <c r="Q136" s="157"/>
      <c r="R136" s="157"/>
      <c r="S136" s="157"/>
      <c r="T136" s="158"/>
      <c r="AT136" s="153" t="s">
        <v>131</v>
      </c>
      <c r="AU136" s="153" t="s">
        <v>72</v>
      </c>
      <c r="AV136" s="13" t="s">
        <v>72</v>
      </c>
      <c r="AW136" s="13" t="s">
        <v>25</v>
      </c>
      <c r="AX136" s="13" t="s">
        <v>63</v>
      </c>
      <c r="AY136" s="153" t="s">
        <v>119</v>
      </c>
    </row>
    <row r="137" spans="1:65" s="15" customFormat="1">
      <c r="B137" s="166"/>
      <c r="D137" s="148" t="s">
        <v>131</v>
      </c>
      <c r="E137" s="167" t="s">
        <v>3</v>
      </c>
      <c r="F137" s="168" t="s">
        <v>663</v>
      </c>
      <c r="H137" s="167" t="s">
        <v>3</v>
      </c>
      <c r="L137" s="166"/>
      <c r="M137" s="169"/>
      <c r="N137" s="170"/>
      <c r="O137" s="170"/>
      <c r="P137" s="170"/>
      <c r="Q137" s="170"/>
      <c r="R137" s="170"/>
      <c r="S137" s="170"/>
      <c r="T137" s="171"/>
      <c r="AT137" s="167" t="s">
        <v>131</v>
      </c>
      <c r="AU137" s="167" t="s">
        <v>72</v>
      </c>
      <c r="AV137" s="15" t="s">
        <v>70</v>
      </c>
      <c r="AW137" s="15" t="s">
        <v>25</v>
      </c>
      <c r="AX137" s="15" t="s">
        <v>63</v>
      </c>
      <c r="AY137" s="167" t="s">
        <v>119</v>
      </c>
    </row>
    <row r="138" spans="1:65" s="14" customFormat="1">
      <c r="B138" s="159"/>
      <c r="D138" s="148" t="s">
        <v>131</v>
      </c>
      <c r="E138" s="160" t="s">
        <v>3</v>
      </c>
      <c r="F138" s="161" t="s">
        <v>133</v>
      </c>
      <c r="H138" s="162">
        <v>121.92</v>
      </c>
      <c r="L138" s="159"/>
      <c r="M138" s="163"/>
      <c r="N138" s="164"/>
      <c r="O138" s="164"/>
      <c r="P138" s="164"/>
      <c r="Q138" s="164"/>
      <c r="R138" s="164"/>
      <c r="S138" s="164"/>
      <c r="T138" s="165"/>
      <c r="AT138" s="160" t="s">
        <v>131</v>
      </c>
      <c r="AU138" s="160" t="s">
        <v>72</v>
      </c>
      <c r="AV138" s="14" t="s">
        <v>127</v>
      </c>
      <c r="AW138" s="14" t="s">
        <v>25</v>
      </c>
      <c r="AX138" s="14" t="s">
        <v>70</v>
      </c>
      <c r="AY138" s="160" t="s">
        <v>119</v>
      </c>
    </row>
    <row r="139" spans="1:65" s="2" customFormat="1" ht="16.5" customHeight="1">
      <c r="A139" s="31"/>
      <c r="B139" s="136"/>
      <c r="C139" s="137" t="s">
        <v>207</v>
      </c>
      <c r="D139" s="137" t="s">
        <v>122</v>
      </c>
      <c r="E139" s="138" t="s">
        <v>408</v>
      </c>
      <c r="F139" s="139" t="s">
        <v>409</v>
      </c>
      <c r="G139" s="140" t="s">
        <v>125</v>
      </c>
      <c r="H139" s="141">
        <v>30.48</v>
      </c>
      <c r="I139" s="141"/>
      <c r="J139" s="141">
        <f>ROUND(I139*H139,2)</f>
        <v>0</v>
      </c>
      <c r="K139" s="139" t="s">
        <v>126</v>
      </c>
      <c r="L139" s="32"/>
      <c r="M139" s="142" t="s">
        <v>3</v>
      </c>
      <c r="N139" s="143" t="s">
        <v>34</v>
      </c>
      <c r="O139" s="144">
        <v>7.2999999999999995E-2</v>
      </c>
      <c r="P139" s="144">
        <f>O139*H139</f>
        <v>2.2250399999999999</v>
      </c>
      <c r="Q139" s="144">
        <v>0</v>
      </c>
      <c r="R139" s="144">
        <f>Q139*H139</f>
        <v>0</v>
      </c>
      <c r="S139" s="144">
        <v>2E-3</v>
      </c>
      <c r="T139" s="145">
        <f>S139*H139</f>
        <v>6.096E-2</v>
      </c>
      <c r="U139" s="31"/>
      <c r="V139" s="31"/>
      <c r="W139" s="31"/>
      <c r="X139" s="31"/>
      <c r="Y139" s="31"/>
      <c r="Z139" s="31"/>
      <c r="AA139" s="31"/>
      <c r="AB139" s="31"/>
      <c r="AC139" s="31"/>
      <c r="AD139" s="31"/>
      <c r="AE139" s="31"/>
      <c r="AR139" s="146" t="s">
        <v>197</v>
      </c>
      <c r="AT139" s="146" t="s">
        <v>122</v>
      </c>
      <c r="AU139" s="146" t="s">
        <v>72</v>
      </c>
      <c r="AY139" s="19" t="s">
        <v>119</v>
      </c>
      <c r="BE139" s="147">
        <f>IF(N139="základní",J139,0)</f>
        <v>0</v>
      </c>
      <c r="BF139" s="147">
        <f>IF(N139="snížená",J139,0)</f>
        <v>0</v>
      </c>
      <c r="BG139" s="147">
        <f>IF(N139="zákl. přenesená",J139,0)</f>
        <v>0</v>
      </c>
      <c r="BH139" s="147">
        <f>IF(N139="sníž. přenesená",J139,0)</f>
        <v>0</v>
      </c>
      <c r="BI139" s="147">
        <f>IF(N139="nulová",J139,0)</f>
        <v>0</v>
      </c>
      <c r="BJ139" s="19" t="s">
        <v>70</v>
      </c>
      <c r="BK139" s="147">
        <f>ROUND(I139*H139,2)</f>
        <v>0</v>
      </c>
      <c r="BL139" s="19" t="s">
        <v>197</v>
      </c>
      <c r="BM139" s="146" t="s">
        <v>410</v>
      </c>
    </row>
    <row r="140" spans="1:65" s="13" customFormat="1">
      <c r="B140" s="152"/>
      <c r="D140" s="148" t="s">
        <v>131</v>
      </c>
      <c r="E140" s="153" t="s">
        <v>3</v>
      </c>
      <c r="F140" s="154" t="s">
        <v>664</v>
      </c>
      <c r="H140" s="155">
        <v>30.48</v>
      </c>
      <c r="L140" s="152"/>
      <c r="M140" s="156"/>
      <c r="N140" s="157"/>
      <c r="O140" s="157"/>
      <c r="P140" s="157"/>
      <c r="Q140" s="157"/>
      <c r="R140" s="157"/>
      <c r="S140" s="157"/>
      <c r="T140" s="158"/>
      <c r="AT140" s="153" t="s">
        <v>131</v>
      </c>
      <c r="AU140" s="153" t="s">
        <v>72</v>
      </c>
      <c r="AV140" s="13" t="s">
        <v>72</v>
      </c>
      <c r="AW140" s="13" t="s">
        <v>25</v>
      </c>
      <c r="AX140" s="13" t="s">
        <v>63</v>
      </c>
      <c r="AY140" s="153" t="s">
        <v>119</v>
      </c>
    </row>
    <row r="141" spans="1:65" s="15" customFormat="1">
      <c r="B141" s="166"/>
      <c r="D141" s="148" t="s">
        <v>131</v>
      </c>
      <c r="E141" s="167" t="s">
        <v>3</v>
      </c>
      <c r="F141" s="168" t="s">
        <v>665</v>
      </c>
      <c r="H141" s="167" t="s">
        <v>3</v>
      </c>
      <c r="L141" s="166"/>
      <c r="M141" s="169"/>
      <c r="N141" s="170"/>
      <c r="O141" s="170"/>
      <c r="P141" s="170"/>
      <c r="Q141" s="170"/>
      <c r="R141" s="170"/>
      <c r="S141" s="170"/>
      <c r="T141" s="171"/>
      <c r="AT141" s="167" t="s">
        <v>131</v>
      </c>
      <c r="AU141" s="167" t="s">
        <v>72</v>
      </c>
      <c r="AV141" s="15" t="s">
        <v>70</v>
      </c>
      <c r="AW141" s="15" t="s">
        <v>25</v>
      </c>
      <c r="AX141" s="15" t="s">
        <v>63</v>
      </c>
      <c r="AY141" s="167" t="s">
        <v>119</v>
      </c>
    </row>
    <row r="142" spans="1:65" s="14" customFormat="1">
      <c r="B142" s="159"/>
      <c r="D142" s="148" t="s">
        <v>131</v>
      </c>
      <c r="E142" s="160" t="s">
        <v>3</v>
      </c>
      <c r="F142" s="161" t="s">
        <v>133</v>
      </c>
      <c r="H142" s="162">
        <v>30.48</v>
      </c>
      <c r="L142" s="159"/>
      <c r="M142" s="163"/>
      <c r="N142" s="164"/>
      <c r="O142" s="164"/>
      <c r="P142" s="164"/>
      <c r="Q142" s="164"/>
      <c r="R142" s="164"/>
      <c r="S142" s="164"/>
      <c r="T142" s="165"/>
      <c r="AT142" s="160" t="s">
        <v>131</v>
      </c>
      <c r="AU142" s="160" t="s">
        <v>72</v>
      </c>
      <c r="AV142" s="14" t="s">
        <v>127</v>
      </c>
      <c r="AW142" s="14" t="s">
        <v>25</v>
      </c>
      <c r="AX142" s="14" t="s">
        <v>70</v>
      </c>
      <c r="AY142" s="160" t="s">
        <v>119</v>
      </c>
    </row>
    <row r="143" spans="1:65" s="2" customFormat="1" ht="16.5" customHeight="1">
      <c r="A143" s="31"/>
      <c r="B143" s="136"/>
      <c r="C143" s="137" t="s">
        <v>212</v>
      </c>
      <c r="D143" s="137" t="s">
        <v>122</v>
      </c>
      <c r="E143" s="138" t="s">
        <v>413</v>
      </c>
      <c r="F143" s="139" t="s">
        <v>414</v>
      </c>
      <c r="G143" s="140" t="s">
        <v>125</v>
      </c>
      <c r="H143" s="141">
        <v>3.05</v>
      </c>
      <c r="I143" s="141"/>
      <c r="J143" s="141">
        <f>ROUND(I143*H143,2)</f>
        <v>0</v>
      </c>
      <c r="K143" s="139" t="s">
        <v>126</v>
      </c>
      <c r="L143" s="32"/>
      <c r="M143" s="142" t="s">
        <v>3</v>
      </c>
      <c r="N143" s="143" t="s">
        <v>34</v>
      </c>
      <c r="O143" s="144">
        <v>0.125</v>
      </c>
      <c r="P143" s="144">
        <f>O143*H143</f>
        <v>0.38124999999999998</v>
      </c>
      <c r="Q143" s="144">
        <v>0</v>
      </c>
      <c r="R143" s="144">
        <f>Q143*H143</f>
        <v>0</v>
      </c>
      <c r="S143" s="144">
        <v>2E-3</v>
      </c>
      <c r="T143" s="145">
        <f>S143*H143</f>
        <v>6.0999999999999995E-3</v>
      </c>
      <c r="U143" s="31"/>
      <c r="V143" s="31"/>
      <c r="W143" s="31"/>
      <c r="X143" s="31"/>
      <c r="Y143" s="31"/>
      <c r="Z143" s="31"/>
      <c r="AA143" s="31"/>
      <c r="AB143" s="31"/>
      <c r="AC143" s="31"/>
      <c r="AD143" s="31"/>
      <c r="AE143" s="31"/>
      <c r="AR143" s="146" t="s">
        <v>197</v>
      </c>
      <c r="AT143" s="146" t="s">
        <v>122</v>
      </c>
      <c r="AU143" s="146" t="s">
        <v>72</v>
      </c>
      <c r="AY143" s="19" t="s">
        <v>119</v>
      </c>
      <c r="BE143" s="147">
        <f>IF(N143="základní",J143,0)</f>
        <v>0</v>
      </c>
      <c r="BF143" s="147">
        <f>IF(N143="snížená",J143,0)</f>
        <v>0</v>
      </c>
      <c r="BG143" s="147">
        <f>IF(N143="zákl. přenesená",J143,0)</f>
        <v>0</v>
      </c>
      <c r="BH143" s="147">
        <f>IF(N143="sníž. přenesená",J143,0)</f>
        <v>0</v>
      </c>
      <c r="BI143" s="147">
        <f>IF(N143="nulová",J143,0)</f>
        <v>0</v>
      </c>
      <c r="BJ143" s="19" t="s">
        <v>70</v>
      </c>
      <c r="BK143" s="147">
        <f>ROUND(I143*H143,2)</f>
        <v>0</v>
      </c>
      <c r="BL143" s="19" t="s">
        <v>197</v>
      </c>
      <c r="BM143" s="146" t="s">
        <v>415</v>
      </c>
    </row>
    <row r="144" spans="1:65" s="13" customFormat="1">
      <c r="B144" s="152"/>
      <c r="D144" s="148" t="s">
        <v>131</v>
      </c>
      <c r="E144" s="153" t="s">
        <v>3</v>
      </c>
      <c r="F144" s="154" t="s">
        <v>666</v>
      </c>
      <c r="H144" s="155">
        <v>3.05</v>
      </c>
      <c r="L144" s="152"/>
      <c r="M144" s="156"/>
      <c r="N144" s="157"/>
      <c r="O144" s="157"/>
      <c r="P144" s="157"/>
      <c r="Q144" s="157"/>
      <c r="R144" s="157"/>
      <c r="S144" s="157"/>
      <c r="T144" s="158"/>
      <c r="AT144" s="153" t="s">
        <v>131</v>
      </c>
      <c r="AU144" s="153" t="s">
        <v>72</v>
      </c>
      <c r="AV144" s="13" t="s">
        <v>72</v>
      </c>
      <c r="AW144" s="13" t="s">
        <v>25</v>
      </c>
      <c r="AX144" s="13" t="s">
        <v>63</v>
      </c>
      <c r="AY144" s="153" t="s">
        <v>119</v>
      </c>
    </row>
    <row r="145" spans="1:65" s="15" customFormat="1">
      <c r="B145" s="166"/>
      <c r="D145" s="148" t="s">
        <v>131</v>
      </c>
      <c r="E145" s="167" t="s">
        <v>3</v>
      </c>
      <c r="F145" s="168" t="s">
        <v>667</v>
      </c>
      <c r="H145" s="167" t="s">
        <v>3</v>
      </c>
      <c r="L145" s="166"/>
      <c r="M145" s="169"/>
      <c r="N145" s="170"/>
      <c r="O145" s="170"/>
      <c r="P145" s="170"/>
      <c r="Q145" s="170"/>
      <c r="R145" s="170"/>
      <c r="S145" s="170"/>
      <c r="T145" s="171"/>
      <c r="AT145" s="167" t="s">
        <v>131</v>
      </c>
      <c r="AU145" s="167" t="s">
        <v>72</v>
      </c>
      <c r="AV145" s="15" t="s">
        <v>70</v>
      </c>
      <c r="AW145" s="15" t="s">
        <v>25</v>
      </c>
      <c r="AX145" s="15" t="s">
        <v>63</v>
      </c>
      <c r="AY145" s="167" t="s">
        <v>119</v>
      </c>
    </row>
    <row r="146" spans="1:65" s="14" customFormat="1">
      <c r="B146" s="159"/>
      <c r="D146" s="148" t="s">
        <v>131</v>
      </c>
      <c r="E146" s="160" t="s">
        <v>3</v>
      </c>
      <c r="F146" s="161" t="s">
        <v>133</v>
      </c>
      <c r="H146" s="162">
        <v>3.05</v>
      </c>
      <c r="L146" s="159"/>
      <c r="M146" s="163"/>
      <c r="N146" s="164"/>
      <c r="O146" s="164"/>
      <c r="P146" s="164"/>
      <c r="Q146" s="164"/>
      <c r="R146" s="164"/>
      <c r="S146" s="164"/>
      <c r="T146" s="165"/>
      <c r="AT146" s="160" t="s">
        <v>131</v>
      </c>
      <c r="AU146" s="160" t="s">
        <v>72</v>
      </c>
      <c r="AV146" s="14" t="s">
        <v>127</v>
      </c>
      <c r="AW146" s="14" t="s">
        <v>25</v>
      </c>
      <c r="AX146" s="14" t="s">
        <v>70</v>
      </c>
      <c r="AY146" s="160" t="s">
        <v>119</v>
      </c>
    </row>
    <row r="147" spans="1:65" s="2" customFormat="1" ht="24">
      <c r="A147" s="31"/>
      <c r="B147" s="136"/>
      <c r="C147" s="137" t="s">
        <v>9</v>
      </c>
      <c r="D147" s="137" t="s">
        <v>122</v>
      </c>
      <c r="E147" s="138" t="s">
        <v>418</v>
      </c>
      <c r="F147" s="139" t="s">
        <v>419</v>
      </c>
      <c r="G147" s="140" t="s">
        <v>125</v>
      </c>
      <c r="H147" s="141">
        <v>30.48</v>
      </c>
      <c r="I147" s="141"/>
      <c r="J147" s="141">
        <f>ROUND(I147*H147,2)</f>
        <v>0</v>
      </c>
      <c r="K147" s="139" t="s">
        <v>126</v>
      </c>
      <c r="L147" s="32"/>
      <c r="M147" s="142" t="s">
        <v>3</v>
      </c>
      <c r="N147" s="143" t="s">
        <v>34</v>
      </c>
      <c r="O147" s="144">
        <v>2.9000000000000001E-2</v>
      </c>
      <c r="P147" s="144">
        <f>O147*H147</f>
        <v>0.88392000000000004</v>
      </c>
      <c r="Q147" s="144">
        <v>0</v>
      </c>
      <c r="R147" s="144">
        <f>Q147*H147</f>
        <v>0</v>
      </c>
      <c r="S147" s="144">
        <v>0</v>
      </c>
      <c r="T147" s="145">
        <f>S147*H147</f>
        <v>0</v>
      </c>
      <c r="U147" s="31"/>
      <c r="V147" s="31"/>
      <c r="W147" s="31"/>
      <c r="X147" s="31"/>
      <c r="Y147" s="31"/>
      <c r="Z147" s="31"/>
      <c r="AA147" s="31"/>
      <c r="AB147" s="31"/>
      <c r="AC147" s="31"/>
      <c r="AD147" s="31"/>
      <c r="AE147" s="31"/>
      <c r="AR147" s="146" t="s">
        <v>197</v>
      </c>
      <c r="AT147" s="146" t="s">
        <v>122</v>
      </c>
      <c r="AU147" s="146" t="s">
        <v>72</v>
      </c>
      <c r="AY147" s="19" t="s">
        <v>119</v>
      </c>
      <c r="BE147" s="147">
        <f>IF(N147="základní",J147,0)</f>
        <v>0</v>
      </c>
      <c r="BF147" s="147">
        <f>IF(N147="snížená",J147,0)</f>
        <v>0</v>
      </c>
      <c r="BG147" s="147">
        <f>IF(N147="zákl. přenesená",J147,0)</f>
        <v>0</v>
      </c>
      <c r="BH147" s="147">
        <f>IF(N147="sníž. přenesená",J147,0)</f>
        <v>0</v>
      </c>
      <c r="BI147" s="147">
        <f>IF(N147="nulová",J147,0)</f>
        <v>0</v>
      </c>
      <c r="BJ147" s="19" t="s">
        <v>70</v>
      </c>
      <c r="BK147" s="147">
        <f>ROUND(I147*H147,2)</f>
        <v>0</v>
      </c>
      <c r="BL147" s="19" t="s">
        <v>197</v>
      </c>
      <c r="BM147" s="146" t="s">
        <v>420</v>
      </c>
    </row>
    <row r="148" spans="1:65" s="2" customFormat="1" ht="39">
      <c r="A148" s="31"/>
      <c r="B148" s="32"/>
      <c r="C148" s="31"/>
      <c r="D148" s="148" t="s">
        <v>129</v>
      </c>
      <c r="E148" s="31"/>
      <c r="F148" s="149" t="s">
        <v>421</v>
      </c>
      <c r="G148" s="31"/>
      <c r="H148" s="31"/>
      <c r="I148" s="31"/>
      <c r="J148" s="31"/>
      <c r="K148" s="31"/>
      <c r="L148" s="32"/>
      <c r="M148" s="150"/>
      <c r="N148" s="151"/>
      <c r="O148" s="52"/>
      <c r="P148" s="52"/>
      <c r="Q148" s="52"/>
      <c r="R148" s="52"/>
      <c r="S148" s="52"/>
      <c r="T148" s="53"/>
      <c r="U148" s="31"/>
      <c r="V148" s="31"/>
      <c r="W148" s="31"/>
      <c r="X148" s="31"/>
      <c r="Y148" s="31"/>
      <c r="Z148" s="31"/>
      <c r="AA148" s="31"/>
      <c r="AB148" s="31"/>
      <c r="AC148" s="31"/>
      <c r="AD148" s="31"/>
      <c r="AE148" s="31"/>
      <c r="AT148" s="19" t="s">
        <v>129</v>
      </c>
      <c r="AU148" s="19" t="s">
        <v>72</v>
      </c>
    </row>
    <row r="149" spans="1:65" s="13" customFormat="1">
      <c r="B149" s="152"/>
      <c r="D149" s="148" t="s">
        <v>131</v>
      </c>
      <c r="E149" s="153" t="s">
        <v>3</v>
      </c>
      <c r="F149" s="154" t="s">
        <v>664</v>
      </c>
      <c r="H149" s="155">
        <v>30.48</v>
      </c>
      <c r="L149" s="152"/>
      <c r="M149" s="156"/>
      <c r="N149" s="157"/>
      <c r="O149" s="157"/>
      <c r="P149" s="157"/>
      <c r="Q149" s="157"/>
      <c r="R149" s="157"/>
      <c r="S149" s="157"/>
      <c r="T149" s="158"/>
      <c r="AT149" s="153" t="s">
        <v>131</v>
      </c>
      <c r="AU149" s="153" t="s">
        <v>72</v>
      </c>
      <c r="AV149" s="13" t="s">
        <v>72</v>
      </c>
      <c r="AW149" s="13" t="s">
        <v>25</v>
      </c>
      <c r="AX149" s="13" t="s">
        <v>63</v>
      </c>
      <c r="AY149" s="153" t="s">
        <v>119</v>
      </c>
    </row>
    <row r="150" spans="1:65" s="14" customFormat="1">
      <c r="B150" s="159"/>
      <c r="D150" s="148" t="s">
        <v>131</v>
      </c>
      <c r="E150" s="160" t="s">
        <v>3</v>
      </c>
      <c r="F150" s="161" t="s">
        <v>133</v>
      </c>
      <c r="H150" s="162">
        <v>30.48</v>
      </c>
      <c r="L150" s="159"/>
      <c r="M150" s="163"/>
      <c r="N150" s="164"/>
      <c r="O150" s="164"/>
      <c r="P150" s="164"/>
      <c r="Q150" s="164"/>
      <c r="R150" s="164"/>
      <c r="S150" s="164"/>
      <c r="T150" s="165"/>
      <c r="AT150" s="160" t="s">
        <v>131</v>
      </c>
      <c r="AU150" s="160" t="s">
        <v>72</v>
      </c>
      <c r="AV150" s="14" t="s">
        <v>127</v>
      </c>
      <c r="AW150" s="14" t="s">
        <v>25</v>
      </c>
      <c r="AX150" s="14" t="s">
        <v>70</v>
      </c>
      <c r="AY150" s="160" t="s">
        <v>119</v>
      </c>
    </row>
    <row r="151" spans="1:65" s="2" customFormat="1" ht="16.5" customHeight="1">
      <c r="A151" s="31"/>
      <c r="B151" s="136"/>
      <c r="C151" s="172" t="s">
        <v>197</v>
      </c>
      <c r="D151" s="172" t="s">
        <v>201</v>
      </c>
      <c r="E151" s="173" t="s">
        <v>422</v>
      </c>
      <c r="F151" s="174" t="s">
        <v>423</v>
      </c>
      <c r="G151" s="175" t="s">
        <v>152</v>
      </c>
      <c r="H151" s="176">
        <v>0.01</v>
      </c>
      <c r="I151" s="176"/>
      <c r="J151" s="176">
        <f>ROUND(I151*H151,2)</f>
        <v>0</v>
      </c>
      <c r="K151" s="174" t="s">
        <v>126</v>
      </c>
      <c r="L151" s="177"/>
      <c r="M151" s="178" t="s">
        <v>3</v>
      </c>
      <c r="N151" s="179" t="s">
        <v>34</v>
      </c>
      <c r="O151" s="144">
        <v>0</v>
      </c>
      <c r="P151" s="144">
        <f>O151*H151</f>
        <v>0</v>
      </c>
      <c r="Q151" s="144">
        <v>1</v>
      </c>
      <c r="R151" s="144">
        <f>Q151*H151</f>
        <v>0.01</v>
      </c>
      <c r="S151" s="144">
        <v>0</v>
      </c>
      <c r="T151" s="145">
        <f>S151*H151</f>
        <v>0</v>
      </c>
      <c r="U151" s="31"/>
      <c r="V151" s="31"/>
      <c r="W151" s="31"/>
      <c r="X151" s="31"/>
      <c r="Y151" s="31"/>
      <c r="Z151" s="31"/>
      <c r="AA151" s="31"/>
      <c r="AB151" s="31"/>
      <c r="AC151" s="31"/>
      <c r="AD151" s="31"/>
      <c r="AE151" s="31"/>
      <c r="AR151" s="146" t="s">
        <v>204</v>
      </c>
      <c r="AT151" s="146" t="s">
        <v>201</v>
      </c>
      <c r="AU151" s="146" t="s">
        <v>72</v>
      </c>
      <c r="AY151" s="19" t="s">
        <v>119</v>
      </c>
      <c r="BE151" s="147">
        <f>IF(N151="základní",J151,0)</f>
        <v>0</v>
      </c>
      <c r="BF151" s="147">
        <f>IF(N151="snížená",J151,0)</f>
        <v>0</v>
      </c>
      <c r="BG151" s="147">
        <f>IF(N151="zákl. přenesená",J151,0)</f>
        <v>0</v>
      </c>
      <c r="BH151" s="147">
        <f>IF(N151="sníž. přenesená",J151,0)</f>
        <v>0</v>
      </c>
      <c r="BI151" s="147">
        <f>IF(N151="nulová",J151,0)</f>
        <v>0</v>
      </c>
      <c r="BJ151" s="19" t="s">
        <v>70</v>
      </c>
      <c r="BK151" s="147">
        <f>ROUND(I151*H151,2)</f>
        <v>0</v>
      </c>
      <c r="BL151" s="19" t="s">
        <v>197</v>
      </c>
      <c r="BM151" s="146" t="s">
        <v>424</v>
      </c>
    </row>
    <row r="152" spans="1:65" s="13" customFormat="1">
      <c r="B152" s="152"/>
      <c r="D152" s="148" t="s">
        <v>131</v>
      </c>
      <c r="F152" s="154" t="s">
        <v>668</v>
      </c>
      <c r="H152" s="155">
        <v>0.01</v>
      </c>
      <c r="L152" s="152"/>
      <c r="M152" s="156"/>
      <c r="N152" s="157"/>
      <c r="O152" s="157"/>
      <c r="P152" s="157"/>
      <c r="Q152" s="157"/>
      <c r="R152" s="157"/>
      <c r="S152" s="157"/>
      <c r="T152" s="158"/>
      <c r="AT152" s="153" t="s">
        <v>131</v>
      </c>
      <c r="AU152" s="153" t="s">
        <v>72</v>
      </c>
      <c r="AV152" s="13" t="s">
        <v>72</v>
      </c>
      <c r="AW152" s="13" t="s">
        <v>4</v>
      </c>
      <c r="AX152" s="13" t="s">
        <v>70</v>
      </c>
      <c r="AY152" s="153" t="s">
        <v>119</v>
      </c>
    </row>
    <row r="153" spans="1:65" s="2" customFormat="1" ht="16.5" customHeight="1">
      <c r="A153" s="31"/>
      <c r="B153" s="136"/>
      <c r="C153" s="137" t="s">
        <v>224</v>
      </c>
      <c r="D153" s="137" t="s">
        <v>122</v>
      </c>
      <c r="E153" s="138" t="s">
        <v>426</v>
      </c>
      <c r="F153" s="139" t="s">
        <v>427</v>
      </c>
      <c r="G153" s="140" t="s">
        <v>125</v>
      </c>
      <c r="H153" s="141">
        <v>30.48</v>
      </c>
      <c r="I153" s="141"/>
      <c r="J153" s="141">
        <f>ROUND(I153*H153,2)</f>
        <v>0</v>
      </c>
      <c r="K153" s="139" t="s">
        <v>126</v>
      </c>
      <c r="L153" s="32"/>
      <c r="M153" s="142" t="s">
        <v>3</v>
      </c>
      <c r="N153" s="143" t="s">
        <v>34</v>
      </c>
      <c r="O153" s="144">
        <v>0.17899999999999999</v>
      </c>
      <c r="P153" s="144">
        <f>O153*H153</f>
        <v>5.4559199999999999</v>
      </c>
      <c r="Q153" s="144">
        <v>8.8000000000000003E-4</v>
      </c>
      <c r="R153" s="144">
        <f>Q153*H153</f>
        <v>2.68224E-2</v>
      </c>
      <c r="S153" s="144">
        <v>0</v>
      </c>
      <c r="T153" s="145">
        <f>S153*H153</f>
        <v>0</v>
      </c>
      <c r="U153" s="31"/>
      <c r="V153" s="31"/>
      <c r="W153" s="31"/>
      <c r="X153" s="31"/>
      <c r="Y153" s="31"/>
      <c r="Z153" s="31"/>
      <c r="AA153" s="31"/>
      <c r="AB153" s="31"/>
      <c r="AC153" s="31"/>
      <c r="AD153" s="31"/>
      <c r="AE153" s="31"/>
      <c r="AR153" s="146" t="s">
        <v>197</v>
      </c>
      <c r="AT153" s="146" t="s">
        <v>122</v>
      </c>
      <c r="AU153" s="146" t="s">
        <v>72</v>
      </c>
      <c r="AY153" s="19" t="s">
        <v>119</v>
      </c>
      <c r="BE153" s="147">
        <f>IF(N153="základní",J153,0)</f>
        <v>0</v>
      </c>
      <c r="BF153" s="147">
        <f>IF(N153="snížená",J153,0)</f>
        <v>0</v>
      </c>
      <c r="BG153" s="147">
        <f>IF(N153="zákl. přenesená",J153,0)</f>
        <v>0</v>
      </c>
      <c r="BH153" s="147">
        <f>IF(N153="sníž. přenesená",J153,0)</f>
        <v>0</v>
      </c>
      <c r="BI153" s="147">
        <f>IF(N153="nulová",J153,0)</f>
        <v>0</v>
      </c>
      <c r="BJ153" s="19" t="s">
        <v>70</v>
      </c>
      <c r="BK153" s="147">
        <f>ROUND(I153*H153,2)</f>
        <v>0</v>
      </c>
      <c r="BL153" s="19" t="s">
        <v>197</v>
      </c>
      <c r="BM153" s="146" t="s">
        <v>428</v>
      </c>
    </row>
    <row r="154" spans="1:65" s="2" customFormat="1" ht="39">
      <c r="A154" s="31"/>
      <c r="B154" s="32"/>
      <c r="C154" s="31"/>
      <c r="D154" s="148" t="s">
        <v>129</v>
      </c>
      <c r="E154" s="31"/>
      <c r="F154" s="149" t="s">
        <v>429</v>
      </c>
      <c r="G154" s="31"/>
      <c r="H154" s="31"/>
      <c r="I154" s="31"/>
      <c r="J154" s="31"/>
      <c r="K154" s="31"/>
      <c r="L154" s="32"/>
      <c r="M154" s="150"/>
      <c r="N154" s="151"/>
      <c r="O154" s="52"/>
      <c r="P154" s="52"/>
      <c r="Q154" s="52"/>
      <c r="R154" s="52"/>
      <c r="S154" s="52"/>
      <c r="T154" s="53"/>
      <c r="U154" s="31"/>
      <c r="V154" s="31"/>
      <c r="W154" s="31"/>
      <c r="X154" s="31"/>
      <c r="Y154" s="31"/>
      <c r="Z154" s="31"/>
      <c r="AA154" s="31"/>
      <c r="AB154" s="31"/>
      <c r="AC154" s="31"/>
      <c r="AD154" s="31"/>
      <c r="AE154" s="31"/>
      <c r="AT154" s="19" t="s">
        <v>129</v>
      </c>
      <c r="AU154" s="19" t="s">
        <v>72</v>
      </c>
    </row>
    <row r="155" spans="1:65" s="15" customFormat="1">
      <c r="B155" s="166"/>
      <c r="D155" s="148" t="s">
        <v>131</v>
      </c>
      <c r="E155" s="167" t="s">
        <v>3</v>
      </c>
      <c r="F155" s="168" t="s">
        <v>669</v>
      </c>
      <c r="H155" s="167" t="s">
        <v>3</v>
      </c>
      <c r="L155" s="166"/>
      <c r="M155" s="169"/>
      <c r="N155" s="170"/>
      <c r="O155" s="170"/>
      <c r="P155" s="170"/>
      <c r="Q155" s="170"/>
      <c r="R155" s="170"/>
      <c r="S155" s="170"/>
      <c r="T155" s="171"/>
      <c r="AT155" s="167" t="s">
        <v>131</v>
      </c>
      <c r="AU155" s="167" t="s">
        <v>72</v>
      </c>
      <c r="AV155" s="15" t="s">
        <v>70</v>
      </c>
      <c r="AW155" s="15" t="s">
        <v>25</v>
      </c>
      <c r="AX155" s="15" t="s">
        <v>63</v>
      </c>
      <c r="AY155" s="167" t="s">
        <v>119</v>
      </c>
    </row>
    <row r="156" spans="1:65" s="13" customFormat="1">
      <c r="B156" s="152"/>
      <c r="D156" s="148" t="s">
        <v>131</v>
      </c>
      <c r="E156" s="153" t="s">
        <v>3</v>
      </c>
      <c r="F156" s="154" t="s">
        <v>670</v>
      </c>
      <c r="H156" s="155">
        <v>15.24</v>
      </c>
      <c r="L156" s="152"/>
      <c r="M156" s="156"/>
      <c r="N156" s="157"/>
      <c r="O156" s="157"/>
      <c r="P156" s="157"/>
      <c r="Q156" s="157"/>
      <c r="R156" s="157"/>
      <c r="S156" s="157"/>
      <c r="T156" s="158"/>
      <c r="AT156" s="153" t="s">
        <v>131</v>
      </c>
      <c r="AU156" s="153" t="s">
        <v>72</v>
      </c>
      <c r="AV156" s="13" t="s">
        <v>72</v>
      </c>
      <c r="AW156" s="13" t="s">
        <v>25</v>
      </c>
      <c r="AX156" s="13" t="s">
        <v>63</v>
      </c>
      <c r="AY156" s="153" t="s">
        <v>119</v>
      </c>
    </row>
    <row r="157" spans="1:65" s="15" customFormat="1">
      <c r="B157" s="166"/>
      <c r="D157" s="148" t="s">
        <v>131</v>
      </c>
      <c r="E157" s="167" t="s">
        <v>3</v>
      </c>
      <c r="F157" s="168" t="s">
        <v>671</v>
      </c>
      <c r="H157" s="167" t="s">
        <v>3</v>
      </c>
      <c r="L157" s="166"/>
      <c r="M157" s="169"/>
      <c r="N157" s="170"/>
      <c r="O157" s="170"/>
      <c r="P157" s="170"/>
      <c r="Q157" s="170"/>
      <c r="R157" s="170"/>
      <c r="S157" s="170"/>
      <c r="T157" s="171"/>
      <c r="AT157" s="167" t="s">
        <v>131</v>
      </c>
      <c r="AU157" s="167" t="s">
        <v>72</v>
      </c>
      <c r="AV157" s="15" t="s">
        <v>70</v>
      </c>
      <c r="AW157" s="15" t="s">
        <v>25</v>
      </c>
      <c r="AX157" s="15" t="s">
        <v>63</v>
      </c>
      <c r="AY157" s="167" t="s">
        <v>119</v>
      </c>
    </row>
    <row r="158" spans="1:65" s="13" customFormat="1">
      <c r="B158" s="152"/>
      <c r="D158" s="148" t="s">
        <v>131</v>
      </c>
      <c r="E158" s="153" t="s">
        <v>3</v>
      </c>
      <c r="F158" s="154" t="s">
        <v>670</v>
      </c>
      <c r="H158" s="155">
        <v>15.24</v>
      </c>
      <c r="L158" s="152"/>
      <c r="M158" s="156"/>
      <c r="N158" s="157"/>
      <c r="O158" s="157"/>
      <c r="P158" s="157"/>
      <c r="Q158" s="157"/>
      <c r="R158" s="157"/>
      <c r="S158" s="157"/>
      <c r="T158" s="158"/>
      <c r="AT158" s="153" t="s">
        <v>131</v>
      </c>
      <c r="AU158" s="153" t="s">
        <v>72</v>
      </c>
      <c r="AV158" s="13" t="s">
        <v>72</v>
      </c>
      <c r="AW158" s="13" t="s">
        <v>25</v>
      </c>
      <c r="AX158" s="13" t="s">
        <v>63</v>
      </c>
      <c r="AY158" s="153" t="s">
        <v>119</v>
      </c>
    </row>
    <row r="159" spans="1:65" s="14" customFormat="1">
      <c r="B159" s="159"/>
      <c r="D159" s="148" t="s">
        <v>131</v>
      </c>
      <c r="E159" s="160" t="s">
        <v>3</v>
      </c>
      <c r="F159" s="161" t="s">
        <v>133</v>
      </c>
      <c r="H159" s="162">
        <v>30.48</v>
      </c>
      <c r="L159" s="159"/>
      <c r="M159" s="163"/>
      <c r="N159" s="164"/>
      <c r="O159" s="164"/>
      <c r="P159" s="164"/>
      <c r="Q159" s="164"/>
      <c r="R159" s="164"/>
      <c r="S159" s="164"/>
      <c r="T159" s="165"/>
      <c r="AT159" s="160" t="s">
        <v>131</v>
      </c>
      <c r="AU159" s="160" t="s">
        <v>72</v>
      </c>
      <c r="AV159" s="14" t="s">
        <v>127</v>
      </c>
      <c r="AW159" s="14" t="s">
        <v>25</v>
      </c>
      <c r="AX159" s="14" t="s">
        <v>70</v>
      </c>
      <c r="AY159" s="160" t="s">
        <v>119</v>
      </c>
    </row>
    <row r="160" spans="1:65" s="2" customFormat="1" ht="33" customHeight="1">
      <c r="A160" s="31"/>
      <c r="B160" s="136"/>
      <c r="C160" s="172" t="s">
        <v>230</v>
      </c>
      <c r="D160" s="172" t="s">
        <v>201</v>
      </c>
      <c r="E160" s="173" t="s">
        <v>434</v>
      </c>
      <c r="F160" s="174" t="s">
        <v>435</v>
      </c>
      <c r="G160" s="175" t="s">
        <v>125</v>
      </c>
      <c r="H160" s="176">
        <v>35.520000000000003</v>
      </c>
      <c r="I160" s="176"/>
      <c r="J160" s="176">
        <f>ROUND(I160*H160,2)</f>
        <v>0</v>
      </c>
      <c r="K160" s="174" t="s">
        <v>126</v>
      </c>
      <c r="L160" s="177"/>
      <c r="M160" s="178" t="s">
        <v>3</v>
      </c>
      <c r="N160" s="179" t="s">
        <v>34</v>
      </c>
      <c r="O160" s="144">
        <v>0</v>
      </c>
      <c r="P160" s="144">
        <f>O160*H160</f>
        <v>0</v>
      </c>
      <c r="Q160" s="144">
        <v>1.1000000000000001E-3</v>
      </c>
      <c r="R160" s="144">
        <f>Q160*H160</f>
        <v>3.9072000000000003E-2</v>
      </c>
      <c r="S160" s="144">
        <v>0</v>
      </c>
      <c r="T160" s="145">
        <f>S160*H160</f>
        <v>0</v>
      </c>
      <c r="U160" s="31"/>
      <c r="V160" s="31"/>
      <c r="W160" s="31"/>
      <c r="X160" s="31"/>
      <c r="Y160" s="31"/>
      <c r="Z160" s="31"/>
      <c r="AA160" s="31"/>
      <c r="AB160" s="31"/>
      <c r="AC160" s="31"/>
      <c r="AD160" s="31"/>
      <c r="AE160" s="31"/>
      <c r="AR160" s="146" t="s">
        <v>204</v>
      </c>
      <c r="AT160" s="146" t="s">
        <v>201</v>
      </c>
      <c r="AU160" s="146" t="s">
        <v>72</v>
      </c>
      <c r="AY160" s="19" t="s">
        <v>119</v>
      </c>
      <c r="BE160" s="147">
        <f>IF(N160="základní",J160,0)</f>
        <v>0</v>
      </c>
      <c r="BF160" s="147">
        <f>IF(N160="snížená",J160,0)</f>
        <v>0</v>
      </c>
      <c r="BG160" s="147">
        <f>IF(N160="zákl. přenesená",J160,0)</f>
        <v>0</v>
      </c>
      <c r="BH160" s="147">
        <f>IF(N160="sníž. přenesená",J160,0)</f>
        <v>0</v>
      </c>
      <c r="BI160" s="147">
        <f>IF(N160="nulová",J160,0)</f>
        <v>0</v>
      </c>
      <c r="BJ160" s="19" t="s">
        <v>70</v>
      </c>
      <c r="BK160" s="147">
        <f>ROUND(I160*H160,2)</f>
        <v>0</v>
      </c>
      <c r="BL160" s="19" t="s">
        <v>197</v>
      </c>
      <c r="BM160" s="146" t="s">
        <v>436</v>
      </c>
    </row>
    <row r="161" spans="1:65" s="13" customFormat="1">
      <c r="B161" s="152"/>
      <c r="D161" s="148" t="s">
        <v>131</v>
      </c>
      <c r="F161" s="154" t="s">
        <v>672</v>
      </c>
      <c r="H161" s="155">
        <v>35.520000000000003</v>
      </c>
      <c r="L161" s="152"/>
      <c r="M161" s="156"/>
      <c r="N161" s="157"/>
      <c r="O161" s="157"/>
      <c r="P161" s="157"/>
      <c r="Q161" s="157"/>
      <c r="R161" s="157"/>
      <c r="S161" s="157"/>
      <c r="T161" s="158"/>
      <c r="AT161" s="153" t="s">
        <v>131</v>
      </c>
      <c r="AU161" s="153" t="s">
        <v>72</v>
      </c>
      <c r="AV161" s="13" t="s">
        <v>72</v>
      </c>
      <c r="AW161" s="13" t="s">
        <v>4</v>
      </c>
      <c r="AX161" s="13" t="s">
        <v>70</v>
      </c>
      <c r="AY161" s="153" t="s">
        <v>119</v>
      </c>
    </row>
    <row r="162" spans="1:65" s="2" customFormat="1" ht="36">
      <c r="A162" s="31"/>
      <c r="B162" s="136"/>
      <c r="C162" s="137" t="s">
        <v>236</v>
      </c>
      <c r="D162" s="137" t="s">
        <v>122</v>
      </c>
      <c r="E162" s="138" t="s">
        <v>438</v>
      </c>
      <c r="F162" s="139" t="s">
        <v>439</v>
      </c>
      <c r="G162" s="140" t="s">
        <v>125</v>
      </c>
      <c r="H162" s="141">
        <v>30.48</v>
      </c>
      <c r="I162" s="141"/>
      <c r="J162" s="141">
        <f>ROUND(I162*H162,2)</f>
        <v>0</v>
      </c>
      <c r="K162" s="139" t="s">
        <v>126</v>
      </c>
      <c r="L162" s="32"/>
      <c r="M162" s="142" t="s">
        <v>3</v>
      </c>
      <c r="N162" s="143" t="s">
        <v>34</v>
      </c>
      <c r="O162" s="144">
        <v>0.32500000000000001</v>
      </c>
      <c r="P162" s="144">
        <f>O162*H162</f>
        <v>9.9060000000000006</v>
      </c>
      <c r="Q162" s="144">
        <v>8.0000000000000007E-5</v>
      </c>
      <c r="R162" s="144">
        <f>Q162*H162</f>
        <v>2.4384000000000003E-3</v>
      </c>
      <c r="S162" s="144">
        <v>0</v>
      </c>
      <c r="T162" s="145">
        <f>S162*H162</f>
        <v>0</v>
      </c>
      <c r="U162" s="31"/>
      <c r="V162" s="31"/>
      <c r="W162" s="31"/>
      <c r="X162" s="31"/>
      <c r="Y162" s="31"/>
      <c r="Z162" s="31"/>
      <c r="AA162" s="31"/>
      <c r="AB162" s="31"/>
      <c r="AC162" s="31"/>
      <c r="AD162" s="31"/>
      <c r="AE162" s="31"/>
      <c r="AR162" s="146" t="s">
        <v>197</v>
      </c>
      <c r="AT162" s="146" t="s">
        <v>122</v>
      </c>
      <c r="AU162" s="146" t="s">
        <v>72</v>
      </c>
      <c r="AY162" s="19" t="s">
        <v>119</v>
      </c>
      <c r="BE162" s="147">
        <f>IF(N162="základní",J162,0)</f>
        <v>0</v>
      </c>
      <c r="BF162" s="147">
        <f>IF(N162="snížená",J162,0)</f>
        <v>0</v>
      </c>
      <c r="BG162" s="147">
        <f>IF(N162="zákl. přenesená",J162,0)</f>
        <v>0</v>
      </c>
      <c r="BH162" s="147">
        <f>IF(N162="sníž. přenesená",J162,0)</f>
        <v>0</v>
      </c>
      <c r="BI162" s="147">
        <f>IF(N162="nulová",J162,0)</f>
        <v>0</v>
      </c>
      <c r="BJ162" s="19" t="s">
        <v>70</v>
      </c>
      <c r="BK162" s="147">
        <f>ROUND(I162*H162,2)</f>
        <v>0</v>
      </c>
      <c r="BL162" s="19" t="s">
        <v>197</v>
      </c>
      <c r="BM162" s="146" t="s">
        <v>440</v>
      </c>
    </row>
    <row r="163" spans="1:65" s="2" customFormat="1" ht="68.25">
      <c r="A163" s="31"/>
      <c r="B163" s="32"/>
      <c r="C163" s="31"/>
      <c r="D163" s="148" t="s">
        <v>129</v>
      </c>
      <c r="E163" s="31"/>
      <c r="F163" s="149" t="s">
        <v>441</v>
      </c>
      <c r="G163" s="31"/>
      <c r="H163" s="31"/>
      <c r="I163" s="31"/>
      <c r="J163" s="31"/>
      <c r="K163" s="31"/>
      <c r="L163" s="32"/>
      <c r="M163" s="150"/>
      <c r="N163" s="151"/>
      <c r="O163" s="52"/>
      <c r="P163" s="52"/>
      <c r="Q163" s="52"/>
      <c r="R163" s="52"/>
      <c r="S163" s="52"/>
      <c r="T163" s="53"/>
      <c r="U163" s="31"/>
      <c r="V163" s="31"/>
      <c r="W163" s="31"/>
      <c r="X163" s="31"/>
      <c r="Y163" s="31"/>
      <c r="Z163" s="31"/>
      <c r="AA163" s="31"/>
      <c r="AB163" s="31"/>
      <c r="AC163" s="31"/>
      <c r="AD163" s="31"/>
      <c r="AE163" s="31"/>
      <c r="AT163" s="19" t="s">
        <v>129</v>
      </c>
      <c r="AU163" s="19" t="s">
        <v>72</v>
      </c>
    </row>
    <row r="164" spans="1:65" s="13" customFormat="1">
      <c r="B164" s="152"/>
      <c r="D164" s="148" t="s">
        <v>131</v>
      </c>
      <c r="E164" s="153" t="s">
        <v>3</v>
      </c>
      <c r="F164" s="154" t="s">
        <v>670</v>
      </c>
      <c r="H164" s="155">
        <v>15.24</v>
      </c>
      <c r="L164" s="152"/>
      <c r="M164" s="156"/>
      <c r="N164" s="157"/>
      <c r="O164" s="157"/>
      <c r="P164" s="157"/>
      <c r="Q164" s="157"/>
      <c r="R164" s="157"/>
      <c r="S164" s="157"/>
      <c r="T164" s="158"/>
      <c r="AT164" s="153" t="s">
        <v>131</v>
      </c>
      <c r="AU164" s="153" t="s">
        <v>72</v>
      </c>
      <c r="AV164" s="13" t="s">
        <v>72</v>
      </c>
      <c r="AW164" s="13" t="s">
        <v>25</v>
      </c>
      <c r="AX164" s="13" t="s">
        <v>63</v>
      </c>
      <c r="AY164" s="153" t="s">
        <v>119</v>
      </c>
    </row>
    <row r="165" spans="1:65" s="15" customFormat="1">
      <c r="B165" s="166"/>
      <c r="D165" s="148" t="s">
        <v>131</v>
      </c>
      <c r="E165" s="167" t="s">
        <v>3</v>
      </c>
      <c r="F165" s="168" t="s">
        <v>669</v>
      </c>
      <c r="H165" s="167" t="s">
        <v>3</v>
      </c>
      <c r="L165" s="166"/>
      <c r="M165" s="169"/>
      <c r="N165" s="170"/>
      <c r="O165" s="170"/>
      <c r="P165" s="170"/>
      <c r="Q165" s="170"/>
      <c r="R165" s="170"/>
      <c r="S165" s="170"/>
      <c r="T165" s="171"/>
      <c r="AT165" s="167" t="s">
        <v>131</v>
      </c>
      <c r="AU165" s="167" t="s">
        <v>72</v>
      </c>
      <c r="AV165" s="15" t="s">
        <v>70</v>
      </c>
      <c r="AW165" s="15" t="s">
        <v>25</v>
      </c>
      <c r="AX165" s="15" t="s">
        <v>63</v>
      </c>
      <c r="AY165" s="167" t="s">
        <v>119</v>
      </c>
    </row>
    <row r="166" spans="1:65" s="13" customFormat="1">
      <c r="B166" s="152"/>
      <c r="D166" s="148" t="s">
        <v>131</v>
      </c>
      <c r="E166" s="153" t="s">
        <v>3</v>
      </c>
      <c r="F166" s="154" t="s">
        <v>670</v>
      </c>
      <c r="H166" s="155">
        <v>15.24</v>
      </c>
      <c r="L166" s="152"/>
      <c r="M166" s="156"/>
      <c r="N166" s="157"/>
      <c r="O166" s="157"/>
      <c r="P166" s="157"/>
      <c r="Q166" s="157"/>
      <c r="R166" s="157"/>
      <c r="S166" s="157"/>
      <c r="T166" s="158"/>
      <c r="AT166" s="153" t="s">
        <v>131</v>
      </c>
      <c r="AU166" s="153" t="s">
        <v>72</v>
      </c>
      <c r="AV166" s="13" t="s">
        <v>72</v>
      </c>
      <c r="AW166" s="13" t="s">
        <v>25</v>
      </c>
      <c r="AX166" s="13" t="s">
        <v>63</v>
      </c>
      <c r="AY166" s="153" t="s">
        <v>119</v>
      </c>
    </row>
    <row r="167" spans="1:65" s="15" customFormat="1">
      <c r="B167" s="166"/>
      <c r="D167" s="148" t="s">
        <v>131</v>
      </c>
      <c r="E167" s="167" t="s">
        <v>3</v>
      </c>
      <c r="F167" s="168" t="s">
        <v>673</v>
      </c>
      <c r="H167" s="167" t="s">
        <v>3</v>
      </c>
      <c r="L167" s="166"/>
      <c r="M167" s="169"/>
      <c r="N167" s="170"/>
      <c r="O167" s="170"/>
      <c r="P167" s="170"/>
      <c r="Q167" s="170"/>
      <c r="R167" s="170"/>
      <c r="S167" s="170"/>
      <c r="T167" s="171"/>
      <c r="AT167" s="167" t="s">
        <v>131</v>
      </c>
      <c r="AU167" s="167" t="s">
        <v>72</v>
      </c>
      <c r="AV167" s="15" t="s">
        <v>70</v>
      </c>
      <c r="AW167" s="15" t="s">
        <v>25</v>
      </c>
      <c r="AX167" s="15" t="s">
        <v>63</v>
      </c>
      <c r="AY167" s="167" t="s">
        <v>119</v>
      </c>
    </row>
    <row r="168" spans="1:65" s="14" customFormat="1">
      <c r="B168" s="159"/>
      <c r="D168" s="148" t="s">
        <v>131</v>
      </c>
      <c r="E168" s="160" t="s">
        <v>3</v>
      </c>
      <c r="F168" s="161" t="s">
        <v>133</v>
      </c>
      <c r="H168" s="162">
        <v>30.48</v>
      </c>
      <c r="L168" s="159"/>
      <c r="M168" s="163"/>
      <c r="N168" s="164"/>
      <c r="O168" s="164"/>
      <c r="P168" s="164"/>
      <c r="Q168" s="164"/>
      <c r="R168" s="164"/>
      <c r="S168" s="164"/>
      <c r="T168" s="165"/>
      <c r="AT168" s="160" t="s">
        <v>131</v>
      </c>
      <c r="AU168" s="160" t="s">
        <v>72</v>
      </c>
      <c r="AV168" s="14" t="s">
        <v>127</v>
      </c>
      <c r="AW168" s="14" t="s">
        <v>25</v>
      </c>
      <c r="AX168" s="14" t="s">
        <v>70</v>
      </c>
      <c r="AY168" s="160" t="s">
        <v>119</v>
      </c>
    </row>
    <row r="169" spans="1:65" s="2" customFormat="1" ht="16.5" customHeight="1">
      <c r="A169" s="31"/>
      <c r="B169" s="136"/>
      <c r="C169" s="172" t="s">
        <v>241</v>
      </c>
      <c r="D169" s="172" t="s">
        <v>201</v>
      </c>
      <c r="E169" s="173" t="s">
        <v>442</v>
      </c>
      <c r="F169" s="174" t="s">
        <v>443</v>
      </c>
      <c r="G169" s="175" t="s">
        <v>125</v>
      </c>
      <c r="H169" s="176">
        <v>35.520000000000003</v>
      </c>
      <c r="I169" s="176"/>
      <c r="J169" s="176">
        <f>ROUND(I169*H169,2)</f>
        <v>0</v>
      </c>
      <c r="K169" s="174" t="s">
        <v>126</v>
      </c>
      <c r="L169" s="177"/>
      <c r="M169" s="178" t="s">
        <v>3</v>
      </c>
      <c r="N169" s="179" t="s">
        <v>34</v>
      </c>
      <c r="O169" s="144">
        <v>0</v>
      </c>
      <c r="P169" s="144">
        <f>O169*H169</f>
        <v>0</v>
      </c>
      <c r="Q169" s="144">
        <v>1.9E-3</v>
      </c>
      <c r="R169" s="144">
        <f>Q169*H169</f>
        <v>6.7488000000000006E-2</v>
      </c>
      <c r="S169" s="144">
        <v>0</v>
      </c>
      <c r="T169" s="145">
        <f>S169*H169</f>
        <v>0</v>
      </c>
      <c r="U169" s="31"/>
      <c r="V169" s="31"/>
      <c r="W169" s="31"/>
      <c r="X169" s="31"/>
      <c r="Y169" s="31"/>
      <c r="Z169" s="31"/>
      <c r="AA169" s="31"/>
      <c r="AB169" s="31"/>
      <c r="AC169" s="31"/>
      <c r="AD169" s="31"/>
      <c r="AE169" s="31"/>
      <c r="AR169" s="146" t="s">
        <v>204</v>
      </c>
      <c r="AT169" s="146" t="s">
        <v>201</v>
      </c>
      <c r="AU169" s="146" t="s">
        <v>72</v>
      </c>
      <c r="AY169" s="19" t="s">
        <v>119</v>
      </c>
      <c r="BE169" s="147">
        <f>IF(N169="základní",J169,0)</f>
        <v>0</v>
      </c>
      <c r="BF169" s="147">
        <f>IF(N169="snížená",J169,0)</f>
        <v>0</v>
      </c>
      <c r="BG169" s="147">
        <f>IF(N169="zákl. přenesená",J169,0)</f>
        <v>0</v>
      </c>
      <c r="BH169" s="147">
        <f>IF(N169="sníž. přenesená",J169,0)</f>
        <v>0</v>
      </c>
      <c r="BI169" s="147">
        <f>IF(N169="nulová",J169,0)</f>
        <v>0</v>
      </c>
      <c r="BJ169" s="19" t="s">
        <v>70</v>
      </c>
      <c r="BK169" s="147">
        <f>ROUND(I169*H169,2)</f>
        <v>0</v>
      </c>
      <c r="BL169" s="19" t="s">
        <v>197</v>
      </c>
      <c r="BM169" s="146" t="s">
        <v>444</v>
      </c>
    </row>
    <row r="170" spans="1:65" s="13" customFormat="1">
      <c r="B170" s="152"/>
      <c r="D170" s="148" t="s">
        <v>131</v>
      </c>
      <c r="F170" s="154" t="s">
        <v>672</v>
      </c>
      <c r="H170" s="155">
        <v>35.520000000000003</v>
      </c>
      <c r="L170" s="152"/>
      <c r="M170" s="156"/>
      <c r="N170" s="157"/>
      <c r="O170" s="157"/>
      <c r="P170" s="157"/>
      <c r="Q170" s="157"/>
      <c r="R170" s="157"/>
      <c r="S170" s="157"/>
      <c r="T170" s="158"/>
      <c r="AT170" s="153" t="s">
        <v>131</v>
      </c>
      <c r="AU170" s="153" t="s">
        <v>72</v>
      </c>
      <c r="AV170" s="13" t="s">
        <v>72</v>
      </c>
      <c r="AW170" s="13" t="s">
        <v>4</v>
      </c>
      <c r="AX170" s="13" t="s">
        <v>70</v>
      </c>
      <c r="AY170" s="153" t="s">
        <v>119</v>
      </c>
    </row>
    <row r="171" spans="1:65" s="2" customFormat="1" ht="21.75" customHeight="1">
      <c r="A171" s="31"/>
      <c r="B171" s="136"/>
      <c r="C171" s="137" t="s">
        <v>8</v>
      </c>
      <c r="D171" s="137" t="s">
        <v>122</v>
      </c>
      <c r="E171" s="138" t="s">
        <v>445</v>
      </c>
      <c r="F171" s="139" t="s">
        <v>446</v>
      </c>
      <c r="G171" s="140" t="s">
        <v>125</v>
      </c>
      <c r="H171" s="141">
        <v>30.48</v>
      </c>
      <c r="I171" s="141"/>
      <c r="J171" s="141">
        <f>ROUND(I171*H171,2)</f>
        <v>0</v>
      </c>
      <c r="K171" s="139" t="s">
        <v>126</v>
      </c>
      <c r="L171" s="32"/>
      <c r="M171" s="142" t="s">
        <v>3</v>
      </c>
      <c r="N171" s="143" t="s">
        <v>34</v>
      </c>
      <c r="O171" s="144">
        <v>0.11</v>
      </c>
      <c r="P171" s="144">
        <f>O171*H171</f>
        <v>3.3528000000000002</v>
      </c>
      <c r="Q171" s="144">
        <v>0</v>
      </c>
      <c r="R171" s="144">
        <f>Q171*H171</f>
        <v>0</v>
      </c>
      <c r="S171" s="144">
        <v>0</v>
      </c>
      <c r="T171" s="145">
        <f>S171*H171</f>
        <v>0</v>
      </c>
      <c r="U171" s="31"/>
      <c r="V171" s="31"/>
      <c r="W171" s="31"/>
      <c r="X171" s="31"/>
      <c r="Y171" s="31"/>
      <c r="Z171" s="31"/>
      <c r="AA171" s="31"/>
      <c r="AB171" s="31"/>
      <c r="AC171" s="31"/>
      <c r="AD171" s="31"/>
      <c r="AE171" s="31"/>
      <c r="AR171" s="146" t="s">
        <v>197</v>
      </c>
      <c r="AT171" s="146" t="s">
        <v>122</v>
      </c>
      <c r="AU171" s="146" t="s">
        <v>72</v>
      </c>
      <c r="AY171" s="19" t="s">
        <v>119</v>
      </c>
      <c r="BE171" s="147">
        <f>IF(N171="základní",J171,0)</f>
        <v>0</v>
      </c>
      <c r="BF171" s="147">
        <f>IF(N171="snížená",J171,0)</f>
        <v>0</v>
      </c>
      <c r="BG171" s="147">
        <f>IF(N171="zákl. přenesená",J171,0)</f>
        <v>0</v>
      </c>
      <c r="BH171" s="147">
        <f>IF(N171="sníž. přenesená",J171,0)</f>
        <v>0</v>
      </c>
      <c r="BI171" s="147">
        <f>IF(N171="nulová",J171,0)</f>
        <v>0</v>
      </c>
      <c r="BJ171" s="19" t="s">
        <v>70</v>
      </c>
      <c r="BK171" s="147">
        <f>ROUND(I171*H171,2)</f>
        <v>0</v>
      </c>
      <c r="BL171" s="19" t="s">
        <v>197</v>
      </c>
      <c r="BM171" s="146" t="s">
        <v>447</v>
      </c>
    </row>
    <row r="172" spans="1:65" s="2" customFormat="1" ht="39">
      <c r="A172" s="31"/>
      <c r="B172" s="32"/>
      <c r="C172" s="31"/>
      <c r="D172" s="148" t="s">
        <v>129</v>
      </c>
      <c r="E172" s="31"/>
      <c r="F172" s="149" t="s">
        <v>448</v>
      </c>
      <c r="G172" s="31"/>
      <c r="H172" s="31"/>
      <c r="I172" s="31"/>
      <c r="J172" s="31"/>
      <c r="K172" s="31"/>
      <c r="L172" s="32"/>
      <c r="M172" s="150"/>
      <c r="N172" s="151"/>
      <c r="O172" s="52"/>
      <c r="P172" s="52"/>
      <c r="Q172" s="52"/>
      <c r="R172" s="52"/>
      <c r="S172" s="52"/>
      <c r="T172" s="53"/>
      <c r="U172" s="31"/>
      <c r="V172" s="31"/>
      <c r="W172" s="31"/>
      <c r="X172" s="31"/>
      <c r="Y172" s="31"/>
      <c r="Z172" s="31"/>
      <c r="AA172" s="31"/>
      <c r="AB172" s="31"/>
      <c r="AC172" s="31"/>
      <c r="AD172" s="31"/>
      <c r="AE172" s="31"/>
      <c r="AT172" s="19" t="s">
        <v>129</v>
      </c>
      <c r="AU172" s="19" t="s">
        <v>72</v>
      </c>
    </row>
    <row r="173" spans="1:65" s="13" customFormat="1">
      <c r="B173" s="152"/>
      <c r="D173" s="148" t="s">
        <v>131</v>
      </c>
      <c r="E173" s="153" t="s">
        <v>3</v>
      </c>
      <c r="F173" s="154" t="s">
        <v>670</v>
      </c>
      <c r="H173" s="155">
        <v>15.24</v>
      </c>
      <c r="L173" s="152"/>
      <c r="M173" s="156"/>
      <c r="N173" s="157"/>
      <c r="O173" s="157"/>
      <c r="P173" s="157"/>
      <c r="Q173" s="157"/>
      <c r="R173" s="157"/>
      <c r="S173" s="157"/>
      <c r="T173" s="158"/>
      <c r="AT173" s="153" t="s">
        <v>131</v>
      </c>
      <c r="AU173" s="153" t="s">
        <v>72</v>
      </c>
      <c r="AV173" s="13" t="s">
        <v>72</v>
      </c>
      <c r="AW173" s="13" t="s">
        <v>25</v>
      </c>
      <c r="AX173" s="13" t="s">
        <v>63</v>
      </c>
      <c r="AY173" s="153" t="s">
        <v>119</v>
      </c>
    </row>
    <row r="174" spans="1:65" s="15" customFormat="1">
      <c r="B174" s="166"/>
      <c r="D174" s="148" t="s">
        <v>131</v>
      </c>
      <c r="E174" s="167" t="s">
        <v>3</v>
      </c>
      <c r="F174" s="168" t="s">
        <v>669</v>
      </c>
      <c r="H174" s="167" t="s">
        <v>3</v>
      </c>
      <c r="L174" s="166"/>
      <c r="M174" s="169"/>
      <c r="N174" s="170"/>
      <c r="O174" s="170"/>
      <c r="P174" s="170"/>
      <c r="Q174" s="170"/>
      <c r="R174" s="170"/>
      <c r="S174" s="170"/>
      <c r="T174" s="171"/>
      <c r="AT174" s="167" t="s">
        <v>131</v>
      </c>
      <c r="AU174" s="167" t="s">
        <v>72</v>
      </c>
      <c r="AV174" s="15" t="s">
        <v>70</v>
      </c>
      <c r="AW174" s="15" t="s">
        <v>25</v>
      </c>
      <c r="AX174" s="15" t="s">
        <v>63</v>
      </c>
      <c r="AY174" s="167" t="s">
        <v>119</v>
      </c>
    </row>
    <row r="175" spans="1:65" s="13" customFormat="1">
      <c r="B175" s="152"/>
      <c r="D175" s="148" t="s">
        <v>131</v>
      </c>
      <c r="E175" s="153" t="s">
        <v>3</v>
      </c>
      <c r="F175" s="154" t="s">
        <v>670</v>
      </c>
      <c r="H175" s="155">
        <v>15.24</v>
      </c>
      <c r="L175" s="152"/>
      <c r="M175" s="156"/>
      <c r="N175" s="157"/>
      <c r="O175" s="157"/>
      <c r="P175" s="157"/>
      <c r="Q175" s="157"/>
      <c r="R175" s="157"/>
      <c r="S175" s="157"/>
      <c r="T175" s="158"/>
      <c r="AT175" s="153" t="s">
        <v>131</v>
      </c>
      <c r="AU175" s="153" t="s">
        <v>72</v>
      </c>
      <c r="AV175" s="13" t="s">
        <v>72</v>
      </c>
      <c r="AW175" s="13" t="s">
        <v>25</v>
      </c>
      <c r="AX175" s="13" t="s">
        <v>63</v>
      </c>
      <c r="AY175" s="153" t="s">
        <v>119</v>
      </c>
    </row>
    <row r="176" spans="1:65" s="15" customFormat="1">
      <c r="B176" s="166"/>
      <c r="D176" s="148" t="s">
        <v>131</v>
      </c>
      <c r="E176" s="167" t="s">
        <v>3</v>
      </c>
      <c r="F176" s="168" t="s">
        <v>673</v>
      </c>
      <c r="H176" s="167" t="s">
        <v>3</v>
      </c>
      <c r="L176" s="166"/>
      <c r="M176" s="169"/>
      <c r="N176" s="170"/>
      <c r="O176" s="170"/>
      <c r="P176" s="170"/>
      <c r="Q176" s="170"/>
      <c r="R176" s="170"/>
      <c r="S176" s="170"/>
      <c r="T176" s="171"/>
      <c r="AT176" s="167" t="s">
        <v>131</v>
      </c>
      <c r="AU176" s="167" t="s">
        <v>72</v>
      </c>
      <c r="AV176" s="15" t="s">
        <v>70</v>
      </c>
      <c r="AW176" s="15" t="s">
        <v>25</v>
      </c>
      <c r="AX176" s="15" t="s">
        <v>63</v>
      </c>
      <c r="AY176" s="167" t="s">
        <v>119</v>
      </c>
    </row>
    <row r="177" spans="1:65" s="14" customFormat="1">
      <c r="B177" s="159"/>
      <c r="D177" s="148" t="s">
        <v>131</v>
      </c>
      <c r="E177" s="160" t="s">
        <v>3</v>
      </c>
      <c r="F177" s="161" t="s">
        <v>133</v>
      </c>
      <c r="H177" s="162">
        <v>30.48</v>
      </c>
      <c r="L177" s="159"/>
      <c r="M177" s="163"/>
      <c r="N177" s="164"/>
      <c r="O177" s="164"/>
      <c r="P177" s="164"/>
      <c r="Q177" s="164"/>
      <c r="R177" s="164"/>
      <c r="S177" s="164"/>
      <c r="T177" s="165"/>
      <c r="AT177" s="160" t="s">
        <v>131</v>
      </c>
      <c r="AU177" s="160" t="s">
        <v>72</v>
      </c>
      <c r="AV177" s="14" t="s">
        <v>127</v>
      </c>
      <c r="AW177" s="14" t="s">
        <v>25</v>
      </c>
      <c r="AX177" s="14" t="s">
        <v>70</v>
      </c>
      <c r="AY177" s="160" t="s">
        <v>119</v>
      </c>
    </row>
    <row r="178" spans="1:65" s="2" customFormat="1" ht="16.5" customHeight="1">
      <c r="A178" s="31"/>
      <c r="B178" s="136"/>
      <c r="C178" s="172" t="s">
        <v>251</v>
      </c>
      <c r="D178" s="172" t="s">
        <v>201</v>
      </c>
      <c r="E178" s="173" t="s">
        <v>449</v>
      </c>
      <c r="F178" s="174" t="s">
        <v>450</v>
      </c>
      <c r="G178" s="175" t="s">
        <v>125</v>
      </c>
      <c r="H178" s="176">
        <v>35.049999999999997</v>
      </c>
      <c r="I178" s="176"/>
      <c r="J178" s="176">
        <f>ROUND(I178*H178,2)</f>
        <v>0</v>
      </c>
      <c r="K178" s="174" t="s">
        <v>126</v>
      </c>
      <c r="L178" s="177"/>
      <c r="M178" s="178" t="s">
        <v>3</v>
      </c>
      <c r="N178" s="179" t="s">
        <v>34</v>
      </c>
      <c r="O178" s="144">
        <v>0</v>
      </c>
      <c r="P178" s="144">
        <f>O178*H178</f>
        <v>0</v>
      </c>
      <c r="Q178" s="144">
        <v>2.9999999999999997E-4</v>
      </c>
      <c r="R178" s="144">
        <f>Q178*H178</f>
        <v>1.0514999999999998E-2</v>
      </c>
      <c r="S178" s="144">
        <v>0</v>
      </c>
      <c r="T178" s="145">
        <f>S178*H178</f>
        <v>0</v>
      </c>
      <c r="U178" s="31"/>
      <c r="V178" s="31"/>
      <c r="W178" s="31"/>
      <c r="X178" s="31"/>
      <c r="Y178" s="31"/>
      <c r="Z178" s="31"/>
      <c r="AA178" s="31"/>
      <c r="AB178" s="31"/>
      <c r="AC178" s="31"/>
      <c r="AD178" s="31"/>
      <c r="AE178" s="31"/>
      <c r="AR178" s="146" t="s">
        <v>204</v>
      </c>
      <c r="AT178" s="146" t="s">
        <v>201</v>
      </c>
      <c r="AU178" s="146" t="s">
        <v>72</v>
      </c>
      <c r="AY178" s="19" t="s">
        <v>119</v>
      </c>
      <c r="BE178" s="147">
        <f>IF(N178="základní",J178,0)</f>
        <v>0</v>
      </c>
      <c r="BF178" s="147">
        <f>IF(N178="snížená",J178,0)</f>
        <v>0</v>
      </c>
      <c r="BG178" s="147">
        <f>IF(N178="zákl. přenesená",J178,0)</f>
        <v>0</v>
      </c>
      <c r="BH178" s="147">
        <f>IF(N178="sníž. přenesená",J178,0)</f>
        <v>0</v>
      </c>
      <c r="BI178" s="147">
        <f>IF(N178="nulová",J178,0)</f>
        <v>0</v>
      </c>
      <c r="BJ178" s="19" t="s">
        <v>70</v>
      </c>
      <c r="BK178" s="147">
        <f>ROUND(I178*H178,2)</f>
        <v>0</v>
      </c>
      <c r="BL178" s="19" t="s">
        <v>197</v>
      </c>
      <c r="BM178" s="146" t="s">
        <v>451</v>
      </c>
    </row>
    <row r="179" spans="1:65" s="13" customFormat="1">
      <c r="B179" s="152"/>
      <c r="D179" s="148" t="s">
        <v>131</v>
      </c>
      <c r="F179" s="154" t="s">
        <v>674</v>
      </c>
      <c r="H179" s="155">
        <v>35.049999999999997</v>
      </c>
      <c r="L179" s="152"/>
      <c r="M179" s="156"/>
      <c r="N179" s="157"/>
      <c r="O179" s="157"/>
      <c r="P179" s="157"/>
      <c r="Q179" s="157"/>
      <c r="R179" s="157"/>
      <c r="S179" s="157"/>
      <c r="T179" s="158"/>
      <c r="AT179" s="153" t="s">
        <v>131</v>
      </c>
      <c r="AU179" s="153" t="s">
        <v>72</v>
      </c>
      <c r="AV179" s="13" t="s">
        <v>72</v>
      </c>
      <c r="AW179" s="13" t="s">
        <v>4</v>
      </c>
      <c r="AX179" s="13" t="s">
        <v>70</v>
      </c>
      <c r="AY179" s="153" t="s">
        <v>119</v>
      </c>
    </row>
    <row r="180" spans="1:65" s="2" customFormat="1" ht="24">
      <c r="A180" s="31"/>
      <c r="B180" s="136"/>
      <c r="C180" s="137" t="s">
        <v>256</v>
      </c>
      <c r="D180" s="137" t="s">
        <v>122</v>
      </c>
      <c r="E180" s="138" t="s">
        <v>453</v>
      </c>
      <c r="F180" s="139" t="s">
        <v>454</v>
      </c>
      <c r="G180" s="140" t="s">
        <v>152</v>
      </c>
      <c r="H180" s="141">
        <v>0.16</v>
      </c>
      <c r="I180" s="141"/>
      <c r="J180" s="141">
        <f>ROUND(I180*H180,2)</f>
        <v>0</v>
      </c>
      <c r="K180" s="139" t="s">
        <v>126</v>
      </c>
      <c r="L180" s="32"/>
      <c r="M180" s="142" t="s">
        <v>3</v>
      </c>
      <c r="N180" s="143" t="s">
        <v>34</v>
      </c>
      <c r="O180" s="144">
        <v>1.609</v>
      </c>
      <c r="P180" s="144">
        <f>O180*H180</f>
        <v>0.25744</v>
      </c>
      <c r="Q180" s="144">
        <v>0</v>
      </c>
      <c r="R180" s="144">
        <f>Q180*H180</f>
        <v>0</v>
      </c>
      <c r="S180" s="144">
        <v>0</v>
      </c>
      <c r="T180" s="145">
        <f>S180*H180</f>
        <v>0</v>
      </c>
      <c r="U180" s="31"/>
      <c r="V180" s="31"/>
      <c r="W180" s="31"/>
      <c r="X180" s="31"/>
      <c r="Y180" s="31"/>
      <c r="Z180" s="31"/>
      <c r="AA180" s="31"/>
      <c r="AB180" s="31"/>
      <c r="AC180" s="31"/>
      <c r="AD180" s="31"/>
      <c r="AE180" s="31"/>
      <c r="AR180" s="146" t="s">
        <v>197</v>
      </c>
      <c r="AT180" s="146" t="s">
        <v>122</v>
      </c>
      <c r="AU180" s="146" t="s">
        <v>72</v>
      </c>
      <c r="AY180" s="19" t="s">
        <v>119</v>
      </c>
      <c r="BE180" s="147">
        <f>IF(N180="základní",J180,0)</f>
        <v>0</v>
      </c>
      <c r="BF180" s="147">
        <f>IF(N180="snížená",J180,0)</f>
        <v>0</v>
      </c>
      <c r="BG180" s="147">
        <f>IF(N180="zákl. přenesená",J180,0)</f>
        <v>0</v>
      </c>
      <c r="BH180" s="147">
        <f>IF(N180="sníž. přenesená",J180,0)</f>
        <v>0</v>
      </c>
      <c r="BI180" s="147">
        <f>IF(N180="nulová",J180,0)</f>
        <v>0</v>
      </c>
      <c r="BJ180" s="19" t="s">
        <v>70</v>
      </c>
      <c r="BK180" s="147">
        <f>ROUND(I180*H180,2)</f>
        <v>0</v>
      </c>
      <c r="BL180" s="19" t="s">
        <v>197</v>
      </c>
      <c r="BM180" s="146" t="s">
        <v>455</v>
      </c>
    </row>
    <row r="181" spans="1:65" s="2" customFormat="1" ht="78">
      <c r="A181" s="31"/>
      <c r="B181" s="32"/>
      <c r="C181" s="31"/>
      <c r="D181" s="148" t="s">
        <v>129</v>
      </c>
      <c r="E181" s="31"/>
      <c r="F181" s="149" t="s">
        <v>272</v>
      </c>
      <c r="G181" s="31"/>
      <c r="H181" s="31"/>
      <c r="I181" s="31"/>
      <c r="J181" s="31"/>
      <c r="K181" s="31"/>
      <c r="L181" s="32"/>
      <c r="M181" s="150"/>
      <c r="N181" s="151"/>
      <c r="O181" s="52"/>
      <c r="P181" s="52"/>
      <c r="Q181" s="52"/>
      <c r="R181" s="52"/>
      <c r="S181" s="52"/>
      <c r="T181" s="53"/>
      <c r="U181" s="31"/>
      <c r="V181" s="31"/>
      <c r="W181" s="31"/>
      <c r="X181" s="31"/>
      <c r="Y181" s="31"/>
      <c r="Z181" s="31"/>
      <c r="AA181" s="31"/>
      <c r="AB181" s="31"/>
      <c r="AC181" s="31"/>
      <c r="AD181" s="31"/>
      <c r="AE181" s="31"/>
      <c r="AT181" s="19" t="s">
        <v>129</v>
      </c>
      <c r="AU181" s="19" t="s">
        <v>72</v>
      </c>
    </row>
    <row r="182" spans="1:65" s="2" customFormat="1" ht="24">
      <c r="A182" s="31"/>
      <c r="B182" s="136"/>
      <c r="C182" s="137" t="s">
        <v>263</v>
      </c>
      <c r="D182" s="137" t="s">
        <v>122</v>
      </c>
      <c r="E182" s="138" t="s">
        <v>456</v>
      </c>
      <c r="F182" s="139" t="s">
        <v>457</v>
      </c>
      <c r="G182" s="140" t="s">
        <v>152</v>
      </c>
      <c r="H182" s="141">
        <v>0.16</v>
      </c>
      <c r="I182" s="141"/>
      <c r="J182" s="141">
        <f>ROUND(I182*H182,2)</f>
        <v>0</v>
      </c>
      <c r="K182" s="139" t="s">
        <v>126</v>
      </c>
      <c r="L182" s="32"/>
      <c r="M182" s="142" t="s">
        <v>3</v>
      </c>
      <c r="N182" s="143" t="s">
        <v>34</v>
      </c>
      <c r="O182" s="144">
        <v>1.61</v>
      </c>
      <c r="P182" s="144">
        <f>O182*H182</f>
        <v>0.2576</v>
      </c>
      <c r="Q182" s="144">
        <v>0</v>
      </c>
      <c r="R182" s="144">
        <f>Q182*H182</f>
        <v>0</v>
      </c>
      <c r="S182" s="144">
        <v>0</v>
      </c>
      <c r="T182" s="145">
        <f>S182*H182</f>
        <v>0</v>
      </c>
      <c r="U182" s="31"/>
      <c r="V182" s="31"/>
      <c r="W182" s="31"/>
      <c r="X182" s="31"/>
      <c r="Y182" s="31"/>
      <c r="Z182" s="31"/>
      <c r="AA182" s="31"/>
      <c r="AB182" s="31"/>
      <c r="AC182" s="31"/>
      <c r="AD182" s="31"/>
      <c r="AE182" s="31"/>
      <c r="AR182" s="146" t="s">
        <v>197</v>
      </c>
      <c r="AT182" s="146" t="s">
        <v>122</v>
      </c>
      <c r="AU182" s="146" t="s">
        <v>72</v>
      </c>
      <c r="AY182" s="19" t="s">
        <v>119</v>
      </c>
      <c r="BE182" s="147">
        <f>IF(N182="základní",J182,0)</f>
        <v>0</v>
      </c>
      <c r="BF182" s="147">
        <f>IF(N182="snížená",J182,0)</f>
        <v>0</v>
      </c>
      <c r="BG182" s="147">
        <f>IF(N182="zákl. přenesená",J182,0)</f>
        <v>0</v>
      </c>
      <c r="BH182" s="147">
        <f>IF(N182="sníž. přenesená",J182,0)</f>
        <v>0</v>
      </c>
      <c r="BI182" s="147">
        <f>IF(N182="nulová",J182,0)</f>
        <v>0</v>
      </c>
      <c r="BJ182" s="19" t="s">
        <v>70</v>
      </c>
      <c r="BK182" s="147">
        <f>ROUND(I182*H182,2)</f>
        <v>0</v>
      </c>
      <c r="BL182" s="19" t="s">
        <v>197</v>
      </c>
      <c r="BM182" s="146" t="s">
        <v>458</v>
      </c>
    </row>
    <row r="183" spans="1:65" s="2" customFormat="1" ht="78">
      <c r="A183" s="31"/>
      <c r="B183" s="32"/>
      <c r="C183" s="31"/>
      <c r="D183" s="148" t="s">
        <v>129</v>
      </c>
      <c r="E183" s="31"/>
      <c r="F183" s="149" t="s">
        <v>272</v>
      </c>
      <c r="G183" s="31"/>
      <c r="H183" s="31"/>
      <c r="I183" s="31"/>
      <c r="J183" s="31"/>
      <c r="K183" s="31"/>
      <c r="L183" s="32"/>
      <c r="M183" s="150"/>
      <c r="N183" s="151"/>
      <c r="O183" s="52"/>
      <c r="P183" s="52"/>
      <c r="Q183" s="52"/>
      <c r="R183" s="52"/>
      <c r="S183" s="52"/>
      <c r="T183" s="53"/>
      <c r="U183" s="31"/>
      <c r="V183" s="31"/>
      <c r="W183" s="31"/>
      <c r="X183" s="31"/>
      <c r="Y183" s="31"/>
      <c r="Z183" s="31"/>
      <c r="AA183" s="31"/>
      <c r="AB183" s="31"/>
      <c r="AC183" s="31"/>
      <c r="AD183" s="31"/>
      <c r="AE183" s="31"/>
      <c r="AT183" s="19" t="s">
        <v>129</v>
      </c>
      <c r="AU183" s="19" t="s">
        <v>72</v>
      </c>
    </row>
    <row r="184" spans="1:65" s="12" customFormat="1" ht="22.9" customHeight="1">
      <c r="B184" s="124"/>
      <c r="D184" s="125" t="s">
        <v>62</v>
      </c>
      <c r="E184" s="134" t="s">
        <v>277</v>
      </c>
      <c r="F184" s="134" t="s">
        <v>278</v>
      </c>
      <c r="J184" s="135">
        <f>BK184</f>
        <v>0</v>
      </c>
      <c r="L184" s="124"/>
      <c r="M184" s="128"/>
      <c r="N184" s="129"/>
      <c r="O184" s="129"/>
      <c r="P184" s="130">
        <f>SUM(P185:P232)</f>
        <v>28.757900000000006</v>
      </c>
      <c r="Q184" s="129"/>
      <c r="R184" s="130">
        <f>SUM(R185:R232)</f>
        <v>0.16025700000000001</v>
      </c>
      <c r="S184" s="129"/>
      <c r="T184" s="131">
        <f>SUM(T185:T232)</f>
        <v>0.13517299999999999</v>
      </c>
      <c r="AR184" s="125" t="s">
        <v>72</v>
      </c>
      <c r="AT184" s="132" t="s">
        <v>62</v>
      </c>
      <c r="AU184" s="132" t="s">
        <v>70</v>
      </c>
      <c r="AY184" s="125" t="s">
        <v>119</v>
      </c>
      <c r="BK184" s="133">
        <f>SUM(BK185:BK232)</f>
        <v>0</v>
      </c>
    </row>
    <row r="185" spans="1:65" s="2" customFormat="1" ht="16.5" customHeight="1">
      <c r="A185" s="31"/>
      <c r="B185" s="136"/>
      <c r="C185" s="137" t="s">
        <v>268</v>
      </c>
      <c r="D185" s="137" t="s">
        <v>122</v>
      </c>
      <c r="E185" s="138" t="s">
        <v>285</v>
      </c>
      <c r="F185" s="139" t="s">
        <v>286</v>
      </c>
      <c r="G185" s="140" t="s">
        <v>248</v>
      </c>
      <c r="H185" s="141">
        <v>22.1</v>
      </c>
      <c r="I185" s="141"/>
      <c r="J185" s="141">
        <f>ROUND(I185*H185,2)</f>
        <v>0</v>
      </c>
      <c r="K185" s="139" t="s">
        <v>126</v>
      </c>
      <c r="L185" s="32"/>
      <c r="M185" s="142" t="s">
        <v>3</v>
      </c>
      <c r="N185" s="143" t="s">
        <v>34</v>
      </c>
      <c r="O185" s="144">
        <v>0.14599999999999999</v>
      </c>
      <c r="P185" s="144">
        <f>O185*H185</f>
        <v>3.2265999999999999</v>
      </c>
      <c r="Q185" s="144">
        <v>0</v>
      </c>
      <c r="R185" s="144">
        <f>Q185*H185</f>
        <v>0</v>
      </c>
      <c r="S185" s="144">
        <v>1.7700000000000001E-3</v>
      </c>
      <c r="T185" s="145">
        <f>S185*H185</f>
        <v>3.9117000000000006E-2</v>
      </c>
      <c r="U185" s="31"/>
      <c r="V185" s="31"/>
      <c r="W185" s="31"/>
      <c r="X185" s="31"/>
      <c r="Y185" s="31"/>
      <c r="Z185" s="31"/>
      <c r="AA185" s="31"/>
      <c r="AB185" s="31"/>
      <c r="AC185" s="31"/>
      <c r="AD185" s="31"/>
      <c r="AE185" s="31"/>
      <c r="AR185" s="146" t="s">
        <v>197</v>
      </c>
      <c r="AT185" s="146" t="s">
        <v>122</v>
      </c>
      <c r="AU185" s="146" t="s">
        <v>72</v>
      </c>
      <c r="AY185" s="19" t="s">
        <v>119</v>
      </c>
      <c r="BE185" s="147">
        <f>IF(N185="základní",J185,0)</f>
        <v>0</v>
      </c>
      <c r="BF185" s="147">
        <f>IF(N185="snížená",J185,0)</f>
        <v>0</v>
      </c>
      <c r="BG185" s="147">
        <f>IF(N185="zákl. přenesená",J185,0)</f>
        <v>0</v>
      </c>
      <c r="BH185" s="147">
        <f>IF(N185="sníž. přenesená",J185,0)</f>
        <v>0</v>
      </c>
      <c r="BI185" s="147">
        <f>IF(N185="nulová",J185,0)</f>
        <v>0</v>
      </c>
      <c r="BJ185" s="19" t="s">
        <v>70</v>
      </c>
      <c r="BK185" s="147">
        <f>ROUND(I185*H185,2)</f>
        <v>0</v>
      </c>
      <c r="BL185" s="19" t="s">
        <v>197</v>
      </c>
      <c r="BM185" s="146" t="s">
        <v>287</v>
      </c>
    </row>
    <row r="186" spans="1:65" s="13" customFormat="1">
      <c r="B186" s="152"/>
      <c r="D186" s="148" t="s">
        <v>131</v>
      </c>
      <c r="E186" s="153" t="s">
        <v>3</v>
      </c>
      <c r="F186" s="154" t="s">
        <v>675</v>
      </c>
      <c r="H186" s="155">
        <v>22.1</v>
      </c>
      <c r="L186" s="152"/>
      <c r="M186" s="156"/>
      <c r="N186" s="157"/>
      <c r="O186" s="157"/>
      <c r="P186" s="157"/>
      <c r="Q186" s="157"/>
      <c r="R186" s="157"/>
      <c r="S186" s="157"/>
      <c r="T186" s="158"/>
      <c r="AT186" s="153" t="s">
        <v>131</v>
      </c>
      <c r="AU186" s="153" t="s">
        <v>72</v>
      </c>
      <c r="AV186" s="13" t="s">
        <v>72</v>
      </c>
      <c r="AW186" s="13" t="s">
        <v>25</v>
      </c>
      <c r="AX186" s="13" t="s">
        <v>63</v>
      </c>
      <c r="AY186" s="153" t="s">
        <v>119</v>
      </c>
    </row>
    <row r="187" spans="1:65" s="14" customFormat="1">
      <c r="B187" s="159"/>
      <c r="D187" s="148" t="s">
        <v>131</v>
      </c>
      <c r="E187" s="160" t="s">
        <v>3</v>
      </c>
      <c r="F187" s="161" t="s">
        <v>133</v>
      </c>
      <c r="H187" s="162">
        <v>22.1</v>
      </c>
      <c r="L187" s="159"/>
      <c r="M187" s="163"/>
      <c r="N187" s="164"/>
      <c r="O187" s="164"/>
      <c r="P187" s="164"/>
      <c r="Q187" s="164"/>
      <c r="R187" s="164"/>
      <c r="S187" s="164"/>
      <c r="T187" s="165"/>
      <c r="AT187" s="160" t="s">
        <v>131</v>
      </c>
      <c r="AU187" s="160" t="s">
        <v>72</v>
      </c>
      <c r="AV187" s="14" t="s">
        <v>127</v>
      </c>
      <c r="AW187" s="14" t="s">
        <v>25</v>
      </c>
      <c r="AX187" s="14" t="s">
        <v>70</v>
      </c>
      <c r="AY187" s="160" t="s">
        <v>119</v>
      </c>
    </row>
    <row r="188" spans="1:65" s="2" customFormat="1" ht="16.5" customHeight="1">
      <c r="A188" s="31"/>
      <c r="B188" s="136"/>
      <c r="C188" s="137" t="s">
        <v>273</v>
      </c>
      <c r="D188" s="137" t="s">
        <v>122</v>
      </c>
      <c r="E188" s="138" t="s">
        <v>289</v>
      </c>
      <c r="F188" s="139" t="s">
        <v>290</v>
      </c>
      <c r="G188" s="140" t="s">
        <v>248</v>
      </c>
      <c r="H188" s="141">
        <v>22.7</v>
      </c>
      <c r="I188" s="141"/>
      <c r="J188" s="141">
        <f>ROUND(I188*H188,2)</f>
        <v>0</v>
      </c>
      <c r="K188" s="139" t="s">
        <v>126</v>
      </c>
      <c r="L188" s="32"/>
      <c r="M188" s="142" t="s">
        <v>3</v>
      </c>
      <c r="N188" s="143" t="s">
        <v>34</v>
      </c>
      <c r="O188" s="144">
        <v>0.189</v>
      </c>
      <c r="P188" s="144">
        <f>O188*H188</f>
        <v>4.2903000000000002</v>
      </c>
      <c r="Q188" s="144">
        <v>0</v>
      </c>
      <c r="R188" s="144">
        <f>Q188*H188</f>
        <v>0</v>
      </c>
      <c r="S188" s="144">
        <v>2.5999999999999999E-3</v>
      </c>
      <c r="T188" s="145">
        <f>S188*H188</f>
        <v>5.9019999999999996E-2</v>
      </c>
      <c r="U188" s="31"/>
      <c r="V188" s="31"/>
      <c r="W188" s="31"/>
      <c r="X188" s="31"/>
      <c r="Y188" s="31"/>
      <c r="Z188" s="31"/>
      <c r="AA188" s="31"/>
      <c r="AB188" s="31"/>
      <c r="AC188" s="31"/>
      <c r="AD188" s="31"/>
      <c r="AE188" s="31"/>
      <c r="AR188" s="146" t="s">
        <v>197</v>
      </c>
      <c r="AT188" s="146" t="s">
        <v>122</v>
      </c>
      <c r="AU188" s="146" t="s">
        <v>72</v>
      </c>
      <c r="AY188" s="19" t="s">
        <v>119</v>
      </c>
      <c r="BE188" s="147">
        <f>IF(N188="základní",J188,0)</f>
        <v>0</v>
      </c>
      <c r="BF188" s="147">
        <f>IF(N188="snížená",J188,0)</f>
        <v>0</v>
      </c>
      <c r="BG188" s="147">
        <f>IF(N188="zákl. přenesená",J188,0)</f>
        <v>0</v>
      </c>
      <c r="BH188" s="147">
        <f>IF(N188="sníž. přenesená",J188,0)</f>
        <v>0</v>
      </c>
      <c r="BI188" s="147">
        <f>IF(N188="nulová",J188,0)</f>
        <v>0</v>
      </c>
      <c r="BJ188" s="19" t="s">
        <v>70</v>
      </c>
      <c r="BK188" s="147">
        <f>ROUND(I188*H188,2)</f>
        <v>0</v>
      </c>
      <c r="BL188" s="19" t="s">
        <v>197</v>
      </c>
      <c r="BM188" s="146" t="s">
        <v>291</v>
      </c>
    </row>
    <row r="189" spans="1:65" s="13" customFormat="1">
      <c r="B189" s="152"/>
      <c r="D189" s="148" t="s">
        <v>131</v>
      </c>
      <c r="E189" s="153" t="s">
        <v>3</v>
      </c>
      <c r="F189" s="154" t="s">
        <v>676</v>
      </c>
      <c r="H189" s="155">
        <v>22.7</v>
      </c>
      <c r="L189" s="152"/>
      <c r="M189" s="156"/>
      <c r="N189" s="157"/>
      <c r="O189" s="157"/>
      <c r="P189" s="157"/>
      <c r="Q189" s="157"/>
      <c r="R189" s="157"/>
      <c r="S189" s="157"/>
      <c r="T189" s="158"/>
      <c r="AT189" s="153" t="s">
        <v>131</v>
      </c>
      <c r="AU189" s="153" t="s">
        <v>72</v>
      </c>
      <c r="AV189" s="13" t="s">
        <v>72</v>
      </c>
      <c r="AW189" s="13" t="s">
        <v>25</v>
      </c>
      <c r="AX189" s="13" t="s">
        <v>63</v>
      </c>
      <c r="AY189" s="153" t="s">
        <v>119</v>
      </c>
    </row>
    <row r="190" spans="1:65" s="14" customFormat="1">
      <c r="B190" s="159"/>
      <c r="D190" s="148" t="s">
        <v>131</v>
      </c>
      <c r="E190" s="160" t="s">
        <v>3</v>
      </c>
      <c r="F190" s="161" t="s">
        <v>133</v>
      </c>
      <c r="H190" s="162">
        <v>22.7</v>
      </c>
      <c r="L190" s="159"/>
      <c r="M190" s="163"/>
      <c r="N190" s="164"/>
      <c r="O190" s="164"/>
      <c r="P190" s="164"/>
      <c r="Q190" s="164"/>
      <c r="R190" s="164"/>
      <c r="S190" s="164"/>
      <c r="T190" s="165"/>
      <c r="AT190" s="160" t="s">
        <v>131</v>
      </c>
      <c r="AU190" s="160" t="s">
        <v>72</v>
      </c>
      <c r="AV190" s="14" t="s">
        <v>127</v>
      </c>
      <c r="AW190" s="14" t="s">
        <v>25</v>
      </c>
      <c r="AX190" s="14" t="s">
        <v>70</v>
      </c>
      <c r="AY190" s="160" t="s">
        <v>119</v>
      </c>
    </row>
    <row r="191" spans="1:65" s="2" customFormat="1" ht="16.5" customHeight="1">
      <c r="A191" s="31"/>
      <c r="B191" s="136"/>
      <c r="C191" s="137" t="s">
        <v>279</v>
      </c>
      <c r="D191" s="137" t="s">
        <v>122</v>
      </c>
      <c r="E191" s="138" t="s">
        <v>294</v>
      </c>
      <c r="F191" s="139" t="s">
        <v>295</v>
      </c>
      <c r="G191" s="140" t="s">
        <v>248</v>
      </c>
      <c r="H191" s="141">
        <v>9.4</v>
      </c>
      <c r="I191" s="141"/>
      <c r="J191" s="141">
        <f>ROUND(I191*H191,2)</f>
        <v>0</v>
      </c>
      <c r="K191" s="139" t="s">
        <v>126</v>
      </c>
      <c r="L191" s="32"/>
      <c r="M191" s="142" t="s">
        <v>3</v>
      </c>
      <c r="N191" s="143" t="s">
        <v>34</v>
      </c>
      <c r="O191" s="144">
        <v>0.14699999999999999</v>
      </c>
      <c r="P191" s="144">
        <f>O191*H191</f>
        <v>1.3817999999999999</v>
      </c>
      <c r="Q191" s="144">
        <v>0</v>
      </c>
      <c r="R191" s="144">
        <f>Q191*H191</f>
        <v>0</v>
      </c>
      <c r="S191" s="144">
        <v>3.9399999999999999E-3</v>
      </c>
      <c r="T191" s="145">
        <f>S191*H191</f>
        <v>3.7035999999999999E-2</v>
      </c>
      <c r="U191" s="31"/>
      <c r="V191" s="31"/>
      <c r="W191" s="31"/>
      <c r="X191" s="31"/>
      <c r="Y191" s="31"/>
      <c r="Z191" s="31"/>
      <c r="AA191" s="31"/>
      <c r="AB191" s="31"/>
      <c r="AC191" s="31"/>
      <c r="AD191" s="31"/>
      <c r="AE191" s="31"/>
      <c r="AR191" s="146" t="s">
        <v>197</v>
      </c>
      <c r="AT191" s="146" t="s">
        <v>122</v>
      </c>
      <c r="AU191" s="146" t="s">
        <v>72</v>
      </c>
      <c r="AY191" s="19" t="s">
        <v>119</v>
      </c>
      <c r="BE191" s="147">
        <f>IF(N191="základní",J191,0)</f>
        <v>0</v>
      </c>
      <c r="BF191" s="147">
        <f>IF(N191="snížená",J191,0)</f>
        <v>0</v>
      </c>
      <c r="BG191" s="147">
        <f>IF(N191="zákl. přenesená",J191,0)</f>
        <v>0</v>
      </c>
      <c r="BH191" s="147">
        <f>IF(N191="sníž. přenesená",J191,0)</f>
        <v>0</v>
      </c>
      <c r="BI191" s="147">
        <f>IF(N191="nulová",J191,0)</f>
        <v>0</v>
      </c>
      <c r="BJ191" s="19" t="s">
        <v>70</v>
      </c>
      <c r="BK191" s="147">
        <f>ROUND(I191*H191,2)</f>
        <v>0</v>
      </c>
      <c r="BL191" s="19" t="s">
        <v>197</v>
      </c>
      <c r="BM191" s="146" t="s">
        <v>296</v>
      </c>
    </row>
    <row r="192" spans="1:65" s="13" customFormat="1">
      <c r="B192" s="152"/>
      <c r="D192" s="148" t="s">
        <v>131</v>
      </c>
      <c r="E192" s="153" t="s">
        <v>3</v>
      </c>
      <c r="F192" s="154" t="s">
        <v>677</v>
      </c>
      <c r="H192" s="155">
        <v>9.4</v>
      </c>
      <c r="L192" s="152"/>
      <c r="M192" s="156"/>
      <c r="N192" s="157"/>
      <c r="O192" s="157"/>
      <c r="P192" s="157"/>
      <c r="Q192" s="157"/>
      <c r="R192" s="157"/>
      <c r="S192" s="157"/>
      <c r="T192" s="158"/>
      <c r="AT192" s="153" t="s">
        <v>131</v>
      </c>
      <c r="AU192" s="153" t="s">
        <v>72</v>
      </c>
      <c r="AV192" s="13" t="s">
        <v>72</v>
      </c>
      <c r="AW192" s="13" t="s">
        <v>25</v>
      </c>
      <c r="AX192" s="13" t="s">
        <v>63</v>
      </c>
      <c r="AY192" s="153" t="s">
        <v>119</v>
      </c>
    </row>
    <row r="193" spans="1:65" s="14" customFormat="1">
      <c r="B193" s="159"/>
      <c r="D193" s="148" t="s">
        <v>131</v>
      </c>
      <c r="E193" s="160" t="s">
        <v>3</v>
      </c>
      <c r="F193" s="161" t="s">
        <v>133</v>
      </c>
      <c r="H193" s="162">
        <v>9.4</v>
      </c>
      <c r="L193" s="159"/>
      <c r="M193" s="163"/>
      <c r="N193" s="164"/>
      <c r="O193" s="164"/>
      <c r="P193" s="164"/>
      <c r="Q193" s="164"/>
      <c r="R193" s="164"/>
      <c r="S193" s="164"/>
      <c r="T193" s="165"/>
      <c r="AT193" s="160" t="s">
        <v>131</v>
      </c>
      <c r="AU193" s="160" t="s">
        <v>72</v>
      </c>
      <c r="AV193" s="14" t="s">
        <v>127</v>
      </c>
      <c r="AW193" s="14" t="s">
        <v>25</v>
      </c>
      <c r="AX193" s="14" t="s">
        <v>70</v>
      </c>
      <c r="AY193" s="160" t="s">
        <v>119</v>
      </c>
    </row>
    <row r="194" spans="1:65" s="2" customFormat="1" ht="24">
      <c r="A194" s="31"/>
      <c r="B194" s="136"/>
      <c r="C194" s="137" t="s">
        <v>284</v>
      </c>
      <c r="D194" s="137" t="s">
        <v>122</v>
      </c>
      <c r="E194" s="138" t="s">
        <v>489</v>
      </c>
      <c r="F194" s="139" t="s">
        <v>490</v>
      </c>
      <c r="G194" s="140" t="s">
        <v>248</v>
      </c>
      <c r="H194" s="141">
        <v>22.1</v>
      </c>
      <c r="I194" s="141"/>
      <c r="J194" s="141">
        <f>ROUND(I194*H194,2)</f>
        <v>0</v>
      </c>
      <c r="K194" s="139" t="s">
        <v>126</v>
      </c>
      <c r="L194" s="32"/>
      <c r="M194" s="142" t="s">
        <v>3</v>
      </c>
      <c r="N194" s="143" t="s">
        <v>34</v>
      </c>
      <c r="O194" s="144">
        <v>0.22800000000000001</v>
      </c>
      <c r="P194" s="144">
        <f>O194*H194</f>
        <v>5.0388000000000002</v>
      </c>
      <c r="Q194" s="144">
        <v>2.2799999999999999E-3</v>
      </c>
      <c r="R194" s="144">
        <f>Q194*H194</f>
        <v>5.0388000000000002E-2</v>
      </c>
      <c r="S194" s="144">
        <v>0</v>
      </c>
      <c r="T194" s="145">
        <f>S194*H194</f>
        <v>0</v>
      </c>
      <c r="U194" s="31"/>
      <c r="V194" s="31"/>
      <c r="W194" s="31"/>
      <c r="X194" s="31"/>
      <c r="Y194" s="31"/>
      <c r="Z194" s="31"/>
      <c r="AA194" s="31"/>
      <c r="AB194" s="31"/>
      <c r="AC194" s="31"/>
      <c r="AD194" s="31"/>
      <c r="AE194" s="31"/>
      <c r="AR194" s="146" t="s">
        <v>197</v>
      </c>
      <c r="AT194" s="146" t="s">
        <v>122</v>
      </c>
      <c r="AU194" s="146" t="s">
        <v>72</v>
      </c>
      <c r="AY194" s="19" t="s">
        <v>119</v>
      </c>
      <c r="BE194" s="147">
        <f>IF(N194="základní",J194,0)</f>
        <v>0</v>
      </c>
      <c r="BF194" s="147">
        <f>IF(N194="snížená",J194,0)</f>
        <v>0</v>
      </c>
      <c r="BG194" s="147">
        <f>IF(N194="zákl. přenesená",J194,0)</f>
        <v>0</v>
      </c>
      <c r="BH194" s="147">
        <f>IF(N194="sníž. přenesená",J194,0)</f>
        <v>0</v>
      </c>
      <c r="BI194" s="147">
        <f>IF(N194="nulová",J194,0)</f>
        <v>0</v>
      </c>
      <c r="BJ194" s="19" t="s">
        <v>70</v>
      </c>
      <c r="BK194" s="147">
        <f>ROUND(I194*H194,2)</f>
        <v>0</v>
      </c>
      <c r="BL194" s="19" t="s">
        <v>197</v>
      </c>
      <c r="BM194" s="146" t="s">
        <v>491</v>
      </c>
    </row>
    <row r="195" spans="1:65" s="2" customFormat="1" ht="39">
      <c r="A195" s="31"/>
      <c r="B195" s="32"/>
      <c r="C195" s="31"/>
      <c r="D195" s="148" t="s">
        <v>129</v>
      </c>
      <c r="E195" s="31"/>
      <c r="F195" s="149" t="s">
        <v>307</v>
      </c>
      <c r="G195" s="31"/>
      <c r="H195" s="31"/>
      <c r="I195" s="31"/>
      <c r="J195" s="31"/>
      <c r="K195" s="31"/>
      <c r="L195" s="32"/>
      <c r="M195" s="150"/>
      <c r="N195" s="151"/>
      <c r="O195" s="52"/>
      <c r="P195" s="52"/>
      <c r="Q195" s="52"/>
      <c r="R195" s="52"/>
      <c r="S195" s="52"/>
      <c r="T195" s="53"/>
      <c r="U195" s="31"/>
      <c r="V195" s="31"/>
      <c r="W195" s="31"/>
      <c r="X195" s="31"/>
      <c r="Y195" s="31"/>
      <c r="Z195" s="31"/>
      <c r="AA195" s="31"/>
      <c r="AB195" s="31"/>
      <c r="AC195" s="31"/>
      <c r="AD195" s="31"/>
      <c r="AE195" s="31"/>
      <c r="AT195" s="19" t="s">
        <v>129</v>
      </c>
      <c r="AU195" s="19" t="s">
        <v>72</v>
      </c>
    </row>
    <row r="196" spans="1:65" s="15" customFormat="1">
      <c r="B196" s="166"/>
      <c r="D196" s="148" t="s">
        <v>131</v>
      </c>
      <c r="E196" s="167" t="s">
        <v>3</v>
      </c>
      <c r="F196" s="168" t="s">
        <v>492</v>
      </c>
      <c r="H196" s="167" t="s">
        <v>3</v>
      </c>
      <c r="L196" s="166"/>
      <c r="M196" s="169"/>
      <c r="N196" s="170"/>
      <c r="O196" s="170"/>
      <c r="P196" s="170"/>
      <c r="Q196" s="170"/>
      <c r="R196" s="170"/>
      <c r="S196" s="170"/>
      <c r="T196" s="171"/>
      <c r="AT196" s="167" t="s">
        <v>131</v>
      </c>
      <c r="AU196" s="167" t="s">
        <v>72</v>
      </c>
      <c r="AV196" s="15" t="s">
        <v>70</v>
      </c>
      <c r="AW196" s="15" t="s">
        <v>25</v>
      </c>
      <c r="AX196" s="15" t="s">
        <v>63</v>
      </c>
      <c r="AY196" s="167" t="s">
        <v>119</v>
      </c>
    </row>
    <row r="197" spans="1:65" s="15" customFormat="1">
      <c r="B197" s="166"/>
      <c r="D197" s="148" t="s">
        <v>131</v>
      </c>
      <c r="E197" s="167" t="s">
        <v>3</v>
      </c>
      <c r="F197" s="168" t="s">
        <v>669</v>
      </c>
      <c r="H197" s="167" t="s">
        <v>3</v>
      </c>
      <c r="L197" s="166"/>
      <c r="M197" s="169"/>
      <c r="N197" s="170"/>
      <c r="O197" s="170"/>
      <c r="P197" s="170"/>
      <c r="Q197" s="170"/>
      <c r="R197" s="170"/>
      <c r="S197" s="170"/>
      <c r="T197" s="171"/>
      <c r="AT197" s="167" t="s">
        <v>131</v>
      </c>
      <c r="AU197" s="167" t="s">
        <v>72</v>
      </c>
      <c r="AV197" s="15" t="s">
        <v>70</v>
      </c>
      <c r="AW197" s="15" t="s">
        <v>25</v>
      </c>
      <c r="AX197" s="15" t="s">
        <v>63</v>
      </c>
      <c r="AY197" s="167" t="s">
        <v>119</v>
      </c>
    </row>
    <row r="198" spans="1:65" s="13" customFormat="1">
      <c r="B198" s="152"/>
      <c r="D198" s="148" t="s">
        <v>131</v>
      </c>
      <c r="E198" s="153" t="s">
        <v>3</v>
      </c>
      <c r="F198" s="154" t="s">
        <v>678</v>
      </c>
      <c r="H198" s="155">
        <v>11.05</v>
      </c>
      <c r="L198" s="152"/>
      <c r="M198" s="156"/>
      <c r="N198" s="157"/>
      <c r="O198" s="157"/>
      <c r="P198" s="157"/>
      <c r="Q198" s="157"/>
      <c r="R198" s="157"/>
      <c r="S198" s="157"/>
      <c r="T198" s="158"/>
      <c r="AT198" s="153" t="s">
        <v>131</v>
      </c>
      <c r="AU198" s="153" t="s">
        <v>72</v>
      </c>
      <c r="AV198" s="13" t="s">
        <v>72</v>
      </c>
      <c r="AW198" s="13" t="s">
        <v>25</v>
      </c>
      <c r="AX198" s="13" t="s">
        <v>63</v>
      </c>
      <c r="AY198" s="153" t="s">
        <v>119</v>
      </c>
    </row>
    <row r="199" spans="1:65" s="15" customFormat="1">
      <c r="B199" s="166"/>
      <c r="D199" s="148" t="s">
        <v>131</v>
      </c>
      <c r="E199" s="167" t="s">
        <v>3</v>
      </c>
      <c r="F199" s="168" t="s">
        <v>673</v>
      </c>
      <c r="H199" s="167" t="s">
        <v>3</v>
      </c>
      <c r="L199" s="166"/>
      <c r="M199" s="169"/>
      <c r="N199" s="170"/>
      <c r="O199" s="170"/>
      <c r="P199" s="170"/>
      <c r="Q199" s="170"/>
      <c r="R199" s="170"/>
      <c r="S199" s="170"/>
      <c r="T199" s="171"/>
      <c r="AT199" s="167" t="s">
        <v>131</v>
      </c>
      <c r="AU199" s="167" t="s">
        <v>72</v>
      </c>
      <c r="AV199" s="15" t="s">
        <v>70</v>
      </c>
      <c r="AW199" s="15" t="s">
        <v>25</v>
      </c>
      <c r="AX199" s="15" t="s">
        <v>63</v>
      </c>
      <c r="AY199" s="167" t="s">
        <v>119</v>
      </c>
    </row>
    <row r="200" spans="1:65" s="13" customFormat="1">
      <c r="B200" s="152"/>
      <c r="D200" s="148" t="s">
        <v>131</v>
      </c>
      <c r="E200" s="153" t="s">
        <v>3</v>
      </c>
      <c r="F200" s="154" t="s">
        <v>679</v>
      </c>
      <c r="H200" s="155">
        <v>11.05</v>
      </c>
      <c r="L200" s="152"/>
      <c r="M200" s="156"/>
      <c r="N200" s="157"/>
      <c r="O200" s="157"/>
      <c r="P200" s="157"/>
      <c r="Q200" s="157"/>
      <c r="R200" s="157"/>
      <c r="S200" s="157"/>
      <c r="T200" s="158"/>
      <c r="AT200" s="153" t="s">
        <v>131</v>
      </c>
      <c r="AU200" s="153" t="s">
        <v>72</v>
      </c>
      <c r="AV200" s="13" t="s">
        <v>72</v>
      </c>
      <c r="AW200" s="13" t="s">
        <v>25</v>
      </c>
      <c r="AX200" s="13" t="s">
        <v>63</v>
      </c>
      <c r="AY200" s="153" t="s">
        <v>119</v>
      </c>
    </row>
    <row r="201" spans="1:65" s="14" customFormat="1">
      <c r="B201" s="159"/>
      <c r="D201" s="148" t="s">
        <v>131</v>
      </c>
      <c r="E201" s="160" t="s">
        <v>3</v>
      </c>
      <c r="F201" s="161" t="s">
        <v>133</v>
      </c>
      <c r="H201" s="162">
        <v>22.1</v>
      </c>
      <c r="L201" s="159"/>
      <c r="M201" s="163"/>
      <c r="N201" s="164"/>
      <c r="O201" s="164"/>
      <c r="P201" s="164"/>
      <c r="Q201" s="164"/>
      <c r="R201" s="164"/>
      <c r="S201" s="164"/>
      <c r="T201" s="165"/>
      <c r="AT201" s="160" t="s">
        <v>131</v>
      </c>
      <c r="AU201" s="160" t="s">
        <v>72</v>
      </c>
      <c r="AV201" s="14" t="s">
        <v>127</v>
      </c>
      <c r="AW201" s="14" t="s">
        <v>25</v>
      </c>
      <c r="AX201" s="14" t="s">
        <v>70</v>
      </c>
      <c r="AY201" s="160" t="s">
        <v>119</v>
      </c>
    </row>
    <row r="202" spans="1:65" s="2" customFormat="1" ht="24">
      <c r="A202" s="31"/>
      <c r="B202" s="136"/>
      <c r="C202" s="137" t="s">
        <v>288</v>
      </c>
      <c r="D202" s="137" t="s">
        <v>122</v>
      </c>
      <c r="E202" s="138" t="s">
        <v>495</v>
      </c>
      <c r="F202" s="139" t="s">
        <v>559</v>
      </c>
      <c r="G202" s="140" t="s">
        <v>248</v>
      </c>
      <c r="H202" s="141">
        <v>22.1</v>
      </c>
      <c r="I202" s="141"/>
      <c r="J202" s="141">
        <f>ROUND(I202*H202,2)</f>
        <v>0</v>
      </c>
      <c r="K202" s="139" t="s">
        <v>126</v>
      </c>
      <c r="L202" s="32"/>
      <c r="M202" s="142" t="s">
        <v>3</v>
      </c>
      <c r="N202" s="143" t="s">
        <v>34</v>
      </c>
      <c r="O202" s="144">
        <v>0.22800000000000001</v>
      </c>
      <c r="P202" s="144">
        <f>O202*H202</f>
        <v>5.0388000000000002</v>
      </c>
      <c r="Q202" s="144">
        <v>2.2799999999999999E-3</v>
      </c>
      <c r="R202" s="144">
        <f>Q202*H202</f>
        <v>5.0388000000000002E-2</v>
      </c>
      <c r="S202" s="144">
        <v>0</v>
      </c>
      <c r="T202" s="145">
        <f>S202*H202</f>
        <v>0</v>
      </c>
      <c r="U202" s="31"/>
      <c r="V202" s="31"/>
      <c r="W202" s="31"/>
      <c r="X202" s="31"/>
      <c r="Y202" s="31"/>
      <c r="Z202" s="31"/>
      <c r="AA202" s="31"/>
      <c r="AB202" s="31"/>
      <c r="AC202" s="31"/>
      <c r="AD202" s="31"/>
      <c r="AE202" s="31"/>
      <c r="AR202" s="146" t="s">
        <v>197</v>
      </c>
      <c r="AT202" s="146" t="s">
        <v>122</v>
      </c>
      <c r="AU202" s="146" t="s">
        <v>72</v>
      </c>
      <c r="AY202" s="19" t="s">
        <v>119</v>
      </c>
      <c r="BE202" s="147">
        <f>IF(N202="základní",J202,0)</f>
        <v>0</v>
      </c>
      <c r="BF202" s="147">
        <f>IF(N202="snížená",J202,0)</f>
        <v>0</v>
      </c>
      <c r="BG202" s="147">
        <f>IF(N202="zákl. přenesená",J202,0)</f>
        <v>0</v>
      </c>
      <c r="BH202" s="147">
        <f>IF(N202="sníž. přenesená",J202,0)</f>
        <v>0</v>
      </c>
      <c r="BI202" s="147">
        <f>IF(N202="nulová",J202,0)</f>
        <v>0</v>
      </c>
      <c r="BJ202" s="19" t="s">
        <v>70</v>
      </c>
      <c r="BK202" s="147">
        <f>ROUND(I202*H202,2)</f>
        <v>0</v>
      </c>
      <c r="BL202" s="19" t="s">
        <v>197</v>
      </c>
      <c r="BM202" s="146" t="s">
        <v>497</v>
      </c>
    </row>
    <row r="203" spans="1:65" s="2" customFormat="1" ht="39">
      <c r="A203" s="31"/>
      <c r="B203" s="32"/>
      <c r="C203" s="31"/>
      <c r="D203" s="148" t="s">
        <v>129</v>
      </c>
      <c r="E203" s="31"/>
      <c r="F203" s="149" t="s">
        <v>307</v>
      </c>
      <c r="G203" s="31"/>
      <c r="H203" s="31"/>
      <c r="I203" s="31"/>
      <c r="J203" s="31"/>
      <c r="K203" s="31"/>
      <c r="L203" s="32"/>
      <c r="M203" s="150"/>
      <c r="N203" s="151"/>
      <c r="O203" s="52"/>
      <c r="P203" s="52"/>
      <c r="Q203" s="52"/>
      <c r="R203" s="52"/>
      <c r="S203" s="52"/>
      <c r="T203" s="53"/>
      <c r="U203" s="31"/>
      <c r="V203" s="31"/>
      <c r="W203" s="31"/>
      <c r="X203" s="31"/>
      <c r="Y203" s="31"/>
      <c r="Z203" s="31"/>
      <c r="AA203" s="31"/>
      <c r="AB203" s="31"/>
      <c r="AC203" s="31"/>
      <c r="AD203" s="31"/>
      <c r="AE203" s="31"/>
      <c r="AT203" s="19" t="s">
        <v>129</v>
      </c>
      <c r="AU203" s="19" t="s">
        <v>72</v>
      </c>
    </row>
    <row r="204" spans="1:65" s="13" customFormat="1">
      <c r="B204" s="152"/>
      <c r="D204" s="148" t="s">
        <v>131</v>
      </c>
      <c r="E204" s="153" t="s">
        <v>3</v>
      </c>
      <c r="F204" s="154" t="s">
        <v>678</v>
      </c>
      <c r="H204" s="155">
        <v>11.05</v>
      </c>
      <c r="L204" s="152"/>
      <c r="M204" s="156"/>
      <c r="N204" s="157"/>
      <c r="O204" s="157"/>
      <c r="P204" s="157"/>
      <c r="Q204" s="157"/>
      <c r="R204" s="157"/>
      <c r="S204" s="157"/>
      <c r="T204" s="158"/>
      <c r="AT204" s="153" t="s">
        <v>131</v>
      </c>
      <c r="AU204" s="153" t="s">
        <v>72</v>
      </c>
      <c r="AV204" s="13" t="s">
        <v>72</v>
      </c>
      <c r="AW204" s="13" t="s">
        <v>25</v>
      </c>
      <c r="AX204" s="13" t="s">
        <v>63</v>
      </c>
      <c r="AY204" s="153" t="s">
        <v>119</v>
      </c>
    </row>
    <row r="205" spans="1:65" s="15" customFormat="1">
      <c r="B205" s="166"/>
      <c r="D205" s="148" t="s">
        <v>131</v>
      </c>
      <c r="E205" s="167" t="s">
        <v>3</v>
      </c>
      <c r="F205" s="168" t="s">
        <v>669</v>
      </c>
      <c r="H205" s="167" t="s">
        <v>3</v>
      </c>
      <c r="L205" s="166"/>
      <c r="M205" s="169"/>
      <c r="N205" s="170"/>
      <c r="O205" s="170"/>
      <c r="P205" s="170"/>
      <c r="Q205" s="170"/>
      <c r="R205" s="170"/>
      <c r="S205" s="170"/>
      <c r="T205" s="171"/>
      <c r="AT205" s="167" t="s">
        <v>131</v>
      </c>
      <c r="AU205" s="167" t="s">
        <v>72</v>
      </c>
      <c r="AV205" s="15" t="s">
        <v>70</v>
      </c>
      <c r="AW205" s="15" t="s">
        <v>25</v>
      </c>
      <c r="AX205" s="15" t="s">
        <v>63</v>
      </c>
      <c r="AY205" s="167" t="s">
        <v>119</v>
      </c>
    </row>
    <row r="206" spans="1:65" s="13" customFormat="1">
      <c r="B206" s="152"/>
      <c r="D206" s="148" t="s">
        <v>131</v>
      </c>
      <c r="E206" s="153" t="s">
        <v>3</v>
      </c>
      <c r="F206" s="154" t="s">
        <v>679</v>
      </c>
      <c r="H206" s="155">
        <v>11.05</v>
      </c>
      <c r="L206" s="152"/>
      <c r="M206" s="156"/>
      <c r="N206" s="157"/>
      <c r="O206" s="157"/>
      <c r="P206" s="157"/>
      <c r="Q206" s="157"/>
      <c r="R206" s="157"/>
      <c r="S206" s="157"/>
      <c r="T206" s="158"/>
      <c r="AT206" s="153" t="s">
        <v>131</v>
      </c>
      <c r="AU206" s="153" t="s">
        <v>72</v>
      </c>
      <c r="AV206" s="13" t="s">
        <v>72</v>
      </c>
      <c r="AW206" s="13" t="s">
        <v>25</v>
      </c>
      <c r="AX206" s="13" t="s">
        <v>63</v>
      </c>
      <c r="AY206" s="153" t="s">
        <v>119</v>
      </c>
    </row>
    <row r="207" spans="1:65" s="15" customFormat="1">
      <c r="B207" s="166"/>
      <c r="D207" s="148" t="s">
        <v>131</v>
      </c>
      <c r="E207" s="167" t="s">
        <v>3</v>
      </c>
      <c r="F207" s="168" t="s">
        <v>673</v>
      </c>
      <c r="H207" s="167" t="s">
        <v>3</v>
      </c>
      <c r="L207" s="166"/>
      <c r="M207" s="169"/>
      <c r="N207" s="170"/>
      <c r="O207" s="170"/>
      <c r="P207" s="170"/>
      <c r="Q207" s="170"/>
      <c r="R207" s="170"/>
      <c r="S207" s="170"/>
      <c r="T207" s="171"/>
      <c r="AT207" s="167" t="s">
        <v>131</v>
      </c>
      <c r="AU207" s="167" t="s">
        <v>72</v>
      </c>
      <c r="AV207" s="15" t="s">
        <v>70</v>
      </c>
      <c r="AW207" s="15" t="s">
        <v>25</v>
      </c>
      <c r="AX207" s="15" t="s">
        <v>63</v>
      </c>
      <c r="AY207" s="167" t="s">
        <v>119</v>
      </c>
    </row>
    <row r="208" spans="1:65" s="14" customFormat="1">
      <c r="B208" s="159"/>
      <c r="D208" s="148" t="s">
        <v>131</v>
      </c>
      <c r="E208" s="160" t="s">
        <v>3</v>
      </c>
      <c r="F208" s="161" t="s">
        <v>133</v>
      </c>
      <c r="H208" s="162">
        <v>22.1</v>
      </c>
      <c r="L208" s="159"/>
      <c r="M208" s="163"/>
      <c r="N208" s="164"/>
      <c r="O208" s="164"/>
      <c r="P208" s="164"/>
      <c r="Q208" s="164"/>
      <c r="R208" s="164"/>
      <c r="S208" s="164"/>
      <c r="T208" s="165"/>
      <c r="AT208" s="160" t="s">
        <v>131</v>
      </c>
      <c r="AU208" s="160" t="s">
        <v>72</v>
      </c>
      <c r="AV208" s="14" t="s">
        <v>127</v>
      </c>
      <c r="AW208" s="14" t="s">
        <v>25</v>
      </c>
      <c r="AX208" s="14" t="s">
        <v>70</v>
      </c>
      <c r="AY208" s="160" t="s">
        <v>119</v>
      </c>
    </row>
    <row r="209" spans="1:65" s="2" customFormat="1" ht="24">
      <c r="A209" s="31"/>
      <c r="B209" s="136"/>
      <c r="C209" s="137" t="s">
        <v>293</v>
      </c>
      <c r="D209" s="137" t="s">
        <v>122</v>
      </c>
      <c r="E209" s="138" t="s">
        <v>316</v>
      </c>
      <c r="F209" s="139" t="s">
        <v>317</v>
      </c>
      <c r="G209" s="140" t="s">
        <v>248</v>
      </c>
      <c r="H209" s="141">
        <v>22.7</v>
      </c>
      <c r="I209" s="141"/>
      <c r="J209" s="141">
        <f>ROUND(I209*H209,2)</f>
        <v>0</v>
      </c>
      <c r="K209" s="139" t="s">
        <v>126</v>
      </c>
      <c r="L209" s="32"/>
      <c r="M209" s="142" t="s">
        <v>3</v>
      </c>
      <c r="N209" s="143" t="s">
        <v>34</v>
      </c>
      <c r="O209" s="144">
        <v>0.20399999999999999</v>
      </c>
      <c r="P209" s="144">
        <f>O209*H209</f>
        <v>4.6307999999999998</v>
      </c>
      <c r="Q209" s="144">
        <v>1.6900000000000001E-3</v>
      </c>
      <c r="R209" s="144">
        <f>Q209*H209</f>
        <v>3.8363000000000001E-2</v>
      </c>
      <c r="S209" s="144">
        <v>0</v>
      </c>
      <c r="T209" s="145">
        <f>S209*H209</f>
        <v>0</v>
      </c>
      <c r="U209" s="31"/>
      <c r="V209" s="31"/>
      <c r="W209" s="31"/>
      <c r="X209" s="31"/>
      <c r="Y209" s="31"/>
      <c r="Z209" s="31"/>
      <c r="AA209" s="31"/>
      <c r="AB209" s="31"/>
      <c r="AC209" s="31"/>
      <c r="AD209" s="31"/>
      <c r="AE209" s="31"/>
      <c r="AR209" s="146" t="s">
        <v>197</v>
      </c>
      <c r="AT209" s="146" t="s">
        <v>122</v>
      </c>
      <c r="AU209" s="146" t="s">
        <v>72</v>
      </c>
      <c r="AY209" s="19" t="s">
        <v>119</v>
      </c>
      <c r="BE209" s="147">
        <f>IF(N209="základní",J209,0)</f>
        <v>0</v>
      </c>
      <c r="BF209" s="147">
        <f>IF(N209="snížená",J209,0)</f>
        <v>0</v>
      </c>
      <c r="BG209" s="147">
        <f>IF(N209="zákl. přenesená",J209,0)</f>
        <v>0</v>
      </c>
      <c r="BH209" s="147">
        <f>IF(N209="sníž. přenesená",J209,0)</f>
        <v>0</v>
      </c>
      <c r="BI209" s="147">
        <f>IF(N209="nulová",J209,0)</f>
        <v>0</v>
      </c>
      <c r="BJ209" s="19" t="s">
        <v>70</v>
      </c>
      <c r="BK209" s="147">
        <f>ROUND(I209*H209,2)</f>
        <v>0</v>
      </c>
      <c r="BL209" s="19" t="s">
        <v>197</v>
      </c>
      <c r="BM209" s="146" t="s">
        <v>504</v>
      </c>
    </row>
    <row r="210" spans="1:65" s="15" customFormat="1">
      <c r="B210" s="166"/>
      <c r="D210" s="148" t="s">
        <v>131</v>
      </c>
      <c r="E210" s="167" t="s">
        <v>3</v>
      </c>
      <c r="F210" s="168" t="s">
        <v>669</v>
      </c>
      <c r="H210" s="167" t="s">
        <v>3</v>
      </c>
      <c r="L210" s="166"/>
      <c r="M210" s="169"/>
      <c r="N210" s="170"/>
      <c r="O210" s="170"/>
      <c r="P210" s="170"/>
      <c r="Q210" s="170"/>
      <c r="R210" s="170"/>
      <c r="S210" s="170"/>
      <c r="T210" s="171"/>
      <c r="AT210" s="167" t="s">
        <v>131</v>
      </c>
      <c r="AU210" s="167" t="s">
        <v>72</v>
      </c>
      <c r="AV210" s="15" t="s">
        <v>70</v>
      </c>
      <c r="AW210" s="15" t="s">
        <v>25</v>
      </c>
      <c r="AX210" s="15" t="s">
        <v>63</v>
      </c>
      <c r="AY210" s="167" t="s">
        <v>119</v>
      </c>
    </row>
    <row r="211" spans="1:65" s="13" customFormat="1">
      <c r="B211" s="152"/>
      <c r="D211" s="148" t="s">
        <v>131</v>
      </c>
      <c r="E211" s="153" t="s">
        <v>3</v>
      </c>
      <c r="F211" s="154" t="s">
        <v>680</v>
      </c>
      <c r="H211" s="155">
        <v>11.35</v>
      </c>
      <c r="L211" s="152"/>
      <c r="M211" s="156"/>
      <c r="N211" s="157"/>
      <c r="O211" s="157"/>
      <c r="P211" s="157"/>
      <c r="Q211" s="157"/>
      <c r="R211" s="157"/>
      <c r="S211" s="157"/>
      <c r="T211" s="158"/>
      <c r="AT211" s="153" t="s">
        <v>131</v>
      </c>
      <c r="AU211" s="153" t="s">
        <v>72</v>
      </c>
      <c r="AV211" s="13" t="s">
        <v>72</v>
      </c>
      <c r="AW211" s="13" t="s">
        <v>25</v>
      </c>
      <c r="AX211" s="13" t="s">
        <v>63</v>
      </c>
      <c r="AY211" s="153" t="s">
        <v>119</v>
      </c>
    </row>
    <row r="212" spans="1:65" s="16" customFormat="1">
      <c r="B212" s="184"/>
      <c r="D212" s="148" t="s">
        <v>131</v>
      </c>
      <c r="E212" s="185" t="s">
        <v>3</v>
      </c>
      <c r="F212" s="186" t="s">
        <v>506</v>
      </c>
      <c r="H212" s="187">
        <v>11.35</v>
      </c>
      <c r="L212" s="184"/>
      <c r="M212" s="188"/>
      <c r="N212" s="189"/>
      <c r="O212" s="189"/>
      <c r="P212" s="189"/>
      <c r="Q212" s="189"/>
      <c r="R212" s="189"/>
      <c r="S212" s="189"/>
      <c r="T212" s="190"/>
      <c r="AT212" s="185" t="s">
        <v>131</v>
      </c>
      <c r="AU212" s="185" t="s">
        <v>72</v>
      </c>
      <c r="AV212" s="16" t="s">
        <v>142</v>
      </c>
      <c r="AW212" s="16" t="s">
        <v>25</v>
      </c>
      <c r="AX212" s="16" t="s">
        <v>63</v>
      </c>
      <c r="AY212" s="185" t="s">
        <v>119</v>
      </c>
    </row>
    <row r="213" spans="1:65" s="15" customFormat="1">
      <c r="B213" s="166"/>
      <c r="D213" s="148" t="s">
        <v>131</v>
      </c>
      <c r="E213" s="167" t="s">
        <v>3</v>
      </c>
      <c r="F213" s="168" t="s">
        <v>671</v>
      </c>
      <c r="H213" s="167" t="s">
        <v>3</v>
      </c>
      <c r="L213" s="166"/>
      <c r="M213" s="169"/>
      <c r="N213" s="170"/>
      <c r="O213" s="170"/>
      <c r="P213" s="170"/>
      <c r="Q213" s="170"/>
      <c r="R213" s="170"/>
      <c r="S213" s="170"/>
      <c r="T213" s="171"/>
      <c r="AT213" s="167" t="s">
        <v>131</v>
      </c>
      <c r="AU213" s="167" t="s">
        <v>72</v>
      </c>
      <c r="AV213" s="15" t="s">
        <v>70</v>
      </c>
      <c r="AW213" s="15" t="s">
        <v>25</v>
      </c>
      <c r="AX213" s="15" t="s">
        <v>63</v>
      </c>
      <c r="AY213" s="167" t="s">
        <v>119</v>
      </c>
    </row>
    <row r="214" spans="1:65" s="13" customFormat="1">
      <c r="B214" s="152"/>
      <c r="D214" s="148" t="s">
        <v>131</v>
      </c>
      <c r="E214" s="153" t="s">
        <v>3</v>
      </c>
      <c r="F214" s="154" t="s">
        <v>681</v>
      </c>
      <c r="H214" s="155">
        <v>11.35</v>
      </c>
      <c r="L214" s="152"/>
      <c r="M214" s="156"/>
      <c r="N214" s="157"/>
      <c r="O214" s="157"/>
      <c r="P214" s="157"/>
      <c r="Q214" s="157"/>
      <c r="R214" s="157"/>
      <c r="S214" s="157"/>
      <c r="T214" s="158"/>
      <c r="AT214" s="153" t="s">
        <v>131</v>
      </c>
      <c r="AU214" s="153" t="s">
        <v>72</v>
      </c>
      <c r="AV214" s="13" t="s">
        <v>72</v>
      </c>
      <c r="AW214" s="13" t="s">
        <v>25</v>
      </c>
      <c r="AX214" s="13" t="s">
        <v>63</v>
      </c>
      <c r="AY214" s="153" t="s">
        <v>119</v>
      </c>
    </row>
    <row r="215" spans="1:65" s="16" customFormat="1">
      <c r="B215" s="184"/>
      <c r="D215" s="148" t="s">
        <v>131</v>
      </c>
      <c r="E215" s="185" t="s">
        <v>3</v>
      </c>
      <c r="F215" s="186" t="s">
        <v>506</v>
      </c>
      <c r="H215" s="187">
        <v>11.35</v>
      </c>
      <c r="L215" s="184"/>
      <c r="M215" s="188"/>
      <c r="N215" s="189"/>
      <c r="O215" s="189"/>
      <c r="P215" s="189"/>
      <c r="Q215" s="189"/>
      <c r="R215" s="189"/>
      <c r="S215" s="189"/>
      <c r="T215" s="190"/>
      <c r="AT215" s="185" t="s">
        <v>131</v>
      </c>
      <c r="AU215" s="185" t="s">
        <v>72</v>
      </c>
      <c r="AV215" s="16" t="s">
        <v>142</v>
      </c>
      <c r="AW215" s="16" t="s">
        <v>25</v>
      </c>
      <c r="AX215" s="16" t="s">
        <v>63</v>
      </c>
      <c r="AY215" s="185" t="s">
        <v>119</v>
      </c>
    </row>
    <row r="216" spans="1:65" s="14" customFormat="1">
      <c r="B216" s="159"/>
      <c r="D216" s="148" t="s">
        <v>131</v>
      </c>
      <c r="E216" s="160" t="s">
        <v>3</v>
      </c>
      <c r="F216" s="161" t="s">
        <v>133</v>
      </c>
      <c r="H216" s="162">
        <v>22.7</v>
      </c>
      <c r="L216" s="159"/>
      <c r="M216" s="163"/>
      <c r="N216" s="164"/>
      <c r="O216" s="164"/>
      <c r="P216" s="164"/>
      <c r="Q216" s="164"/>
      <c r="R216" s="164"/>
      <c r="S216" s="164"/>
      <c r="T216" s="165"/>
      <c r="AT216" s="160" t="s">
        <v>131</v>
      </c>
      <c r="AU216" s="160" t="s">
        <v>72</v>
      </c>
      <c r="AV216" s="14" t="s">
        <v>127</v>
      </c>
      <c r="AW216" s="14" t="s">
        <v>25</v>
      </c>
      <c r="AX216" s="14" t="s">
        <v>70</v>
      </c>
      <c r="AY216" s="160" t="s">
        <v>119</v>
      </c>
    </row>
    <row r="217" spans="1:65" s="2" customFormat="1" ht="24">
      <c r="A217" s="31"/>
      <c r="B217" s="136"/>
      <c r="C217" s="137" t="s">
        <v>298</v>
      </c>
      <c r="D217" s="137" t="s">
        <v>122</v>
      </c>
      <c r="E217" s="138" t="s">
        <v>321</v>
      </c>
      <c r="F217" s="139" t="s">
        <v>322</v>
      </c>
      <c r="G217" s="140" t="s">
        <v>323</v>
      </c>
      <c r="H217" s="141">
        <v>2</v>
      </c>
      <c r="I217" s="141"/>
      <c r="J217" s="141">
        <f>ROUND(I217*H217,2)</f>
        <v>0</v>
      </c>
      <c r="K217" s="139" t="s">
        <v>126</v>
      </c>
      <c r="L217" s="32"/>
      <c r="M217" s="142" t="s">
        <v>3</v>
      </c>
      <c r="N217" s="143" t="s">
        <v>34</v>
      </c>
      <c r="O217" s="144">
        <v>0.4</v>
      </c>
      <c r="P217" s="144">
        <f>O217*H217</f>
        <v>0.8</v>
      </c>
      <c r="Q217" s="144">
        <v>3.6000000000000002E-4</v>
      </c>
      <c r="R217" s="144">
        <f>Q217*H217</f>
        <v>7.2000000000000005E-4</v>
      </c>
      <c r="S217" s="144">
        <v>0</v>
      </c>
      <c r="T217" s="145">
        <f>S217*H217</f>
        <v>0</v>
      </c>
      <c r="U217" s="31"/>
      <c r="V217" s="31"/>
      <c r="W217" s="31"/>
      <c r="X217" s="31"/>
      <c r="Y217" s="31"/>
      <c r="Z217" s="31"/>
      <c r="AA217" s="31"/>
      <c r="AB217" s="31"/>
      <c r="AC217" s="31"/>
      <c r="AD217" s="31"/>
      <c r="AE217" s="31"/>
      <c r="AR217" s="146" t="s">
        <v>197</v>
      </c>
      <c r="AT217" s="146" t="s">
        <v>122</v>
      </c>
      <c r="AU217" s="146" t="s">
        <v>72</v>
      </c>
      <c r="AY217" s="19" t="s">
        <v>119</v>
      </c>
      <c r="BE217" s="147">
        <f>IF(N217="základní",J217,0)</f>
        <v>0</v>
      </c>
      <c r="BF217" s="147">
        <f>IF(N217="snížená",J217,0)</f>
        <v>0</v>
      </c>
      <c r="BG217" s="147">
        <f>IF(N217="zákl. přenesená",J217,0)</f>
        <v>0</v>
      </c>
      <c r="BH217" s="147">
        <f>IF(N217="sníž. přenesená",J217,0)</f>
        <v>0</v>
      </c>
      <c r="BI217" s="147">
        <f>IF(N217="nulová",J217,0)</f>
        <v>0</v>
      </c>
      <c r="BJ217" s="19" t="s">
        <v>70</v>
      </c>
      <c r="BK217" s="147">
        <f>ROUND(I217*H217,2)</f>
        <v>0</v>
      </c>
      <c r="BL217" s="19" t="s">
        <v>197</v>
      </c>
      <c r="BM217" s="146" t="s">
        <v>508</v>
      </c>
    </row>
    <row r="218" spans="1:65" s="13" customFormat="1">
      <c r="B218" s="152"/>
      <c r="D218" s="148" t="s">
        <v>131</v>
      </c>
      <c r="E218" s="153" t="s">
        <v>3</v>
      </c>
      <c r="F218" s="154" t="s">
        <v>70</v>
      </c>
      <c r="H218" s="155">
        <v>1</v>
      </c>
      <c r="L218" s="152"/>
      <c r="M218" s="156"/>
      <c r="N218" s="157"/>
      <c r="O218" s="157"/>
      <c r="P218" s="157"/>
      <c r="Q218" s="157"/>
      <c r="R218" s="157"/>
      <c r="S218" s="157"/>
      <c r="T218" s="158"/>
      <c r="AT218" s="153" t="s">
        <v>131</v>
      </c>
      <c r="AU218" s="153" t="s">
        <v>72</v>
      </c>
      <c r="AV218" s="13" t="s">
        <v>72</v>
      </c>
      <c r="AW218" s="13" t="s">
        <v>25</v>
      </c>
      <c r="AX218" s="13" t="s">
        <v>63</v>
      </c>
      <c r="AY218" s="153" t="s">
        <v>119</v>
      </c>
    </row>
    <row r="219" spans="1:65" s="15" customFormat="1">
      <c r="B219" s="166"/>
      <c r="D219" s="148" t="s">
        <v>131</v>
      </c>
      <c r="E219" s="167" t="s">
        <v>3</v>
      </c>
      <c r="F219" s="168" t="s">
        <v>682</v>
      </c>
      <c r="H219" s="167" t="s">
        <v>3</v>
      </c>
      <c r="L219" s="166"/>
      <c r="M219" s="169"/>
      <c r="N219" s="170"/>
      <c r="O219" s="170"/>
      <c r="P219" s="170"/>
      <c r="Q219" s="170"/>
      <c r="R219" s="170"/>
      <c r="S219" s="170"/>
      <c r="T219" s="171"/>
      <c r="AT219" s="167" t="s">
        <v>131</v>
      </c>
      <c r="AU219" s="167" t="s">
        <v>72</v>
      </c>
      <c r="AV219" s="15" t="s">
        <v>70</v>
      </c>
      <c r="AW219" s="15" t="s">
        <v>25</v>
      </c>
      <c r="AX219" s="15" t="s">
        <v>63</v>
      </c>
      <c r="AY219" s="167" t="s">
        <v>119</v>
      </c>
    </row>
    <row r="220" spans="1:65" s="13" customFormat="1">
      <c r="B220" s="152"/>
      <c r="D220" s="148" t="s">
        <v>131</v>
      </c>
      <c r="E220" s="153" t="s">
        <v>3</v>
      </c>
      <c r="F220" s="154" t="s">
        <v>70</v>
      </c>
      <c r="H220" s="155">
        <v>1</v>
      </c>
      <c r="L220" s="152"/>
      <c r="M220" s="156"/>
      <c r="N220" s="157"/>
      <c r="O220" s="157"/>
      <c r="P220" s="157"/>
      <c r="Q220" s="157"/>
      <c r="R220" s="157"/>
      <c r="S220" s="157"/>
      <c r="T220" s="158"/>
      <c r="AT220" s="153" t="s">
        <v>131</v>
      </c>
      <c r="AU220" s="153" t="s">
        <v>72</v>
      </c>
      <c r="AV220" s="13" t="s">
        <v>72</v>
      </c>
      <c r="AW220" s="13" t="s">
        <v>25</v>
      </c>
      <c r="AX220" s="13" t="s">
        <v>63</v>
      </c>
      <c r="AY220" s="153" t="s">
        <v>119</v>
      </c>
    </row>
    <row r="221" spans="1:65" s="15" customFormat="1">
      <c r="B221" s="166"/>
      <c r="D221" s="148" t="s">
        <v>131</v>
      </c>
      <c r="E221" s="167" t="s">
        <v>3</v>
      </c>
      <c r="F221" s="168" t="s">
        <v>671</v>
      </c>
      <c r="H221" s="167" t="s">
        <v>3</v>
      </c>
      <c r="L221" s="166"/>
      <c r="M221" s="169"/>
      <c r="N221" s="170"/>
      <c r="O221" s="170"/>
      <c r="P221" s="170"/>
      <c r="Q221" s="170"/>
      <c r="R221" s="170"/>
      <c r="S221" s="170"/>
      <c r="T221" s="171"/>
      <c r="AT221" s="167" t="s">
        <v>131</v>
      </c>
      <c r="AU221" s="167" t="s">
        <v>72</v>
      </c>
      <c r="AV221" s="15" t="s">
        <v>70</v>
      </c>
      <c r="AW221" s="15" t="s">
        <v>25</v>
      </c>
      <c r="AX221" s="15" t="s">
        <v>63</v>
      </c>
      <c r="AY221" s="167" t="s">
        <v>119</v>
      </c>
    </row>
    <row r="222" spans="1:65" s="14" customFormat="1">
      <c r="B222" s="159"/>
      <c r="D222" s="148" t="s">
        <v>131</v>
      </c>
      <c r="E222" s="160" t="s">
        <v>3</v>
      </c>
      <c r="F222" s="161" t="s">
        <v>133</v>
      </c>
      <c r="H222" s="162">
        <v>2</v>
      </c>
      <c r="L222" s="159"/>
      <c r="M222" s="163"/>
      <c r="N222" s="164"/>
      <c r="O222" s="164"/>
      <c r="P222" s="164"/>
      <c r="Q222" s="164"/>
      <c r="R222" s="164"/>
      <c r="S222" s="164"/>
      <c r="T222" s="165"/>
      <c r="AT222" s="160" t="s">
        <v>131</v>
      </c>
      <c r="AU222" s="160" t="s">
        <v>72</v>
      </c>
      <c r="AV222" s="14" t="s">
        <v>127</v>
      </c>
      <c r="AW222" s="14" t="s">
        <v>25</v>
      </c>
      <c r="AX222" s="14" t="s">
        <v>70</v>
      </c>
      <c r="AY222" s="160" t="s">
        <v>119</v>
      </c>
    </row>
    <row r="223" spans="1:65" s="2" customFormat="1" ht="24">
      <c r="A223" s="31"/>
      <c r="B223" s="136"/>
      <c r="C223" s="137" t="s">
        <v>204</v>
      </c>
      <c r="D223" s="137" t="s">
        <v>122</v>
      </c>
      <c r="E223" s="138" t="s">
        <v>326</v>
      </c>
      <c r="F223" s="139" t="s">
        <v>327</v>
      </c>
      <c r="G223" s="140" t="s">
        <v>248</v>
      </c>
      <c r="H223" s="141">
        <v>9.4</v>
      </c>
      <c r="I223" s="141"/>
      <c r="J223" s="141">
        <f>ROUND(I223*H223,2)</f>
        <v>0</v>
      </c>
      <c r="K223" s="139" t="s">
        <v>126</v>
      </c>
      <c r="L223" s="32"/>
      <c r="M223" s="142" t="s">
        <v>3</v>
      </c>
      <c r="N223" s="143" t="s">
        <v>34</v>
      </c>
      <c r="O223" s="144">
        <v>0.33400000000000002</v>
      </c>
      <c r="P223" s="144">
        <f>O223*H223</f>
        <v>3.1396000000000002</v>
      </c>
      <c r="Q223" s="144">
        <v>2.1700000000000001E-3</v>
      </c>
      <c r="R223" s="144">
        <f>Q223*H223</f>
        <v>2.0398000000000003E-2</v>
      </c>
      <c r="S223" s="144">
        <v>0</v>
      </c>
      <c r="T223" s="145">
        <f>S223*H223</f>
        <v>0</v>
      </c>
      <c r="U223" s="31"/>
      <c r="V223" s="31"/>
      <c r="W223" s="31"/>
      <c r="X223" s="31"/>
      <c r="Y223" s="31"/>
      <c r="Z223" s="31"/>
      <c r="AA223" s="31"/>
      <c r="AB223" s="31"/>
      <c r="AC223" s="31"/>
      <c r="AD223" s="31"/>
      <c r="AE223" s="31"/>
      <c r="AR223" s="146" t="s">
        <v>197</v>
      </c>
      <c r="AT223" s="146" t="s">
        <v>122</v>
      </c>
      <c r="AU223" s="146" t="s">
        <v>72</v>
      </c>
      <c r="AY223" s="19" t="s">
        <v>119</v>
      </c>
      <c r="BE223" s="147">
        <f>IF(N223="základní",J223,0)</f>
        <v>0</v>
      </c>
      <c r="BF223" s="147">
        <f>IF(N223="snížená",J223,0)</f>
        <v>0</v>
      </c>
      <c r="BG223" s="147">
        <f>IF(N223="zákl. přenesená",J223,0)</f>
        <v>0</v>
      </c>
      <c r="BH223" s="147">
        <f>IF(N223="sníž. přenesená",J223,0)</f>
        <v>0</v>
      </c>
      <c r="BI223" s="147">
        <f>IF(N223="nulová",J223,0)</f>
        <v>0</v>
      </c>
      <c r="BJ223" s="19" t="s">
        <v>70</v>
      </c>
      <c r="BK223" s="147">
        <f>ROUND(I223*H223,2)</f>
        <v>0</v>
      </c>
      <c r="BL223" s="19" t="s">
        <v>197</v>
      </c>
      <c r="BM223" s="146" t="s">
        <v>510</v>
      </c>
    </row>
    <row r="224" spans="1:65" s="15" customFormat="1">
      <c r="B224" s="166"/>
      <c r="D224" s="148" t="s">
        <v>131</v>
      </c>
      <c r="E224" s="167" t="s">
        <v>3</v>
      </c>
      <c r="F224" s="168" t="s">
        <v>669</v>
      </c>
      <c r="H224" s="167" t="s">
        <v>3</v>
      </c>
      <c r="L224" s="166"/>
      <c r="M224" s="169"/>
      <c r="N224" s="170"/>
      <c r="O224" s="170"/>
      <c r="P224" s="170"/>
      <c r="Q224" s="170"/>
      <c r="R224" s="170"/>
      <c r="S224" s="170"/>
      <c r="T224" s="171"/>
      <c r="AT224" s="167" t="s">
        <v>131</v>
      </c>
      <c r="AU224" s="167" t="s">
        <v>72</v>
      </c>
      <c r="AV224" s="15" t="s">
        <v>70</v>
      </c>
      <c r="AW224" s="15" t="s">
        <v>25</v>
      </c>
      <c r="AX224" s="15" t="s">
        <v>63</v>
      </c>
      <c r="AY224" s="167" t="s">
        <v>119</v>
      </c>
    </row>
    <row r="225" spans="1:65" s="13" customFormat="1">
      <c r="B225" s="152"/>
      <c r="D225" s="148" t="s">
        <v>131</v>
      </c>
      <c r="E225" s="153" t="s">
        <v>3</v>
      </c>
      <c r="F225" s="154" t="s">
        <v>683</v>
      </c>
      <c r="H225" s="155">
        <v>4.7</v>
      </c>
      <c r="L225" s="152"/>
      <c r="M225" s="156"/>
      <c r="N225" s="157"/>
      <c r="O225" s="157"/>
      <c r="P225" s="157"/>
      <c r="Q225" s="157"/>
      <c r="R225" s="157"/>
      <c r="S225" s="157"/>
      <c r="T225" s="158"/>
      <c r="AT225" s="153" t="s">
        <v>131</v>
      </c>
      <c r="AU225" s="153" t="s">
        <v>72</v>
      </c>
      <c r="AV225" s="13" t="s">
        <v>72</v>
      </c>
      <c r="AW225" s="13" t="s">
        <v>25</v>
      </c>
      <c r="AX225" s="13" t="s">
        <v>63</v>
      </c>
      <c r="AY225" s="153" t="s">
        <v>119</v>
      </c>
    </row>
    <row r="226" spans="1:65" s="15" customFormat="1">
      <c r="B226" s="166"/>
      <c r="D226" s="148" t="s">
        <v>131</v>
      </c>
      <c r="E226" s="167" t="s">
        <v>3</v>
      </c>
      <c r="F226" s="168" t="s">
        <v>673</v>
      </c>
      <c r="H226" s="167" t="s">
        <v>3</v>
      </c>
      <c r="L226" s="166"/>
      <c r="M226" s="169"/>
      <c r="N226" s="170"/>
      <c r="O226" s="170"/>
      <c r="P226" s="170"/>
      <c r="Q226" s="170"/>
      <c r="R226" s="170"/>
      <c r="S226" s="170"/>
      <c r="T226" s="171"/>
      <c r="AT226" s="167" t="s">
        <v>131</v>
      </c>
      <c r="AU226" s="167" t="s">
        <v>72</v>
      </c>
      <c r="AV226" s="15" t="s">
        <v>70</v>
      </c>
      <c r="AW226" s="15" t="s">
        <v>25</v>
      </c>
      <c r="AX226" s="15" t="s">
        <v>63</v>
      </c>
      <c r="AY226" s="167" t="s">
        <v>119</v>
      </c>
    </row>
    <row r="227" spans="1:65" s="13" customFormat="1">
      <c r="B227" s="152"/>
      <c r="D227" s="148" t="s">
        <v>131</v>
      </c>
      <c r="E227" s="153" t="s">
        <v>3</v>
      </c>
      <c r="F227" s="154" t="s">
        <v>683</v>
      </c>
      <c r="H227" s="155">
        <v>4.7</v>
      </c>
      <c r="L227" s="152"/>
      <c r="M227" s="156"/>
      <c r="N227" s="157"/>
      <c r="O227" s="157"/>
      <c r="P227" s="157"/>
      <c r="Q227" s="157"/>
      <c r="R227" s="157"/>
      <c r="S227" s="157"/>
      <c r="T227" s="158"/>
      <c r="AT227" s="153" t="s">
        <v>131</v>
      </c>
      <c r="AU227" s="153" t="s">
        <v>72</v>
      </c>
      <c r="AV227" s="13" t="s">
        <v>72</v>
      </c>
      <c r="AW227" s="13" t="s">
        <v>25</v>
      </c>
      <c r="AX227" s="13" t="s">
        <v>63</v>
      </c>
      <c r="AY227" s="153" t="s">
        <v>119</v>
      </c>
    </row>
    <row r="228" spans="1:65" s="14" customFormat="1">
      <c r="B228" s="159"/>
      <c r="D228" s="148" t="s">
        <v>131</v>
      </c>
      <c r="E228" s="160" t="s">
        <v>3</v>
      </c>
      <c r="F228" s="161" t="s">
        <v>133</v>
      </c>
      <c r="H228" s="162">
        <v>9.4</v>
      </c>
      <c r="L228" s="159"/>
      <c r="M228" s="163"/>
      <c r="N228" s="164"/>
      <c r="O228" s="164"/>
      <c r="P228" s="164"/>
      <c r="Q228" s="164"/>
      <c r="R228" s="164"/>
      <c r="S228" s="164"/>
      <c r="T228" s="165"/>
      <c r="AT228" s="160" t="s">
        <v>131</v>
      </c>
      <c r="AU228" s="160" t="s">
        <v>72</v>
      </c>
      <c r="AV228" s="14" t="s">
        <v>127</v>
      </c>
      <c r="AW228" s="14" t="s">
        <v>25</v>
      </c>
      <c r="AX228" s="14" t="s">
        <v>70</v>
      </c>
      <c r="AY228" s="160" t="s">
        <v>119</v>
      </c>
    </row>
    <row r="229" spans="1:65" s="2" customFormat="1" ht="24">
      <c r="A229" s="31"/>
      <c r="B229" s="136"/>
      <c r="C229" s="137" t="s">
        <v>309</v>
      </c>
      <c r="D229" s="137" t="s">
        <v>122</v>
      </c>
      <c r="E229" s="138" t="s">
        <v>331</v>
      </c>
      <c r="F229" s="139" t="s">
        <v>332</v>
      </c>
      <c r="G229" s="140" t="s">
        <v>152</v>
      </c>
      <c r="H229" s="141">
        <v>0.16</v>
      </c>
      <c r="I229" s="141"/>
      <c r="J229" s="141">
        <f>ROUND(I229*H229,2)</f>
        <v>0</v>
      </c>
      <c r="K229" s="139" t="s">
        <v>126</v>
      </c>
      <c r="L229" s="32"/>
      <c r="M229" s="142" t="s">
        <v>3</v>
      </c>
      <c r="N229" s="143" t="s">
        <v>34</v>
      </c>
      <c r="O229" s="144">
        <v>4.82</v>
      </c>
      <c r="P229" s="144">
        <f>O229*H229</f>
        <v>0.77120000000000011</v>
      </c>
      <c r="Q229" s="144">
        <v>0</v>
      </c>
      <c r="R229" s="144">
        <f>Q229*H229</f>
        <v>0</v>
      </c>
      <c r="S229" s="144">
        <v>0</v>
      </c>
      <c r="T229" s="145">
        <f>S229*H229</f>
        <v>0</v>
      </c>
      <c r="U229" s="31"/>
      <c r="V229" s="31"/>
      <c r="W229" s="31"/>
      <c r="X229" s="31"/>
      <c r="Y229" s="31"/>
      <c r="Z229" s="31"/>
      <c r="AA229" s="31"/>
      <c r="AB229" s="31"/>
      <c r="AC229" s="31"/>
      <c r="AD229" s="31"/>
      <c r="AE229" s="31"/>
      <c r="AR229" s="146" t="s">
        <v>197</v>
      </c>
      <c r="AT229" s="146" t="s">
        <v>122</v>
      </c>
      <c r="AU229" s="146" t="s">
        <v>72</v>
      </c>
      <c r="AY229" s="19" t="s">
        <v>119</v>
      </c>
      <c r="BE229" s="147">
        <f>IF(N229="základní",J229,0)</f>
        <v>0</v>
      </c>
      <c r="BF229" s="147">
        <f>IF(N229="snížená",J229,0)</f>
        <v>0</v>
      </c>
      <c r="BG229" s="147">
        <f>IF(N229="zákl. přenesená",J229,0)</f>
        <v>0</v>
      </c>
      <c r="BH229" s="147">
        <f>IF(N229="sníž. přenesená",J229,0)</f>
        <v>0</v>
      </c>
      <c r="BI229" s="147">
        <f>IF(N229="nulová",J229,0)</f>
        <v>0</v>
      </c>
      <c r="BJ229" s="19" t="s">
        <v>70</v>
      </c>
      <c r="BK229" s="147">
        <f>ROUND(I229*H229,2)</f>
        <v>0</v>
      </c>
      <c r="BL229" s="19" t="s">
        <v>197</v>
      </c>
      <c r="BM229" s="146" t="s">
        <v>333</v>
      </c>
    </row>
    <row r="230" spans="1:65" s="2" customFormat="1" ht="78">
      <c r="A230" s="31"/>
      <c r="B230" s="32"/>
      <c r="C230" s="31"/>
      <c r="D230" s="148" t="s">
        <v>129</v>
      </c>
      <c r="E230" s="31"/>
      <c r="F230" s="149" t="s">
        <v>334</v>
      </c>
      <c r="G230" s="31"/>
      <c r="H230" s="31"/>
      <c r="I230" s="31"/>
      <c r="J230" s="31"/>
      <c r="K230" s="31"/>
      <c r="L230" s="32"/>
      <c r="M230" s="150"/>
      <c r="N230" s="151"/>
      <c r="O230" s="52"/>
      <c r="P230" s="52"/>
      <c r="Q230" s="52"/>
      <c r="R230" s="52"/>
      <c r="S230" s="52"/>
      <c r="T230" s="53"/>
      <c r="U230" s="31"/>
      <c r="V230" s="31"/>
      <c r="W230" s="31"/>
      <c r="X230" s="31"/>
      <c r="Y230" s="31"/>
      <c r="Z230" s="31"/>
      <c r="AA230" s="31"/>
      <c r="AB230" s="31"/>
      <c r="AC230" s="31"/>
      <c r="AD230" s="31"/>
      <c r="AE230" s="31"/>
      <c r="AT230" s="19" t="s">
        <v>129</v>
      </c>
      <c r="AU230" s="19" t="s">
        <v>72</v>
      </c>
    </row>
    <row r="231" spans="1:65" s="2" customFormat="1" ht="24">
      <c r="A231" s="31"/>
      <c r="B231" s="136"/>
      <c r="C231" s="137" t="s">
        <v>315</v>
      </c>
      <c r="D231" s="137" t="s">
        <v>122</v>
      </c>
      <c r="E231" s="138" t="s">
        <v>336</v>
      </c>
      <c r="F231" s="139" t="s">
        <v>337</v>
      </c>
      <c r="G231" s="140" t="s">
        <v>152</v>
      </c>
      <c r="H231" s="141">
        <v>0.16</v>
      </c>
      <c r="I231" s="141"/>
      <c r="J231" s="141">
        <f>ROUND(I231*H231,2)</f>
        <v>0</v>
      </c>
      <c r="K231" s="139" t="s">
        <v>126</v>
      </c>
      <c r="L231" s="32"/>
      <c r="M231" s="142" t="s">
        <v>3</v>
      </c>
      <c r="N231" s="143" t="s">
        <v>34</v>
      </c>
      <c r="O231" s="144">
        <v>2.75</v>
      </c>
      <c r="P231" s="144">
        <f>O231*H231</f>
        <v>0.44</v>
      </c>
      <c r="Q231" s="144">
        <v>0</v>
      </c>
      <c r="R231" s="144">
        <f>Q231*H231</f>
        <v>0</v>
      </c>
      <c r="S231" s="144">
        <v>0</v>
      </c>
      <c r="T231" s="145">
        <f>S231*H231</f>
        <v>0</v>
      </c>
      <c r="U231" s="31"/>
      <c r="V231" s="31"/>
      <c r="W231" s="31"/>
      <c r="X231" s="31"/>
      <c r="Y231" s="31"/>
      <c r="Z231" s="31"/>
      <c r="AA231" s="31"/>
      <c r="AB231" s="31"/>
      <c r="AC231" s="31"/>
      <c r="AD231" s="31"/>
      <c r="AE231" s="31"/>
      <c r="AR231" s="146" t="s">
        <v>197</v>
      </c>
      <c r="AT231" s="146" t="s">
        <v>122</v>
      </c>
      <c r="AU231" s="146" t="s">
        <v>72</v>
      </c>
      <c r="AY231" s="19" t="s">
        <v>119</v>
      </c>
      <c r="BE231" s="147">
        <f>IF(N231="základní",J231,0)</f>
        <v>0</v>
      </c>
      <c r="BF231" s="147">
        <f>IF(N231="snížená",J231,0)</f>
        <v>0</v>
      </c>
      <c r="BG231" s="147">
        <f>IF(N231="zákl. přenesená",J231,0)</f>
        <v>0</v>
      </c>
      <c r="BH231" s="147">
        <f>IF(N231="sníž. přenesená",J231,0)</f>
        <v>0</v>
      </c>
      <c r="BI231" s="147">
        <f>IF(N231="nulová",J231,0)</f>
        <v>0</v>
      </c>
      <c r="BJ231" s="19" t="s">
        <v>70</v>
      </c>
      <c r="BK231" s="147">
        <f>ROUND(I231*H231,2)</f>
        <v>0</v>
      </c>
      <c r="BL231" s="19" t="s">
        <v>197</v>
      </c>
      <c r="BM231" s="146" t="s">
        <v>338</v>
      </c>
    </row>
    <row r="232" spans="1:65" s="2" customFormat="1" ht="78">
      <c r="A232" s="31"/>
      <c r="B232" s="32"/>
      <c r="C232" s="31"/>
      <c r="D232" s="148" t="s">
        <v>129</v>
      </c>
      <c r="E232" s="31"/>
      <c r="F232" s="149" t="s">
        <v>334</v>
      </c>
      <c r="G232" s="31"/>
      <c r="H232" s="31"/>
      <c r="I232" s="31"/>
      <c r="J232" s="31"/>
      <c r="K232" s="31"/>
      <c r="L232" s="32"/>
      <c r="M232" s="180"/>
      <c r="N232" s="181"/>
      <c r="O232" s="182"/>
      <c r="P232" s="182"/>
      <c r="Q232" s="182"/>
      <c r="R232" s="182"/>
      <c r="S232" s="182"/>
      <c r="T232" s="183"/>
      <c r="U232" s="31"/>
      <c r="V232" s="31"/>
      <c r="W232" s="31"/>
      <c r="X232" s="31"/>
      <c r="Y232" s="31"/>
      <c r="Z232" s="31"/>
      <c r="AA232" s="31"/>
      <c r="AB232" s="31"/>
      <c r="AC232" s="31"/>
      <c r="AD232" s="31"/>
      <c r="AE232" s="31"/>
      <c r="AT232" s="19" t="s">
        <v>129</v>
      </c>
      <c r="AU232" s="19" t="s">
        <v>72</v>
      </c>
    </row>
    <row r="233" spans="1:65" s="2" customFormat="1" ht="6.95" customHeight="1">
      <c r="A233" s="31"/>
      <c r="B233" s="41"/>
      <c r="C233" s="42"/>
      <c r="D233" s="42"/>
      <c r="E233" s="42"/>
      <c r="F233" s="42"/>
      <c r="G233" s="42"/>
      <c r="H233" s="42"/>
      <c r="I233" s="42"/>
      <c r="J233" s="42"/>
      <c r="K233" s="42"/>
      <c r="L233" s="32"/>
      <c r="M233" s="31"/>
      <c r="O233" s="31"/>
      <c r="P233" s="31"/>
      <c r="Q233" s="31"/>
      <c r="R233" s="31"/>
      <c r="S233" s="31"/>
      <c r="T233" s="31"/>
      <c r="U233" s="31"/>
      <c r="V233" s="31"/>
      <c r="W233" s="31"/>
      <c r="X233" s="31"/>
      <c r="Y233" s="31"/>
      <c r="Z233" s="31"/>
      <c r="AA233" s="31"/>
      <c r="AB233" s="31"/>
      <c r="AC233" s="31"/>
      <c r="AD233" s="31"/>
      <c r="AE233" s="31"/>
    </row>
  </sheetData>
  <autoFilter ref="C85:K232"/>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53"/>
  <sheetViews>
    <sheetView showGridLines="0" topLeftCell="A16" workbookViewId="0">
      <selection activeCell="F29" sqref="F2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7"/>
    </row>
    <row r="2" spans="1:46" s="1" customFormat="1" ht="36.950000000000003" customHeight="1">
      <c r="L2" s="275" t="s">
        <v>6</v>
      </c>
      <c r="M2" s="276"/>
      <c r="N2" s="276"/>
      <c r="O2" s="276"/>
      <c r="P2" s="276"/>
      <c r="Q2" s="276"/>
      <c r="R2" s="276"/>
      <c r="S2" s="276"/>
      <c r="T2" s="276"/>
      <c r="U2" s="276"/>
      <c r="V2" s="276"/>
      <c r="AT2" s="19" t="s">
        <v>86</v>
      </c>
    </row>
    <row r="3" spans="1:46" s="1" customFormat="1" ht="6.95" customHeight="1">
      <c r="B3" s="20"/>
      <c r="C3" s="21"/>
      <c r="D3" s="21"/>
      <c r="E3" s="21"/>
      <c r="F3" s="21"/>
      <c r="G3" s="21"/>
      <c r="H3" s="21"/>
      <c r="I3" s="21"/>
      <c r="J3" s="21"/>
      <c r="K3" s="21"/>
      <c r="L3" s="22"/>
      <c r="AT3" s="19" t="s">
        <v>72</v>
      </c>
    </row>
    <row r="4" spans="1:46" s="1" customFormat="1" ht="24.95" customHeight="1">
      <c r="B4" s="22"/>
      <c r="D4" s="23" t="s">
        <v>89</v>
      </c>
      <c r="L4" s="22"/>
      <c r="M4" s="88" t="s">
        <v>11</v>
      </c>
      <c r="AT4" s="19" t="s">
        <v>4</v>
      </c>
    </row>
    <row r="5" spans="1:46" s="1" customFormat="1" ht="6.95" customHeight="1">
      <c r="B5" s="22"/>
      <c r="L5" s="22"/>
    </row>
    <row r="6" spans="1:46" s="1" customFormat="1" ht="12" customHeight="1">
      <c r="B6" s="22"/>
      <c r="D6" s="28" t="s">
        <v>13</v>
      </c>
      <c r="L6" s="22"/>
    </row>
    <row r="7" spans="1:46" s="1" customFormat="1" ht="16.5" customHeight="1">
      <c r="B7" s="22"/>
      <c r="E7" s="309" t="str">
        <f>'Rekapitulace stavby'!K6</f>
        <v>Střešní krytina na budově kuchyně</v>
      </c>
      <c r="F7" s="310"/>
      <c r="G7" s="310"/>
      <c r="H7" s="310"/>
      <c r="L7" s="22"/>
    </row>
    <row r="8" spans="1:46" s="2" customFormat="1" ht="12" customHeight="1">
      <c r="A8" s="31"/>
      <c r="B8" s="32"/>
      <c r="C8" s="31"/>
      <c r="D8" s="28" t="s">
        <v>90</v>
      </c>
      <c r="E8" s="31"/>
      <c r="F8" s="31"/>
      <c r="G8" s="31"/>
      <c r="H8" s="31"/>
      <c r="I8" s="31"/>
      <c r="J8" s="31"/>
      <c r="K8" s="31"/>
      <c r="L8" s="89"/>
      <c r="S8" s="31"/>
      <c r="T8" s="31"/>
      <c r="U8" s="31"/>
      <c r="V8" s="31"/>
      <c r="W8" s="31"/>
      <c r="X8" s="31"/>
      <c r="Y8" s="31"/>
      <c r="Z8" s="31"/>
      <c r="AA8" s="31"/>
      <c r="AB8" s="31"/>
      <c r="AC8" s="31"/>
      <c r="AD8" s="31"/>
      <c r="AE8" s="31"/>
    </row>
    <row r="9" spans="1:46" s="2" customFormat="1" ht="16.5" customHeight="1">
      <c r="A9" s="31"/>
      <c r="B9" s="32"/>
      <c r="C9" s="31"/>
      <c r="D9" s="31"/>
      <c r="E9" s="299" t="s">
        <v>85</v>
      </c>
      <c r="F9" s="308"/>
      <c r="G9" s="308"/>
      <c r="H9" s="308"/>
      <c r="I9" s="31"/>
      <c r="J9" s="31"/>
      <c r="K9" s="31"/>
      <c r="L9" s="89"/>
      <c r="S9" s="31"/>
      <c r="T9" s="31"/>
      <c r="U9" s="31"/>
      <c r="V9" s="31"/>
      <c r="W9" s="31"/>
      <c r="X9" s="31"/>
      <c r="Y9" s="31"/>
      <c r="Z9" s="31"/>
      <c r="AA9" s="31"/>
      <c r="AB9" s="31"/>
      <c r="AC9" s="31"/>
      <c r="AD9" s="31"/>
      <c r="AE9" s="31"/>
    </row>
    <row r="10" spans="1:46" s="2" customFormat="1">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c r="A11" s="31"/>
      <c r="B11" s="32"/>
      <c r="C11" s="31"/>
      <c r="D11" s="28" t="s">
        <v>14</v>
      </c>
      <c r="E11" s="31"/>
      <c r="F11" s="26" t="s">
        <v>3</v>
      </c>
      <c r="G11" s="31"/>
      <c r="H11" s="31"/>
      <c r="I11" s="28" t="s">
        <v>15</v>
      </c>
      <c r="J11" s="26" t="s">
        <v>3</v>
      </c>
      <c r="K11" s="31"/>
      <c r="L11" s="89"/>
      <c r="S11" s="31"/>
      <c r="T11" s="31"/>
      <c r="U11" s="31"/>
      <c r="V11" s="31"/>
      <c r="W11" s="31"/>
      <c r="X11" s="31"/>
      <c r="Y11" s="31"/>
      <c r="Z11" s="31"/>
      <c r="AA11" s="31"/>
      <c r="AB11" s="31"/>
      <c r="AC11" s="31"/>
      <c r="AD11" s="31"/>
      <c r="AE11" s="31"/>
    </row>
    <row r="12" spans="1:46" s="2" customFormat="1" ht="12" customHeight="1">
      <c r="A12" s="31"/>
      <c r="B12" s="32"/>
      <c r="C12" s="31"/>
      <c r="D12" s="28" t="s">
        <v>16</v>
      </c>
      <c r="E12" s="31"/>
      <c r="F12" s="26" t="s">
        <v>17</v>
      </c>
      <c r="G12" s="31"/>
      <c r="H12" s="31"/>
      <c r="I12" s="28" t="s">
        <v>18</v>
      </c>
      <c r="J12" s="49">
        <f>'Rekapitulace stavby'!AN8</f>
        <v>44323</v>
      </c>
      <c r="K12" s="31"/>
      <c r="L12" s="89"/>
      <c r="S12" s="31"/>
      <c r="T12" s="31"/>
      <c r="U12" s="31"/>
      <c r="V12" s="31"/>
      <c r="W12" s="31"/>
      <c r="X12" s="31"/>
      <c r="Y12" s="31"/>
      <c r="Z12" s="31"/>
      <c r="AA12" s="31"/>
      <c r="AB12" s="31"/>
      <c r="AC12" s="31"/>
      <c r="AD12" s="31"/>
      <c r="AE12" s="31"/>
    </row>
    <row r="13" spans="1:46" s="2" customFormat="1" ht="10.9" customHeight="1">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c r="A14" s="31"/>
      <c r="B14" s="32"/>
      <c r="C14" s="31"/>
      <c r="D14" s="28" t="s">
        <v>19</v>
      </c>
      <c r="E14" s="31"/>
      <c r="F14" s="31"/>
      <c r="G14" s="31"/>
      <c r="H14" s="31"/>
      <c r="I14" s="28" t="s">
        <v>20</v>
      </c>
      <c r="J14" s="26" t="s">
        <v>3</v>
      </c>
      <c r="K14" s="31"/>
      <c r="L14" s="89"/>
      <c r="S14" s="31"/>
      <c r="T14" s="31"/>
      <c r="U14" s="31"/>
      <c r="V14" s="31"/>
      <c r="W14" s="31"/>
      <c r="X14" s="31"/>
      <c r="Y14" s="31"/>
      <c r="Z14" s="31"/>
      <c r="AA14" s="31"/>
      <c r="AB14" s="31"/>
      <c r="AC14" s="31"/>
      <c r="AD14" s="31"/>
      <c r="AE14" s="31"/>
    </row>
    <row r="15" spans="1:46" s="2" customFormat="1" ht="18" customHeight="1">
      <c r="A15" s="31"/>
      <c r="B15" s="32"/>
      <c r="C15" s="31"/>
      <c r="D15" s="31"/>
      <c r="E15" s="26" t="s">
        <v>957</v>
      </c>
      <c r="F15" s="31"/>
      <c r="G15" s="31"/>
      <c r="H15" s="31"/>
      <c r="I15" s="28" t="s">
        <v>21</v>
      </c>
      <c r="J15" s="26" t="s">
        <v>3</v>
      </c>
      <c r="K15" s="31"/>
      <c r="L15" s="89"/>
      <c r="S15" s="31"/>
      <c r="T15" s="31"/>
      <c r="U15" s="31"/>
      <c r="V15" s="31"/>
      <c r="W15" s="31"/>
      <c r="X15" s="31"/>
      <c r="Y15" s="31"/>
      <c r="Z15" s="31"/>
      <c r="AA15" s="31"/>
      <c r="AB15" s="31"/>
      <c r="AC15" s="31"/>
      <c r="AD15" s="31"/>
      <c r="AE15" s="31"/>
    </row>
    <row r="16" spans="1:46" s="2" customFormat="1" ht="6.95" customHeight="1">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c r="A17" s="31"/>
      <c r="B17" s="32"/>
      <c r="C17" s="31"/>
      <c r="D17" s="28" t="s">
        <v>22</v>
      </c>
      <c r="E17" s="31"/>
      <c r="F17" s="31"/>
      <c r="G17" s="31"/>
      <c r="H17" s="31"/>
      <c r="I17" s="28" t="s">
        <v>20</v>
      </c>
      <c r="J17" s="26" t="str">
        <f>'Rekapitulace stavby'!AN13</f>
        <v/>
      </c>
      <c r="K17" s="31"/>
      <c r="L17" s="89"/>
      <c r="S17" s="31"/>
      <c r="T17" s="31"/>
      <c r="U17" s="31"/>
      <c r="V17" s="31"/>
      <c r="W17" s="31"/>
      <c r="X17" s="31"/>
      <c r="Y17" s="31"/>
      <c r="Z17" s="31"/>
      <c r="AA17" s="31"/>
      <c r="AB17" s="31"/>
      <c r="AC17" s="31"/>
      <c r="AD17" s="31"/>
      <c r="AE17" s="31"/>
    </row>
    <row r="18" spans="1:31" s="2" customFormat="1" ht="18" customHeight="1">
      <c r="A18" s="31"/>
      <c r="B18" s="32"/>
      <c r="C18" s="31"/>
      <c r="D18" s="31"/>
      <c r="E18" s="284" t="str">
        <f>'Rekapitulace stavby'!E14</f>
        <v xml:space="preserve"> </v>
      </c>
      <c r="F18" s="284"/>
      <c r="G18" s="284"/>
      <c r="H18" s="284"/>
      <c r="I18" s="28" t="s">
        <v>21</v>
      </c>
      <c r="J18" s="26" t="str">
        <f>'Rekapitulace stavby'!AN14</f>
        <v/>
      </c>
      <c r="K18" s="31"/>
      <c r="L18" s="89"/>
      <c r="S18" s="31"/>
      <c r="T18" s="31"/>
      <c r="U18" s="31"/>
      <c r="V18" s="31"/>
      <c r="W18" s="31"/>
      <c r="X18" s="31"/>
      <c r="Y18" s="31"/>
      <c r="Z18" s="31"/>
      <c r="AA18" s="31"/>
      <c r="AB18" s="31"/>
      <c r="AC18" s="31"/>
      <c r="AD18" s="31"/>
      <c r="AE18" s="31"/>
    </row>
    <row r="19" spans="1:31" s="2" customFormat="1" ht="6.95" customHeight="1">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c r="A20" s="31"/>
      <c r="B20" s="32"/>
      <c r="C20" s="31"/>
      <c r="D20" s="28" t="s">
        <v>23</v>
      </c>
      <c r="E20" s="31"/>
      <c r="F20" s="31"/>
      <c r="G20" s="31"/>
      <c r="H20" s="31"/>
      <c r="I20" s="28" t="s">
        <v>20</v>
      </c>
      <c r="J20" s="26" t="s">
        <v>3</v>
      </c>
      <c r="K20" s="31"/>
      <c r="L20" s="89"/>
      <c r="S20" s="31"/>
      <c r="T20" s="31"/>
      <c r="U20" s="31"/>
      <c r="V20" s="31"/>
      <c r="W20" s="31"/>
      <c r="X20" s="31"/>
      <c r="Y20" s="31"/>
      <c r="Z20" s="31"/>
      <c r="AA20" s="31"/>
      <c r="AB20" s="31"/>
      <c r="AC20" s="31"/>
      <c r="AD20" s="31"/>
      <c r="AE20" s="31"/>
    </row>
    <row r="21" spans="1:31" s="2" customFormat="1" ht="18" customHeight="1">
      <c r="A21" s="31"/>
      <c r="B21" s="32"/>
      <c r="C21" s="31"/>
      <c r="D21" s="31"/>
      <c r="E21" s="26" t="s">
        <v>24</v>
      </c>
      <c r="F21" s="31"/>
      <c r="G21" s="31"/>
      <c r="H21" s="31"/>
      <c r="I21" s="28" t="s">
        <v>21</v>
      </c>
      <c r="J21" s="26" t="s">
        <v>3</v>
      </c>
      <c r="K21" s="31"/>
      <c r="L21" s="89"/>
      <c r="S21" s="31"/>
      <c r="T21" s="31"/>
      <c r="U21" s="31"/>
      <c r="V21" s="31"/>
      <c r="W21" s="31"/>
      <c r="X21" s="31"/>
      <c r="Y21" s="31"/>
      <c r="Z21" s="31"/>
      <c r="AA21" s="31"/>
      <c r="AB21" s="31"/>
      <c r="AC21" s="31"/>
      <c r="AD21" s="31"/>
      <c r="AE21" s="31"/>
    </row>
    <row r="22" spans="1:31" s="2" customFormat="1" ht="6.95" customHeight="1">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c r="A23" s="31"/>
      <c r="B23" s="32"/>
      <c r="C23" s="31"/>
      <c r="D23" s="28" t="s">
        <v>26</v>
      </c>
      <c r="E23" s="31"/>
      <c r="F23" s="31"/>
      <c r="G23" s="31"/>
      <c r="H23" s="31"/>
      <c r="I23" s="28" t="s">
        <v>20</v>
      </c>
      <c r="J23" s="26" t="s">
        <v>3</v>
      </c>
      <c r="K23" s="31"/>
      <c r="L23" s="89"/>
      <c r="S23" s="31"/>
      <c r="T23" s="31"/>
      <c r="U23" s="31"/>
      <c r="V23" s="31"/>
      <c r="W23" s="31"/>
      <c r="X23" s="31"/>
      <c r="Y23" s="31"/>
      <c r="Z23" s="31"/>
      <c r="AA23" s="31"/>
      <c r="AB23" s="31"/>
      <c r="AC23" s="31"/>
      <c r="AD23" s="31"/>
      <c r="AE23" s="31"/>
    </row>
    <row r="24" spans="1:31" s="2" customFormat="1" ht="18" customHeight="1">
      <c r="A24" s="31"/>
      <c r="B24" s="32"/>
      <c r="C24" s="31"/>
      <c r="D24" s="31"/>
      <c r="E24" s="26" t="s">
        <v>955</v>
      </c>
      <c r="F24" s="31"/>
      <c r="G24" s="31"/>
      <c r="H24" s="31"/>
      <c r="I24" s="28" t="s">
        <v>21</v>
      </c>
      <c r="J24" s="26" t="s">
        <v>3</v>
      </c>
      <c r="K24" s="31"/>
      <c r="L24" s="89"/>
      <c r="S24" s="31"/>
      <c r="T24" s="31"/>
      <c r="U24" s="31"/>
      <c r="V24" s="31"/>
      <c r="W24" s="31"/>
      <c r="X24" s="31"/>
      <c r="Y24" s="31"/>
      <c r="Z24" s="31"/>
      <c r="AA24" s="31"/>
      <c r="AB24" s="31"/>
      <c r="AC24" s="31"/>
      <c r="AD24" s="31"/>
      <c r="AE24" s="31"/>
    </row>
    <row r="25" spans="1:31" s="2" customFormat="1" ht="6.95" customHeight="1">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c r="A26" s="31"/>
      <c r="B26" s="32"/>
      <c r="C26" s="31"/>
      <c r="D26" s="28" t="s">
        <v>27</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c r="A27" s="90"/>
      <c r="B27" s="91"/>
      <c r="C27" s="90"/>
      <c r="D27" s="90"/>
      <c r="E27" s="286" t="s">
        <v>3</v>
      </c>
      <c r="F27" s="286"/>
      <c r="G27" s="286"/>
      <c r="H27" s="286"/>
      <c r="I27" s="90"/>
      <c r="J27" s="90"/>
      <c r="K27" s="90"/>
      <c r="L27" s="92"/>
      <c r="S27" s="90"/>
      <c r="T27" s="90"/>
      <c r="U27" s="90"/>
      <c r="V27" s="90"/>
      <c r="W27" s="90"/>
      <c r="X27" s="90"/>
      <c r="Y27" s="90"/>
      <c r="Z27" s="90"/>
      <c r="AA27" s="90"/>
      <c r="AB27" s="90"/>
      <c r="AC27" s="90"/>
      <c r="AD27" s="90"/>
      <c r="AE27" s="90"/>
    </row>
    <row r="28" spans="1:31" s="2" customFormat="1" ht="6.95" customHeight="1">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c r="A30" s="31"/>
      <c r="B30" s="32"/>
      <c r="C30" s="31"/>
      <c r="D30" s="93" t="s">
        <v>29</v>
      </c>
      <c r="E30" s="31"/>
      <c r="F30" s="31"/>
      <c r="G30" s="31"/>
      <c r="H30" s="31"/>
      <c r="I30" s="31"/>
      <c r="J30" s="65">
        <f>ROUND(J87, 2)</f>
        <v>0</v>
      </c>
      <c r="K30" s="31"/>
      <c r="L30" s="89"/>
      <c r="S30" s="31"/>
      <c r="T30" s="31"/>
      <c r="U30" s="31"/>
      <c r="V30" s="31"/>
      <c r="W30" s="31"/>
      <c r="X30" s="31"/>
      <c r="Y30" s="31"/>
      <c r="Z30" s="31"/>
      <c r="AA30" s="31"/>
      <c r="AB30" s="31"/>
      <c r="AC30" s="31"/>
      <c r="AD30" s="31"/>
      <c r="AE30" s="31"/>
    </row>
    <row r="31" spans="1:31" s="2" customFormat="1" ht="6.95" customHeight="1">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c r="A32" s="31"/>
      <c r="B32" s="32"/>
      <c r="C32" s="31"/>
      <c r="D32" s="31"/>
      <c r="E32" s="31"/>
      <c r="F32" s="35" t="s">
        <v>31</v>
      </c>
      <c r="G32" s="31"/>
      <c r="H32" s="31"/>
      <c r="I32" s="35" t="s">
        <v>30</v>
      </c>
      <c r="J32" s="35" t="s">
        <v>32</v>
      </c>
      <c r="K32" s="31"/>
      <c r="L32" s="89"/>
      <c r="S32" s="31"/>
      <c r="T32" s="31"/>
      <c r="U32" s="31"/>
      <c r="V32" s="31"/>
      <c r="W32" s="31"/>
      <c r="X32" s="31"/>
      <c r="Y32" s="31"/>
      <c r="Z32" s="31"/>
      <c r="AA32" s="31"/>
      <c r="AB32" s="31"/>
      <c r="AC32" s="31"/>
      <c r="AD32" s="31"/>
      <c r="AE32" s="31"/>
    </row>
    <row r="33" spans="1:31" s="2" customFormat="1" ht="14.45" customHeight="1">
      <c r="A33" s="31"/>
      <c r="B33" s="32"/>
      <c r="C33" s="31"/>
      <c r="D33" s="94" t="s">
        <v>33</v>
      </c>
      <c r="E33" s="28" t="s">
        <v>34</v>
      </c>
      <c r="F33" s="95">
        <f>ROUND((SUM(BE87:BE152)),  2)</f>
        <v>0</v>
      </c>
      <c r="G33" s="31"/>
      <c r="H33" s="31"/>
      <c r="I33" s="96">
        <v>0.21</v>
      </c>
      <c r="J33" s="95">
        <f>ROUND(((SUM(BE87:BE152))*I33),  2)</f>
        <v>0</v>
      </c>
      <c r="K33" s="31"/>
      <c r="L33" s="89"/>
      <c r="S33" s="31"/>
      <c r="T33" s="31"/>
      <c r="U33" s="31"/>
      <c r="V33" s="31"/>
      <c r="W33" s="31"/>
      <c r="X33" s="31"/>
      <c r="Y33" s="31"/>
      <c r="Z33" s="31"/>
      <c r="AA33" s="31"/>
      <c r="AB33" s="31"/>
      <c r="AC33" s="31"/>
      <c r="AD33" s="31"/>
      <c r="AE33" s="31"/>
    </row>
    <row r="34" spans="1:31" s="2" customFormat="1" ht="14.45" customHeight="1">
      <c r="A34" s="31"/>
      <c r="B34" s="32"/>
      <c r="C34" s="31"/>
      <c r="D34" s="31"/>
      <c r="E34" s="28" t="s">
        <v>35</v>
      </c>
      <c r="F34" s="95">
        <f>ROUND((SUM(BF87:BF152)),  2)</f>
        <v>0</v>
      </c>
      <c r="G34" s="31"/>
      <c r="H34" s="31"/>
      <c r="I34" s="96">
        <v>0.15</v>
      </c>
      <c r="J34" s="95">
        <f>ROUND(((SUM(BF87:BF152))*I34),  2)</f>
        <v>0</v>
      </c>
      <c r="K34" s="31"/>
      <c r="L34" s="89"/>
      <c r="S34" s="31"/>
      <c r="T34" s="31"/>
      <c r="U34" s="31"/>
      <c r="V34" s="31"/>
      <c r="W34" s="31"/>
      <c r="X34" s="31"/>
      <c r="Y34" s="31"/>
      <c r="Z34" s="31"/>
      <c r="AA34" s="31"/>
      <c r="AB34" s="31"/>
      <c r="AC34" s="31"/>
      <c r="AD34" s="31"/>
      <c r="AE34" s="31"/>
    </row>
    <row r="35" spans="1:31" s="2" customFormat="1" ht="14.45" hidden="1" customHeight="1">
      <c r="A35" s="31"/>
      <c r="B35" s="32"/>
      <c r="C35" s="31"/>
      <c r="D35" s="31"/>
      <c r="E35" s="28" t="s">
        <v>36</v>
      </c>
      <c r="F35" s="95">
        <f>ROUND((SUM(BG87:BG152)),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c r="A36" s="31"/>
      <c r="B36" s="32"/>
      <c r="C36" s="31"/>
      <c r="D36" s="31"/>
      <c r="E36" s="28" t="s">
        <v>37</v>
      </c>
      <c r="F36" s="95">
        <f>ROUND((SUM(BH87:BH152)),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c r="A37" s="31"/>
      <c r="B37" s="32"/>
      <c r="C37" s="31"/>
      <c r="D37" s="31"/>
      <c r="E37" s="28" t="s">
        <v>38</v>
      </c>
      <c r="F37" s="95">
        <f>ROUND((SUM(BI87:BI152)),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c r="A39" s="31"/>
      <c r="B39" s="32"/>
      <c r="C39" s="97"/>
      <c r="D39" s="98" t="s">
        <v>39</v>
      </c>
      <c r="E39" s="54"/>
      <c r="F39" s="54"/>
      <c r="G39" s="99" t="s">
        <v>40</v>
      </c>
      <c r="H39" s="100" t="s">
        <v>41</v>
      </c>
      <c r="I39" s="54"/>
      <c r="J39" s="101">
        <f>SUM(J30:J37)</f>
        <v>0</v>
      </c>
      <c r="K39" s="102"/>
      <c r="L39" s="89"/>
      <c r="S39" s="31"/>
      <c r="T39" s="31"/>
      <c r="U39" s="31"/>
      <c r="V39" s="31"/>
      <c r="W39" s="31"/>
      <c r="X39" s="31"/>
      <c r="Y39" s="31"/>
      <c r="Z39" s="31"/>
      <c r="AA39" s="31"/>
      <c r="AB39" s="31"/>
      <c r="AC39" s="31"/>
      <c r="AD39" s="31"/>
      <c r="AE39" s="31"/>
    </row>
    <row r="40" spans="1:31" s="2" customFormat="1" ht="14.45" customHeight="1">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c r="A45" s="31"/>
      <c r="B45" s="32"/>
      <c r="C45" s="23" t="s">
        <v>91</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c r="A47" s="31"/>
      <c r="B47" s="32"/>
      <c r="C47" s="28" t="s">
        <v>13</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c r="A48" s="31"/>
      <c r="B48" s="32"/>
      <c r="C48" s="31"/>
      <c r="D48" s="31"/>
      <c r="E48" s="309" t="str">
        <f>E7</f>
        <v>Střešní krytina na budově kuchyně</v>
      </c>
      <c r="F48" s="310"/>
      <c r="G48" s="310"/>
      <c r="H48" s="310"/>
      <c r="I48" s="31"/>
      <c r="J48" s="31"/>
      <c r="K48" s="31"/>
      <c r="L48" s="89"/>
      <c r="S48" s="31"/>
      <c r="T48" s="31"/>
      <c r="U48" s="31"/>
      <c r="V48" s="31"/>
      <c r="W48" s="31"/>
      <c r="X48" s="31"/>
      <c r="Y48" s="31"/>
      <c r="Z48" s="31"/>
      <c r="AA48" s="31"/>
      <c r="AB48" s="31"/>
      <c r="AC48" s="31"/>
      <c r="AD48" s="31"/>
      <c r="AE48" s="31"/>
    </row>
    <row r="49" spans="1:47" s="2" customFormat="1" ht="12" customHeight="1">
      <c r="A49" s="31"/>
      <c r="B49" s="32"/>
      <c r="C49" s="28" t="s">
        <v>90</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c r="A50" s="31"/>
      <c r="B50" s="32"/>
      <c r="C50" s="31"/>
      <c r="D50" s="31"/>
      <c r="E50" s="299" t="str">
        <f>E9</f>
        <v xml:space="preserve">Bourání komína </v>
      </c>
      <c r="F50" s="308"/>
      <c r="G50" s="308"/>
      <c r="H50" s="308"/>
      <c r="I50" s="31"/>
      <c r="J50" s="31"/>
      <c r="K50" s="31"/>
      <c r="L50" s="89"/>
      <c r="S50" s="31"/>
      <c r="T50" s="31"/>
      <c r="U50" s="31"/>
      <c r="V50" s="31"/>
      <c r="W50" s="31"/>
      <c r="X50" s="31"/>
      <c r="Y50" s="31"/>
      <c r="Z50" s="31"/>
      <c r="AA50" s="31"/>
      <c r="AB50" s="31"/>
      <c r="AC50" s="31"/>
      <c r="AD50" s="31"/>
      <c r="AE50" s="31"/>
    </row>
    <row r="51" spans="1:47" s="2" customFormat="1" ht="6.95" customHeight="1">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c r="A52" s="31"/>
      <c r="B52" s="32"/>
      <c r="C52" s="28" t="s">
        <v>16</v>
      </c>
      <c r="D52" s="31"/>
      <c r="E52" s="31"/>
      <c r="F52" s="26" t="str">
        <f>F12</f>
        <v xml:space="preserve"> </v>
      </c>
      <c r="G52" s="31"/>
      <c r="H52" s="31"/>
      <c r="I52" s="28" t="s">
        <v>18</v>
      </c>
      <c r="J52" s="49">
        <f>IF(J12="","",J12)</f>
        <v>44323</v>
      </c>
      <c r="K52" s="31"/>
      <c r="L52" s="89"/>
      <c r="S52" s="31"/>
      <c r="T52" s="31"/>
      <c r="U52" s="31"/>
      <c r="V52" s="31"/>
      <c r="W52" s="31"/>
      <c r="X52" s="31"/>
      <c r="Y52" s="31"/>
      <c r="Z52" s="31"/>
      <c r="AA52" s="31"/>
      <c r="AB52" s="31"/>
      <c r="AC52" s="31"/>
      <c r="AD52" s="31"/>
      <c r="AE52" s="31"/>
    </row>
    <row r="53" spans="1:47" s="2" customFormat="1" ht="6.95" customHeight="1">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c r="A54" s="31"/>
      <c r="B54" s="32"/>
      <c r="C54" s="28" t="s">
        <v>19</v>
      </c>
      <c r="D54" s="31"/>
      <c r="E54" s="31"/>
      <c r="F54" s="26" t="str">
        <f>E15</f>
        <v>SOU elektrotechnické ,Plzeň</v>
      </c>
      <c r="G54" s="31"/>
      <c r="H54" s="31"/>
      <c r="I54" s="28" t="s">
        <v>23</v>
      </c>
      <c r="J54" s="29" t="str">
        <f>E21</f>
        <v>Architektinický atelier Mastný</v>
      </c>
      <c r="K54" s="31"/>
      <c r="L54" s="89"/>
      <c r="S54" s="31"/>
      <c r="T54" s="31"/>
      <c r="U54" s="31"/>
      <c r="V54" s="31"/>
      <c r="W54" s="31"/>
      <c r="X54" s="31"/>
      <c r="Y54" s="31"/>
      <c r="Z54" s="31"/>
      <c r="AA54" s="31"/>
      <c r="AB54" s="31"/>
      <c r="AC54" s="31"/>
      <c r="AD54" s="31"/>
      <c r="AE54" s="31"/>
    </row>
    <row r="55" spans="1:47" s="2" customFormat="1" ht="15.2" customHeight="1">
      <c r="A55" s="31"/>
      <c r="B55" s="32"/>
      <c r="C55" s="28" t="s">
        <v>22</v>
      </c>
      <c r="D55" s="31"/>
      <c r="E55" s="31"/>
      <c r="F55" s="26" t="str">
        <f>IF(E18="","",E18)</f>
        <v xml:space="preserve"> </v>
      </c>
      <c r="G55" s="31"/>
      <c r="H55" s="31"/>
      <c r="I55" s="28" t="s">
        <v>26</v>
      </c>
      <c r="J55" s="29" t="str">
        <f>E24</f>
        <v>Ing. Vladimír Straka</v>
      </c>
      <c r="K55" s="31"/>
      <c r="L55" s="89"/>
      <c r="S55" s="31"/>
      <c r="T55" s="31"/>
      <c r="U55" s="31"/>
      <c r="V55" s="31"/>
      <c r="W55" s="31"/>
      <c r="X55" s="31"/>
      <c r="Y55" s="31"/>
      <c r="Z55" s="31"/>
      <c r="AA55" s="31"/>
      <c r="AB55" s="31"/>
      <c r="AC55" s="31"/>
      <c r="AD55" s="31"/>
      <c r="AE55" s="31"/>
    </row>
    <row r="56" spans="1:47" s="2" customFormat="1" ht="10.35" customHeight="1">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c r="A57" s="31"/>
      <c r="B57" s="32"/>
      <c r="C57" s="103" t="s">
        <v>92</v>
      </c>
      <c r="D57" s="97"/>
      <c r="E57" s="97"/>
      <c r="F57" s="97"/>
      <c r="G57" s="97"/>
      <c r="H57" s="97"/>
      <c r="I57" s="97"/>
      <c r="J57" s="104" t="s">
        <v>93</v>
      </c>
      <c r="K57" s="97"/>
      <c r="L57" s="89"/>
      <c r="S57" s="31"/>
      <c r="T57" s="31"/>
      <c r="U57" s="31"/>
      <c r="V57" s="31"/>
      <c r="W57" s="31"/>
      <c r="X57" s="31"/>
      <c r="Y57" s="31"/>
      <c r="Z57" s="31"/>
      <c r="AA57" s="31"/>
      <c r="AB57" s="31"/>
      <c r="AC57" s="31"/>
      <c r="AD57" s="31"/>
      <c r="AE57" s="31"/>
    </row>
    <row r="58" spans="1:47" s="2" customFormat="1" ht="10.35" customHeight="1">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c r="A59" s="31"/>
      <c r="B59" s="32"/>
      <c r="C59" s="105" t="s">
        <v>61</v>
      </c>
      <c r="D59" s="31"/>
      <c r="E59" s="31"/>
      <c r="F59" s="31"/>
      <c r="G59" s="31"/>
      <c r="H59" s="31"/>
      <c r="I59" s="31"/>
      <c r="J59" s="65">
        <f>J87</f>
        <v>0</v>
      </c>
      <c r="K59" s="31"/>
      <c r="L59" s="89"/>
      <c r="S59" s="31"/>
      <c r="T59" s="31"/>
      <c r="U59" s="31"/>
      <c r="V59" s="31"/>
      <c r="W59" s="31"/>
      <c r="X59" s="31"/>
      <c r="Y59" s="31"/>
      <c r="Z59" s="31"/>
      <c r="AA59" s="31"/>
      <c r="AB59" s="31"/>
      <c r="AC59" s="31"/>
      <c r="AD59" s="31"/>
      <c r="AE59" s="31"/>
      <c r="AU59" s="19" t="s">
        <v>94</v>
      </c>
    </row>
    <row r="60" spans="1:47" s="9" customFormat="1" ht="24.95" customHeight="1">
      <c r="B60" s="106"/>
      <c r="D60" s="107" t="s">
        <v>95</v>
      </c>
      <c r="E60" s="108"/>
      <c r="F60" s="108"/>
      <c r="G60" s="108"/>
      <c r="H60" s="108"/>
      <c r="I60" s="108"/>
      <c r="J60" s="109">
        <f>J88</f>
        <v>0</v>
      </c>
      <c r="L60" s="106"/>
    </row>
    <row r="61" spans="1:47" s="10" customFormat="1" ht="19.899999999999999" customHeight="1">
      <c r="B61" s="110"/>
      <c r="D61" s="111" t="s">
        <v>684</v>
      </c>
      <c r="E61" s="112"/>
      <c r="F61" s="112"/>
      <c r="G61" s="112"/>
      <c r="H61" s="112"/>
      <c r="I61" s="112"/>
      <c r="J61" s="113">
        <f>J89</f>
        <v>0</v>
      </c>
      <c r="L61" s="110"/>
    </row>
    <row r="62" spans="1:47" s="10" customFormat="1" ht="19.899999999999999" customHeight="1">
      <c r="B62" s="110"/>
      <c r="D62" s="111" t="s">
        <v>96</v>
      </c>
      <c r="E62" s="112"/>
      <c r="F62" s="112"/>
      <c r="G62" s="112"/>
      <c r="H62" s="112"/>
      <c r="I62" s="112"/>
      <c r="J62" s="113">
        <f>J104</f>
        <v>0</v>
      </c>
      <c r="L62" s="110"/>
    </row>
    <row r="63" spans="1:47" s="10" customFormat="1" ht="19.899999999999999" customHeight="1">
      <c r="B63" s="110"/>
      <c r="D63" s="111" t="s">
        <v>97</v>
      </c>
      <c r="E63" s="112"/>
      <c r="F63" s="112"/>
      <c r="G63" s="112"/>
      <c r="H63" s="112"/>
      <c r="I63" s="112"/>
      <c r="J63" s="113">
        <f>J113</f>
        <v>0</v>
      </c>
      <c r="L63" s="110"/>
    </row>
    <row r="64" spans="1:47" s="10" customFormat="1" ht="19.899999999999999" customHeight="1">
      <c r="B64" s="110"/>
      <c r="D64" s="111" t="s">
        <v>98</v>
      </c>
      <c r="E64" s="112"/>
      <c r="F64" s="112"/>
      <c r="G64" s="112"/>
      <c r="H64" s="112"/>
      <c r="I64" s="112"/>
      <c r="J64" s="113">
        <f>J124</f>
        <v>0</v>
      </c>
      <c r="L64" s="110"/>
    </row>
    <row r="65" spans="1:31" s="9" customFormat="1" ht="24.95" customHeight="1">
      <c r="B65" s="106"/>
      <c r="D65" s="107" t="s">
        <v>99</v>
      </c>
      <c r="E65" s="108"/>
      <c r="F65" s="108"/>
      <c r="G65" s="108"/>
      <c r="H65" s="108"/>
      <c r="I65" s="108"/>
      <c r="J65" s="109">
        <f>J127</f>
        <v>0</v>
      </c>
      <c r="L65" s="106"/>
    </row>
    <row r="66" spans="1:31" s="10" customFormat="1" ht="19.899999999999999" customHeight="1">
      <c r="B66" s="110"/>
      <c r="D66" s="111" t="s">
        <v>370</v>
      </c>
      <c r="E66" s="112"/>
      <c r="F66" s="112"/>
      <c r="G66" s="112"/>
      <c r="H66" s="112"/>
      <c r="I66" s="112"/>
      <c r="J66" s="113">
        <f>J128</f>
        <v>0</v>
      </c>
      <c r="L66" s="110"/>
    </row>
    <row r="67" spans="1:31" s="10" customFormat="1" ht="19.899999999999999" customHeight="1">
      <c r="B67" s="110"/>
      <c r="D67" s="111" t="s">
        <v>100</v>
      </c>
      <c r="E67" s="112"/>
      <c r="F67" s="112"/>
      <c r="G67" s="112"/>
      <c r="H67" s="112"/>
      <c r="I67" s="112"/>
      <c r="J67" s="113">
        <f>J141</f>
        <v>0</v>
      </c>
      <c r="L67" s="110"/>
    </row>
    <row r="68" spans="1:31" s="2" customFormat="1" ht="21.75" customHeight="1">
      <c r="A68" s="31"/>
      <c r="B68" s="32"/>
      <c r="C68" s="31"/>
      <c r="D68" s="31"/>
      <c r="E68" s="31"/>
      <c r="F68" s="31"/>
      <c r="G68" s="31"/>
      <c r="H68" s="31"/>
      <c r="I68" s="31"/>
      <c r="J68" s="31"/>
      <c r="K68" s="31"/>
      <c r="L68" s="89"/>
      <c r="S68" s="31"/>
      <c r="T68" s="31"/>
      <c r="U68" s="31"/>
      <c r="V68" s="31"/>
      <c r="W68" s="31"/>
      <c r="X68" s="31"/>
      <c r="Y68" s="31"/>
      <c r="Z68" s="31"/>
      <c r="AA68" s="31"/>
      <c r="AB68" s="31"/>
      <c r="AC68" s="31"/>
      <c r="AD68" s="31"/>
      <c r="AE68" s="31"/>
    </row>
    <row r="69" spans="1:31" s="2" customFormat="1" ht="6.95" customHeight="1">
      <c r="A69" s="31"/>
      <c r="B69" s="41"/>
      <c r="C69" s="42"/>
      <c r="D69" s="42"/>
      <c r="E69" s="42"/>
      <c r="F69" s="42"/>
      <c r="G69" s="42"/>
      <c r="H69" s="42"/>
      <c r="I69" s="42"/>
      <c r="J69" s="42"/>
      <c r="K69" s="42"/>
      <c r="L69" s="89"/>
      <c r="S69" s="31"/>
      <c r="T69" s="31"/>
      <c r="U69" s="31"/>
      <c r="V69" s="31"/>
      <c r="W69" s="31"/>
      <c r="X69" s="31"/>
      <c r="Y69" s="31"/>
      <c r="Z69" s="31"/>
      <c r="AA69" s="31"/>
      <c r="AB69" s="31"/>
      <c r="AC69" s="31"/>
      <c r="AD69" s="31"/>
      <c r="AE69" s="31"/>
    </row>
    <row r="73" spans="1:31" s="2" customFormat="1" ht="6.95" customHeight="1">
      <c r="A73" s="31"/>
      <c r="B73" s="43"/>
      <c r="C73" s="44"/>
      <c r="D73" s="44"/>
      <c r="E73" s="44"/>
      <c r="F73" s="44"/>
      <c r="G73" s="44"/>
      <c r="H73" s="44"/>
      <c r="I73" s="44"/>
      <c r="J73" s="44"/>
      <c r="K73" s="44"/>
      <c r="L73" s="89"/>
      <c r="S73" s="31"/>
      <c r="T73" s="31"/>
      <c r="U73" s="31"/>
      <c r="V73" s="31"/>
      <c r="W73" s="31"/>
      <c r="X73" s="31"/>
      <c r="Y73" s="31"/>
      <c r="Z73" s="31"/>
      <c r="AA73" s="31"/>
      <c r="AB73" s="31"/>
      <c r="AC73" s="31"/>
      <c r="AD73" s="31"/>
      <c r="AE73" s="31"/>
    </row>
    <row r="74" spans="1:31" s="2" customFormat="1" ht="24.95" customHeight="1">
      <c r="A74" s="31"/>
      <c r="B74" s="32"/>
      <c r="C74" s="23" t="s">
        <v>104</v>
      </c>
      <c r="D74" s="31"/>
      <c r="E74" s="31"/>
      <c r="F74" s="31"/>
      <c r="G74" s="31"/>
      <c r="H74" s="31"/>
      <c r="I74" s="31"/>
      <c r="J74" s="31"/>
      <c r="K74" s="31"/>
      <c r="L74" s="89"/>
      <c r="S74" s="31"/>
      <c r="T74" s="31"/>
      <c r="U74" s="31"/>
      <c r="V74" s="31"/>
      <c r="W74" s="31"/>
      <c r="X74" s="31"/>
      <c r="Y74" s="31"/>
      <c r="Z74" s="31"/>
      <c r="AA74" s="31"/>
      <c r="AB74" s="31"/>
      <c r="AC74" s="31"/>
      <c r="AD74" s="31"/>
      <c r="AE74" s="31"/>
    </row>
    <row r="75" spans="1:31" s="2" customFormat="1" ht="6.95" customHeight="1">
      <c r="A75" s="31"/>
      <c r="B75" s="32"/>
      <c r="C75" s="31"/>
      <c r="D75" s="31"/>
      <c r="E75" s="31"/>
      <c r="F75" s="31"/>
      <c r="G75" s="31"/>
      <c r="H75" s="31"/>
      <c r="I75" s="31"/>
      <c r="J75" s="31"/>
      <c r="K75" s="31"/>
      <c r="L75" s="89"/>
      <c r="S75" s="31"/>
      <c r="T75" s="31"/>
      <c r="U75" s="31"/>
      <c r="V75" s="31"/>
      <c r="W75" s="31"/>
      <c r="X75" s="31"/>
      <c r="Y75" s="31"/>
      <c r="Z75" s="31"/>
      <c r="AA75" s="31"/>
      <c r="AB75" s="31"/>
      <c r="AC75" s="31"/>
      <c r="AD75" s="31"/>
      <c r="AE75" s="31"/>
    </row>
    <row r="76" spans="1:31" s="2" customFormat="1" ht="12" customHeight="1">
      <c r="A76" s="31"/>
      <c r="B76" s="32"/>
      <c r="C76" s="28" t="s">
        <v>13</v>
      </c>
      <c r="D76" s="31"/>
      <c r="E76" s="31"/>
      <c r="F76" s="31"/>
      <c r="G76" s="31"/>
      <c r="H76" s="31"/>
      <c r="I76" s="31"/>
      <c r="J76" s="31"/>
      <c r="K76" s="31"/>
      <c r="L76" s="89"/>
      <c r="S76" s="31"/>
      <c r="T76" s="31"/>
      <c r="U76" s="31"/>
      <c r="V76" s="31"/>
      <c r="W76" s="31"/>
      <c r="X76" s="31"/>
      <c r="Y76" s="31"/>
      <c r="Z76" s="31"/>
      <c r="AA76" s="31"/>
      <c r="AB76" s="31"/>
      <c r="AC76" s="31"/>
      <c r="AD76" s="31"/>
      <c r="AE76" s="31"/>
    </row>
    <row r="77" spans="1:31" s="2" customFormat="1" ht="16.5" customHeight="1">
      <c r="A77" s="31"/>
      <c r="B77" s="32"/>
      <c r="C77" s="31"/>
      <c r="D77" s="31"/>
      <c r="E77" s="309" t="str">
        <f>E7</f>
        <v>Střešní krytina na budově kuchyně</v>
      </c>
      <c r="F77" s="310"/>
      <c r="G77" s="310"/>
      <c r="H77" s="310"/>
      <c r="I77" s="31"/>
      <c r="J77" s="31"/>
      <c r="K77" s="31"/>
      <c r="L77" s="89"/>
      <c r="S77" s="31"/>
      <c r="T77" s="31"/>
      <c r="U77" s="31"/>
      <c r="V77" s="31"/>
      <c r="W77" s="31"/>
      <c r="X77" s="31"/>
      <c r="Y77" s="31"/>
      <c r="Z77" s="31"/>
      <c r="AA77" s="31"/>
      <c r="AB77" s="31"/>
      <c r="AC77" s="31"/>
      <c r="AD77" s="31"/>
      <c r="AE77" s="31"/>
    </row>
    <row r="78" spans="1:31" s="2" customFormat="1" ht="12" customHeight="1">
      <c r="A78" s="31"/>
      <c r="B78" s="32"/>
      <c r="C78" s="28" t="s">
        <v>90</v>
      </c>
      <c r="D78" s="31"/>
      <c r="E78" s="31"/>
      <c r="F78" s="31"/>
      <c r="G78" s="31"/>
      <c r="H78" s="31"/>
      <c r="I78" s="31"/>
      <c r="J78" s="31"/>
      <c r="K78" s="31"/>
      <c r="L78" s="89"/>
      <c r="S78" s="31"/>
      <c r="T78" s="31"/>
      <c r="U78" s="31"/>
      <c r="V78" s="31"/>
      <c r="W78" s="31"/>
      <c r="X78" s="31"/>
      <c r="Y78" s="31"/>
      <c r="Z78" s="31"/>
      <c r="AA78" s="31"/>
      <c r="AB78" s="31"/>
      <c r="AC78" s="31"/>
      <c r="AD78" s="31"/>
      <c r="AE78" s="31"/>
    </row>
    <row r="79" spans="1:31" s="2" customFormat="1" ht="16.5" customHeight="1">
      <c r="A79" s="31"/>
      <c r="B79" s="32"/>
      <c r="C79" s="31"/>
      <c r="D79" s="31"/>
      <c r="E79" s="299" t="str">
        <f>E9</f>
        <v xml:space="preserve">Bourání komína </v>
      </c>
      <c r="F79" s="308"/>
      <c r="G79" s="308"/>
      <c r="H79" s="308"/>
      <c r="I79" s="31"/>
      <c r="J79" s="31"/>
      <c r="K79" s="31"/>
      <c r="L79" s="89"/>
      <c r="S79" s="31"/>
      <c r="T79" s="31"/>
      <c r="U79" s="31"/>
      <c r="V79" s="31"/>
      <c r="W79" s="31"/>
      <c r="X79" s="31"/>
      <c r="Y79" s="31"/>
      <c r="Z79" s="31"/>
      <c r="AA79" s="31"/>
      <c r="AB79" s="31"/>
      <c r="AC79" s="31"/>
      <c r="AD79" s="31"/>
      <c r="AE79" s="31"/>
    </row>
    <row r="80" spans="1:31" s="2" customFormat="1" ht="6.95" customHeight="1">
      <c r="A80" s="31"/>
      <c r="B80" s="32"/>
      <c r="C80" s="31"/>
      <c r="D80" s="31"/>
      <c r="E80" s="31"/>
      <c r="F80" s="31"/>
      <c r="G80" s="31"/>
      <c r="H80" s="31"/>
      <c r="I80" s="31"/>
      <c r="J80" s="31"/>
      <c r="K80" s="31"/>
      <c r="L80" s="89"/>
      <c r="S80" s="31"/>
      <c r="T80" s="31"/>
      <c r="U80" s="31"/>
      <c r="V80" s="31"/>
      <c r="W80" s="31"/>
      <c r="X80" s="31"/>
      <c r="Y80" s="31"/>
      <c r="Z80" s="31"/>
      <c r="AA80" s="31"/>
      <c r="AB80" s="31"/>
      <c r="AC80" s="31"/>
      <c r="AD80" s="31"/>
      <c r="AE80" s="31"/>
    </row>
    <row r="81" spans="1:65" s="2" customFormat="1" ht="12" customHeight="1">
      <c r="A81" s="31"/>
      <c r="B81" s="32"/>
      <c r="C81" s="28" t="s">
        <v>16</v>
      </c>
      <c r="D81" s="31"/>
      <c r="E81" s="31"/>
      <c r="F81" s="26" t="str">
        <f>F12</f>
        <v xml:space="preserve"> </v>
      </c>
      <c r="G81" s="31"/>
      <c r="H81" s="31"/>
      <c r="I81" s="28" t="s">
        <v>18</v>
      </c>
      <c r="J81" s="49">
        <f>IF(J12="","",J12)</f>
        <v>44323</v>
      </c>
      <c r="K81" s="31"/>
      <c r="L81" s="89"/>
      <c r="S81" s="31"/>
      <c r="T81" s="31"/>
      <c r="U81" s="31"/>
      <c r="V81" s="31"/>
      <c r="W81" s="31"/>
      <c r="X81" s="31"/>
      <c r="Y81" s="31"/>
      <c r="Z81" s="31"/>
      <c r="AA81" s="31"/>
      <c r="AB81" s="31"/>
      <c r="AC81" s="31"/>
      <c r="AD81" s="31"/>
      <c r="AE81" s="31"/>
    </row>
    <row r="82" spans="1:65" s="2" customFormat="1" ht="6.95" customHeight="1">
      <c r="A82" s="31"/>
      <c r="B82" s="32"/>
      <c r="C82" s="31"/>
      <c r="D82" s="31"/>
      <c r="E82" s="31"/>
      <c r="F82" s="31"/>
      <c r="G82" s="31"/>
      <c r="H82" s="31"/>
      <c r="I82" s="31"/>
      <c r="J82" s="31"/>
      <c r="K82" s="31"/>
      <c r="L82" s="89"/>
      <c r="S82" s="31"/>
      <c r="T82" s="31"/>
      <c r="U82" s="31"/>
      <c r="V82" s="31"/>
      <c r="W82" s="31"/>
      <c r="X82" s="31"/>
      <c r="Y82" s="31"/>
      <c r="Z82" s="31"/>
      <c r="AA82" s="31"/>
      <c r="AB82" s="31"/>
      <c r="AC82" s="31"/>
      <c r="AD82" s="31"/>
      <c r="AE82" s="31"/>
    </row>
    <row r="83" spans="1:65" s="2" customFormat="1" ht="25.7" customHeight="1">
      <c r="A83" s="31"/>
      <c r="B83" s="32"/>
      <c r="C83" s="28" t="s">
        <v>19</v>
      </c>
      <c r="D83" s="31"/>
      <c r="E83" s="31"/>
      <c r="F83" s="26" t="str">
        <f>E15</f>
        <v>SOU elektrotechnické ,Plzeň</v>
      </c>
      <c r="G83" s="31"/>
      <c r="H83" s="31"/>
      <c r="I83" s="28" t="s">
        <v>23</v>
      </c>
      <c r="J83" s="29" t="str">
        <f>E21</f>
        <v>Architektinický atelier Mastný</v>
      </c>
      <c r="K83" s="31"/>
      <c r="L83" s="89"/>
      <c r="S83" s="31"/>
      <c r="T83" s="31"/>
      <c r="U83" s="31"/>
      <c r="V83" s="31"/>
      <c r="W83" s="31"/>
      <c r="X83" s="31"/>
      <c r="Y83" s="31"/>
      <c r="Z83" s="31"/>
      <c r="AA83" s="31"/>
      <c r="AB83" s="31"/>
      <c r="AC83" s="31"/>
      <c r="AD83" s="31"/>
      <c r="AE83" s="31"/>
    </row>
    <row r="84" spans="1:65" s="2" customFormat="1" ht="15.2" customHeight="1">
      <c r="A84" s="31"/>
      <c r="B84" s="32"/>
      <c r="C84" s="28" t="s">
        <v>22</v>
      </c>
      <c r="D84" s="31"/>
      <c r="E84" s="31"/>
      <c r="F84" s="26" t="str">
        <f>IF(E18="","",E18)</f>
        <v xml:space="preserve"> </v>
      </c>
      <c r="G84" s="31"/>
      <c r="H84" s="31"/>
      <c r="I84" s="28" t="s">
        <v>26</v>
      </c>
      <c r="J84" s="29" t="str">
        <f>E24</f>
        <v>Ing. Vladimír Straka</v>
      </c>
      <c r="K84" s="31"/>
      <c r="L84" s="89"/>
      <c r="S84" s="31"/>
      <c r="T84" s="31"/>
      <c r="U84" s="31"/>
      <c r="V84" s="31"/>
      <c r="W84" s="31"/>
      <c r="X84" s="31"/>
      <c r="Y84" s="31"/>
      <c r="Z84" s="31"/>
      <c r="AA84" s="31"/>
      <c r="AB84" s="31"/>
      <c r="AC84" s="31"/>
      <c r="AD84" s="31"/>
      <c r="AE84" s="31"/>
    </row>
    <row r="85" spans="1:65" s="2" customFormat="1" ht="10.35" customHeight="1">
      <c r="A85" s="31"/>
      <c r="B85" s="32"/>
      <c r="C85" s="31"/>
      <c r="D85" s="31"/>
      <c r="E85" s="31"/>
      <c r="F85" s="31"/>
      <c r="G85" s="31"/>
      <c r="H85" s="31"/>
      <c r="I85" s="31"/>
      <c r="J85" s="31"/>
      <c r="K85" s="31"/>
      <c r="L85" s="89"/>
      <c r="S85" s="31"/>
      <c r="T85" s="31"/>
      <c r="U85" s="31"/>
      <c r="V85" s="31"/>
      <c r="W85" s="31"/>
      <c r="X85" s="31"/>
      <c r="Y85" s="31"/>
      <c r="Z85" s="31"/>
      <c r="AA85" s="31"/>
      <c r="AB85" s="31"/>
      <c r="AC85" s="31"/>
      <c r="AD85" s="31"/>
      <c r="AE85" s="31"/>
    </row>
    <row r="86" spans="1:65" s="11" customFormat="1" ht="29.25" customHeight="1">
      <c r="A86" s="114"/>
      <c r="B86" s="115"/>
      <c r="C86" s="116" t="s">
        <v>105</v>
      </c>
      <c r="D86" s="117" t="s">
        <v>48</v>
      </c>
      <c r="E86" s="117" t="s">
        <v>44</v>
      </c>
      <c r="F86" s="117" t="s">
        <v>45</v>
      </c>
      <c r="G86" s="117" t="s">
        <v>106</v>
      </c>
      <c r="H86" s="117" t="s">
        <v>107</v>
      </c>
      <c r="I86" s="117" t="s">
        <v>108</v>
      </c>
      <c r="J86" s="117" t="s">
        <v>93</v>
      </c>
      <c r="K86" s="118" t="s">
        <v>109</v>
      </c>
      <c r="L86" s="119"/>
      <c r="M86" s="56" t="s">
        <v>3</v>
      </c>
      <c r="N86" s="57" t="s">
        <v>33</v>
      </c>
      <c r="O86" s="57" t="s">
        <v>110</v>
      </c>
      <c r="P86" s="57" t="s">
        <v>111</v>
      </c>
      <c r="Q86" s="57" t="s">
        <v>112</v>
      </c>
      <c r="R86" s="57" t="s">
        <v>113</v>
      </c>
      <c r="S86" s="57" t="s">
        <v>114</v>
      </c>
      <c r="T86" s="58" t="s">
        <v>115</v>
      </c>
      <c r="U86" s="114"/>
      <c r="V86" s="114"/>
      <c r="W86" s="114"/>
      <c r="X86" s="114"/>
      <c r="Y86" s="114"/>
      <c r="Z86" s="114"/>
      <c r="AA86" s="114"/>
      <c r="AB86" s="114"/>
      <c r="AC86" s="114"/>
      <c r="AD86" s="114"/>
      <c r="AE86" s="114"/>
    </row>
    <row r="87" spans="1:65" s="2" customFormat="1" ht="22.9" customHeight="1">
      <c r="A87" s="31"/>
      <c r="B87" s="32"/>
      <c r="C87" s="63" t="s">
        <v>116</v>
      </c>
      <c r="D87" s="31"/>
      <c r="E87" s="31"/>
      <c r="F87" s="31"/>
      <c r="G87" s="31"/>
      <c r="H87" s="31"/>
      <c r="I87" s="31"/>
      <c r="J87" s="120">
        <f>BK87</f>
        <v>0</v>
      </c>
      <c r="K87" s="31"/>
      <c r="L87" s="32"/>
      <c r="M87" s="59"/>
      <c r="N87" s="50"/>
      <c r="O87" s="60"/>
      <c r="P87" s="121">
        <f>P88+P127</f>
        <v>124.81355000000001</v>
      </c>
      <c r="Q87" s="60"/>
      <c r="R87" s="121">
        <f>R88+R127</f>
        <v>1.3440357000000001</v>
      </c>
      <c r="S87" s="60"/>
      <c r="T87" s="122">
        <f>T88+T127</f>
        <v>22.642050000000001</v>
      </c>
      <c r="U87" s="31"/>
      <c r="V87" s="31"/>
      <c r="W87" s="31"/>
      <c r="X87" s="31"/>
      <c r="Y87" s="31"/>
      <c r="Z87" s="31"/>
      <c r="AA87" s="31"/>
      <c r="AB87" s="31"/>
      <c r="AC87" s="31"/>
      <c r="AD87" s="31"/>
      <c r="AE87" s="31"/>
      <c r="AT87" s="19" t="s">
        <v>62</v>
      </c>
      <c r="AU87" s="19" t="s">
        <v>94</v>
      </c>
      <c r="BK87" s="123">
        <f>BK88+BK127</f>
        <v>0</v>
      </c>
    </row>
    <row r="88" spans="1:65" s="12" customFormat="1" ht="25.9" customHeight="1">
      <c r="B88" s="124"/>
      <c r="D88" s="125" t="s">
        <v>62</v>
      </c>
      <c r="E88" s="126" t="s">
        <v>117</v>
      </c>
      <c r="F88" s="126" t="s">
        <v>118</v>
      </c>
      <c r="J88" s="127">
        <f>BK88</f>
        <v>0</v>
      </c>
      <c r="L88" s="124"/>
      <c r="M88" s="128"/>
      <c r="N88" s="129"/>
      <c r="O88" s="129"/>
      <c r="P88" s="130">
        <f>P89+P104+P113+P124</f>
        <v>122.16952000000001</v>
      </c>
      <c r="Q88" s="129"/>
      <c r="R88" s="130">
        <f>R89+R104+R113+R124</f>
        <v>1.3185703</v>
      </c>
      <c r="S88" s="129"/>
      <c r="T88" s="131">
        <f>T89+T104+T113+T124</f>
        <v>22.642050000000001</v>
      </c>
      <c r="AR88" s="125" t="s">
        <v>70</v>
      </c>
      <c r="AT88" s="132" t="s">
        <v>62</v>
      </c>
      <c r="AU88" s="132" t="s">
        <v>63</v>
      </c>
      <c r="AY88" s="125" t="s">
        <v>119</v>
      </c>
      <c r="BK88" s="133">
        <f>BK89+BK104+BK113+BK124</f>
        <v>0</v>
      </c>
    </row>
    <row r="89" spans="1:65" s="12" customFormat="1" ht="22.9" customHeight="1">
      <c r="B89" s="124"/>
      <c r="D89" s="125" t="s">
        <v>62</v>
      </c>
      <c r="E89" s="134" t="s">
        <v>127</v>
      </c>
      <c r="F89" s="134" t="s">
        <v>685</v>
      </c>
      <c r="J89" s="135">
        <f>BK89</f>
        <v>0</v>
      </c>
      <c r="L89" s="124"/>
      <c r="M89" s="128"/>
      <c r="N89" s="129"/>
      <c r="O89" s="129"/>
      <c r="P89" s="130">
        <f>SUM(P90:P103)</f>
        <v>3.58894</v>
      </c>
      <c r="Q89" s="129"/>
      <c r="R89" s="130">
        <f>SUM(R90:R103)</f>
        <v>1.3115143</v>
      </c>
      <c r="S89" s="129"/>
      <c r="T89" s="131">
        <f>SUM(T90:T103)</f>
        <v>0</v>
      </c>
      <c r="AR89" s="125" t="s">
        <v>70</v>
      </c>
      <c r="AT89" s="132" t="s">
        <v>62</v>
      </c>
      <c r="AU89" s="132" t="s">
        <v>70</v>
      </c>
      <c r="AY89" s="125" t="s">
        <v>119</v>
      </c>
      <c r="BK89" s="133">
        <f>SUM(BK90:BK103)</f>
        <v>0</v>
      </c>
    </row>
    <row r="90" spans="1:65" s="2" customFormat="1" ht="24">
      <c r="A90" s="31"/>
      <c r="B90" s="136"/>
      <c r="C90" s="137" t="s">
        <v>70</v>
      </c>
      <c r="D90" s="137" t="s">
        <v>122</v>
      </c>
      <c r="E90" s="138" t="s">
        <v>686</v>
      </c>
      <c r="F90" s="139" t="s">
        <v>687</v>
      </c>
      <c r="G90" s="140" t="s">
        <v>145</v>
      </c>
      <c r="H90" s="141">
        <v>0.46</v>
      </c>
      <c r="I90" s="141"/>
      <c r="J90" s="141">
        <f>ROUND(I90*H90,2)</f>
        <v>0</v>
      </c>
      <c r="K90" s="139" t="s">
        <v>126</v>
      </c>
      <c r="L90" s="32"/>
      <c r="M90" s="142" t="s">
        <v>3</v>
      </c>
      <c r="N90" s="143" t="s">
        <v>34</v>
      </c>
      <c r="O90" s="144">
        <v>1.224</v>
      </c>
      <c r="P90" s="144">
        <f>O90*H90</f>
        <v>0.56303999999999998</v>
      </c>
      <c r="Q90" s="144">
        <v>2.45343</v>
      </c>
      <c r="R90" s="144">
        <f>Q90*H90</f>
        <v>1.1285778</v>
      </c>
      <c r="S90" s="144">
        <v>0</v>
      </c>
      <c r="T90" s="145">
        <f>S90*H90</f>
        <v>0</v>
      </c>
      <c r="U90" s="31"/>
      <c r="V90" s="31"/>
      <c r="W90" s="31"/>
      <c r="X90" s="31"/>
      <c r="Y90" s="31"/>
      <c r="Z90" s="31"/>
      <c r="AA90" s="31"/>
      <c r="AB90" s="31"/>
      <c r="AC90" s="31"/>
      <c r="AD90" s="31"/>
      <c r="AE90" s="31"/>
      <c r="AR90" s="146" t="s">
        <v>127</v>
      </c>
      <c r="AT90" s="146" t="s">
        <v>122</v>
      </c>
      <c r="AU90" s="146" t="s">
        <v>72</v>
      </c>
      <c r="AY90" s="19" t="s">
        <v>119</v>
      </c>
      <c r="BE90" s="147">
        <f>IF(N90="základní",J90,0)</f>
        <v>0</v>
      </c>
      <c r="BF90" s="147">
        <f>IF(N90="snížená",J90,0)</f>
        <v>0</v>
      </c>
      <c r="BG90" s="147">
        <f>IF(N90="zákl. přenesená",J90,0)</f>
        <v>0</v>
      </c>
      <c r="BH90" s="147">
        <f>IF(N90="sníž. přenesená",J90,0)</f>
        <v>0</v>
      </c>
      <c r="BI90" s="147">
        <f>IF(N90="nulová",J90,0)</f>
        <v>0</v>
      </c>
      <c r="BJ90" s="19" t="s">
        <v>70</v>
      </c>
      <c r="BK90" s="147">
        <f>ROUND(I90*H90,2)</f>
        <v>0</v>
      </c>
      <c r="BL90" s="19" t="s">
        <v>127</v>
      </c>
      <c r="BM90" s="146" t="s">
        <v>688</v>
      </c>
    </row>
    <row r="91" spans="1:65" s="2" customFormat="1" ht="39">
      <c r="A91" s="31"/>
      <c r="B91" s="32"/>
      <c r="C91" s="31"/>
      <c r="D91" s="148" t="s">
        <v>129</v>
      </c>
      <c r="E91" s="31"/>
      <c r="F91" s="149" t="s">
        <v>689</v>
      </c>
      <c r="G91" s="31"/>
      <c r="H91" s="31"/>
      <c r="I91" s="31"/>
      <c r="J91" s="31"/>
      <c r="K91" s="31"/>
      <c r="L91" s="32"/>
      <c r="M91" s="150"/>
      <c r="N91" s="151"/>
      <c r="O91" s="52"/>
      <c r="P91" s="52"/>
      <c r="Q91" s="52"/>
      <c r="R91" s="52"/>
      <c r="S91" s="52"/>
      <c r="T91" s="53"/>
      <c r="U91" s="31"/>
      <c r="V91" s="31"/>
      <c r="W91" s="31"/>
      <c r="X91" s="31"/>
      <c r="Y91" s="31"/>
      <c r="Z91" s="31"/>
      <c r="AA91" s="31"/>
      <c r="AB91" s="31"/>
      <c r="AC91" s="31"/>
      <c r="AD91" s="31"/>
      <c r="AE91" s="31"/>
      <c r="AT91" s="19" t="s">
        <v>129</v>
      </c>
      <c r="AU91" s="19" t="s">
        <v>72</v>
      </c>
    </row>
    <row r="92" spans="1:65" s="13" customFormat="1">
      <c r="B92" s="152"/>
      <c r="D92" s="148" t="s">
        <v>131</v>
      </c>
      <c r="E92" s="153" t="s">
        <v>3</v>
      </c>
      <c r="F92" s="154" t="s">
        <v>690</v>
      </c>
      <c r="H92" s="155">
        <v>0.46</v>
      </c>
      <c r="L92" s="152"/>
      <c r="M92" s="156"/>
      <c r="N92" s="157"/>
      <c r="O92" s="157"/>
      <c r="P92" s="157"/>
      <c r="Q92" s="157"/>
      <c r="R92" s="157"/>
      <c r="S92" s="157"/>
      <c r="T92" s="158"/>
      <c r="AT92" s="153" t="s">
        <v>131</v>
      </c>
      <c r="AU92" s="153" t="s">
        <v>72</v>
      </c>
      <c r="AV92" s="13" t="s">
        <v>72</v>
      </c>
      <c r="AW92" s="13" t="s">
        <v>25</v>
      </c>
      <c r="AX92" s="13" t="s">
        <v>63</v>
      </c>
      <c r="AY92" s="153" t="s">
        <v>119</v>
      </c>
    </row>
    <row r="93" spans="1:65" s="15" customFormat="1">
      <c r="B93" s="166"/>
      <c r="D93" s="148" t="s">
        <v>131</v>
      </c>
      <c r="E93" s="167" t="s">
        <v>3</v>
      </c>
      <c r="F93" s="168" t="s">
        <v>691</v>
      </c>
      <c r="H93" s="167" t="s">
        <v>3</v>
      </c>
      <c r="L93" s="166"/>
      <c r="M93" s="169"/>
      <c r="N93" s="170"/>
      <c r="O93" s="170"/>
      <c r="P93" s="170"/>
      <c r="Q93" s="170"/>
      <c r="R93" s="170"/>
      <c r="S93" s="170"/>
      <c r="T93" s="171"/>
      <c r="AT93" s="167" t="s">
        <v>131</v>
      </c>
      <c r="AU93" s="167" t="s">
        <v>72</v>
      </c>
      <c r="AV93" s="15" t="s">
        <v>70</v>
      </c>
      <c r="AW93" s="15" t="s">
        <v>25</v>
      </c>
      <c r="AX93" s="15" t="s">
        <v>63</v>
      </c>
      <c r="AY93" s="167" t="s">
        <v>119</v>
      </c>
    </row>
    <row r="94" spans="1:65" s="14" customFormat="1">
      <c r="B94" s="159"/>
      <c r="D94" s="148" t="s">
        <v>131</v>
      </c>
      <c r="E94" s="160" t="s">
        <v>3</v>
      </c>
      <c r="F94" s="161" t="s">
        <v>133</v>
      </c>
      <c r="H94" s="162">
        <v>0.46</v>
      </c>
      <c r="L94" s="159"/>
      <c r="M94" s="163"/>
      <c r="N94" s="164"/>
      <c r="O94" s="164"/>
      <c r="P94" s="164"/>
      <c r="Q94" s="164"/>
      <c r="R94" s="164"/>
      <c r="S94" s="164"/>
      <c r="T94" s="165"/>
      <c r="AT94" s="160" t="s">
        <v>131</v>
      </c>
      <c r="AU94" s="160" t="s">
        <v>72</v>
      </c>
      <c r="AV94" s="14" t="s">
        <v>127</v>
      </c>
      <c r="AW94" s="14" t="s">
        <v>25</v>
      </c>
      <c r="AX94" s="14" t="s">
        <v>70</v>
      </c>
      <c r="AY94" s="160" t="s">
        <v>119</v>
      </c>
    </row>
    <row r="95" spans="1:65" s="2" customFormat="1" ht="33" customHeight="1">
      <c r="A95" s="31"/>
      <c r="B95" s="136"/>
      <c r="C95" s="137" t="s">
        <v>72</v>
      </c>
      <c r="D95" s="137" t="s">
        <v>122</v>
      </c>
      <c r="E95" s="138" t="s">
        <v>692</v>
      </c>
      <c r="F95" s="139" t="s">
        <v>693</v>
      </c>
      <c r="G95" s="140" t="s">
        <v>125</v>
      </c>
      <c r="H95" s="141">
        <v>3.17</v>
      </c>
      <c r="I95" s="141"/>
      <c r="J95" s="141">
        <f>ROUND(I95*H95,2)</f>
        <v>0</v>
      </c>
      <c r="K95" s="139" t="s">
        <v>126</v>
      </c>
      <c r="L95" s="32"/>
      <c r="M95" s="142" t="s">
        <v>3</v>
      </c>
      <c r="N95" s="143" t="s">
        <v>34</v>
      </c>
      <c r="O95" s="144">
        <v>0.34</v>
      </c>
      <c r="P95" s="144">
        <f>O95*H95</f>
        <v>1.0778000000000001</v>
      </c>
      <c r="Q95" s="144">
        <v>3.44E-2</v>
      </c>
      <c r="R95" s="144">
        <f>Q95*H95</f>
        <v>0.10904799999999999</v>
      </c>
      <c r="S95" s="144">
        <v>0</v>
      </c>
      <c r="T95" s="145">
        <f>S95*H95</f>
        <v>0</v>
      </c>
      <c r="U95" s="31"/>
      <c r="V95" s="31"/>
      <c r="W95" s="31"/>
      <c r="X95" s="31"/>
      <c r="Y95" s="31"/>
      <c r="Z95" s="31"/>
      <c r="AA95" s="31"/>
      <c r="AB95" s="31"/>
      <c r="AC95" s="31"/>
      <c r="AD95" s="31"/>
      <c r="AE95" s="31"/>
      <c r="AR95" s="146" t="s">
        <v>127</v>
      </c>
      <c r="AT95" s="146" t="s">
        <v>122</v>
      </c>
      <c r="AU95" s="146" t="s">
        <v>72</v>
      </c>
      <c r="AY95" s="19" t="s">
        <v>119</v>
      </c>
      <c r="BE95" s="147">
        <f>IF(N95="základní",J95,0)</f>
        <v>0</v>
      </c>
      <c r="BF95" s="147">
        <f>IF(N95="snížená",J95,0)</f>
        <v>0</v>
      </c>
      <c r="BG95" s="147">
        <f>IF(N95="zákl. přenesená",J95,0)</f>
        <v>0</v>
      </c>
      <c r="BH95" s="147">
        <f>IF(N95="sníž. přenesená",J95,0)</f>
        <v>0</v>
      </c>
      <c r="BI95" s="147">
        <f>IF(N95="nulová",J95,0)</f>
        <v>0</v>
      </c>
      <c r="BJ95" s="19" t="s">
        <v>70</v>
      </c>
      <c r="BK95" s="147">
        <f>ROUND(I95*H95,2)</f>
        <v>0</v>
      </c>
      <c r="BL95" s="19" t="s">
        <v>127</v>
      </c>
      <c r="BM95" s="146" t="s">
        <v>694</v>
      </c>
    </row>
    <row r="96" spans="1:65" s="2" customFormat="1" ht="48.75">
      <c r="A96" s="31"/>
      <c r="B96" s="32"/>
      <c r="C96" s="31"/>
      <c r="D96" s="148" t="s">
        <v>129</v>
      </c>
      <c r="E96" s="31"/>
      <c r="F96" s="149" t="s">
        <v>695</v>
      </c>
      <c r="G96" s="31"/>
      <c r="H96" s="31"/>
      <c r="I96" s="31"/>
      <c r="J96" s="31"/>
      <c r="K96" s="31"/>
      <c r="L96" s="32"/>
      <c r="M96" s="150"/>
      <c r="N96" s="151"/>
      <c r="O96" s="52"/>
      <c r="P96" s="52"/>
      <c r="Q96" s="52"/>
      <c r="R96" s="52"/>
      <c r="S96" s="52"/>
      <c r="T96" s="53"/>
      <c r="U96" s="31"/>
      <c r="V96" s="31"/>
      <c r="W96" s="31"/>
      <c r="X96" s="31"/>
      <c r="Y96" s="31"/>
      <c r="Z96" s="31"/>
      <c r="AA96" s="31"/>
      <c r="AB96" s="31"/>
      <c r="AC96" s="31"/>
      <c r="AD96" s="31"/>
      <c r="AE96" s="31"/>
      <c r="AT96" s="19" t="s">
        <v>129</v>
      </c>
      <c r="AU96" s="19" t="s">
        <v>72</v>
      </c>
    </row>
    <row r="97" spans="1:65" s="13" customFormat="1">
      <c r="B97" s="152"/>
      <c r="D97" s="148" t="s">
        <v>131</v>
      </c>
      <c r="E97" s="153" t="s">
        <v>3</v>
      </c>
      <c r="F97" s="154" t="s">
        <v>696</v>
      </c>
      <c r="H97" s="155">
        <v>1.08</v>
      </c>
      <c r="L97" s="152"/>
      <c r="M97" s="156"/>
      <c r="N97" s="157"/>
      <c r="O97" s="157"/>
      <c r="P97" s="157"/>
      <c r="Q97" s="157"/>
      <c r="R97" s="157"/>
      <c r="S97" s="157"/>
      <c r="T97" s="158"/>
      <c r="AT97" s="153" t="s">
        <v>131</v>
      </c>
      <c r="AU97" s="153" t="s">
        <v>72</v>
      </c>
      <c r="AV97" s="13" t="s">
        <v>72</v>
      </c>
      <c r="AW97" s="13" t="s">
        <v>25</v>
      </c>
      <c r="AX97" s="13" t="s">
        <v>63</v>
      </c>
      <c r="AY97" s="153" t="s">
        <v>119</v>
      </c>
    </row>
    <row r="98" spans="1:65" s="13" customFormat="1">
      <c r="B98" s="152"/>
      <c r="D98" s="148" t="s">
        <v>131</v>
      </c>
      <c r="E98" s="153" t="s">
        <v>3</v>
      </c>
      <c r="F98" s="154" t="s">
        <v>697</v>
      </c>
      <c r="H98" s="155">
        <v>2.09</v>
      </c>
      <c r="L98" s="152"/>
      <c r="M98" s="156"/>
      <c r="N98" s="157"/>
      <c r="O98" s="157"/>
      <c r="P98" s="157"/>
      <c r="Q98" s="157"/>
      <c r="R98" s="157"/>
      <c r="S98" s="157"/>
      <c r="T98" s="158"/>
      <c r="AT98" s="153" t="s">
        <v>131</v>
      </c>
      <c r="AU98" s="153" t="s">
        <v>72</v>
      </c>
      <c r="AV98" s="13" t="s">
        <v>72</v>
      </c>
      <c r="AW98" s="13" t="s">
        <v>25</v>
      </c>
      <c r="AX98" s="13" t="s">
        <v>63</v>
      </c>
      <c r="AY98" s="153" t="s">
        <v>119</v>
      </c>
    </row>
    <row r="99" spans="1:65" s="14" customFormat="1">
      <c r="B99" s="159"/>
      <c r="D99" s="148" t="s">
        <v>131</v>
      </c>
      <c r="E99" s="160" t="s">
        <v>3</v>
      </c>
      <c r="F99" s="161" t="s">
        <v>133</v>
      </c>
      <c r="H99" s="162">
        <v>3.17</v>
      </c>
      <c r="L99" s="159"/>
      <c r="M99" s="163"/>
      <c r="N99" s="164"/>
      <c r="O99" s="164"/>
      <c r="P99" s="164"/>
      <c r="Q99" s="164"/>
      <c r="R99" s="164"/>
      <c r="S99" s="164"/>
      <c r="T99" s="165"/>
      <c r="AT99" s="160" t="s">
        <v>131</v>
      </c>
      <c r="AU99" s="160" t="s">
        <v>72</v>
      </c>
      <c r="AV99" s="14" t="s">
        <v>127</v>
      </c>
      <c r="AW99" s="14" t="s">
        <v>25</v>
      </c>
      <c r="AX99" s="14" t="s">
        <v>70</v>
      </c>
      <c r="AY99" s="160" t="s">
        <v>119</v>
      </c>
    </row>
    <row r="100" spans="1:65" s="2" customFormat="1" ht="44.25" customHeight="1">
      <c r="A100" s="31"/>
      <c r="B100" s="136"/>
      <c r="C100" s="137" t="s">
        <v>142</v>
      </c>
      <c r="D100" s="137" t="s">
        <v>122</v>
      </c>
      <c r="E100" s="138" t="s">
        <v>698</v>
      </c>
      <c r="F100" s="139" t="s">
        <v>699</v>
      </c>
      <c r="G100" s="140" t="s">
        <v>152</v>
      </c>
      <c r="H100" s="141">
        <v>7.0000000000000007E-2</v>
      </c>
      <c r="I100" s="141"/>
      <c r="J100" s="141">
        <f>ROUND(I100*H100,2)</f>
        <v>0</v>
      </c>
      <c r="K100" s="139" t="s">
        <v>126</v>
      </c>
      <c r="L100" s="32"/>
      <c r="M100" s="142" t="s">
        <v>3</v>
      </c>
      <c r="N100" s="143" t="s">
        <v>34</v>
      </c>
      <c r="O100" s="144">
        <v>27.83</v>
      </c>
      <c r="P100" s="144">
        <f>O100*H100</f>
        <v>1.9481000000000002</v>
      </c>
      <c r="Q100" s="144">
        <v>1.05555</v>
      </c>
      <c r="R100" s="144">
        <f>Q100*H100</f>
        <v>7.388850000000001E-2</v>
      </c>
      <c r="S100" s="144">
        <v>0</v>
      </c>
      <c r="T100" s="145">
        <f>S100*H100</f>
        <v>0</v>
      </c>
      <c r="U100" s="31"/>
      <c r="V100" s="31"/>
      <c r="W100" s="31"/>
      <c r="X100" s="31"/>
      <c r="Y100" s="31"/>
      <c r="Z100" s="31"/>
      <c r="AA100" s="31"/>
      <c r="AB100" s="31"/>
      <c r="AC100" s="31"/>
      <c r="AD100" s="31"/>
      <c r="AE100" s="31"/>
      <c r="AR100" s="146" t="s">
        <v>127</v>
      </c>
      <c r="AT100" s="146" t="s">
        <v>122</v>
      </c>
      <c r="AU100" s="146" t="s">
        <v>72</v>
      </c>
      <c r="AY100" s="19" t="s">
        <v>119</v>
      </c>
      <c r="BE100" s="147">
        <f>IF(N100="základní",J100,0)</f>
        <v>0</v>
      </c>
      <c r="BF100" s="147">
        <f>IF(N100="snížená",J100,0)</f>
        <v>0</v>
      </c>
      <c r="BG100" s="147">
        <f>IF(N100="zákl. přenesená",J100,0)</f>
        <v>0</v>
      </c>
      <c r="BH100" s="147">
        <f>IF(N100="sníž. přenesená",J100,0)</f>
        <v>0</v>
      </c>
      <c r="BI100" s="147">
        <f>IF(N100="nulová",J100,0)</f>
        <v>0</v>
      </c>
      <c r="BJ100" s="19" t="s">
        <v>70</v>
      </c>
      <c r="BK100" s="147">
        <f>ROUND(I100*H100,2)</f>
        <v>0</v>
      </c>
      <c r="BL100" s="19" t="s">
        <v>127</v>
      </c>
      <c r="BM100" s="146" t="s">
        <v>700</v>
      </c>
    </row>
    <row r="101" spans="1:65" s="13" customFormat="1">
      <c r="B101" s="152"/>
      <c r="D101" s="148" t="s">
        <v>131</v>
      </c>
      <c r="E101" s="153" t="s">
        <v>3</v>
      </c>
      <c r="F101" s="154" t="s">
        <v>701</v>
      </c>
      <c r="H101" s="155">
        <v>7.0000000000000007E-2</v>
      </c>
      <c r="L101" s="152"/>
      <c r="M101" s="156"/>
      <c r="N101" s="157"/>
      <c r="O101" s="157"/>
      <c r="P101" s="157"/>
      <c r="Q101" s="157"/>
      <c r="R101" s="157"/>
      <c r="S101" s="157"/>
      <c r="T101" s="158"/>
      <c r="AT101" s="153" t="s">
        <v>131</v>
      </c>
      <c r="AU101" s="153" t="s">
        <v>72</v>
      </c>
      <c r="AV101" s="13" t="s">
        <v>72</v>
      </c>
      <c r="AW101" s="13" t="s">
        <v>25</v>
      </c>
      <c r="AX101" s="13" t="s">
        <v>63</v>
      </c>
      <c r="AY101" s="153" t="s">
        <v>119</v>
      </c>
    </row>
    <row r="102" spans="1:65" s="15" customFormat="1">
      <c r="B102" s="166"/>
      <c r="D102" s="148" t="s">
        <v>131</v>
      </c>
      <c r="E102" s="167" t="s">
        <v>3</v>
      </c>
      <c r="F102" s="168" t="s">
        <v>702</v>
      </c>
      <c r="H102" s="167" t="s">
        <v>3</v>
      </c>
      <c r="L102" s="166"/>
      <c r="M102" s="169"/>
      <c r="N102" s="170"/>
      <c r="O102" s="170"/>
      <c r="P102" s="170"/>
      <c r="Q102" s="170"/>
      <c r="R102" s="170"/>
      <c r="S102" s="170"/>
      <c r="T102" s="171"/>
      <c r="AT102" s="167" t="s">
        <v>131</v>
      </c>
      <c r="AU102" s="167" t="s">
        <v>72</v>
      </c>
      <c r="AV102" s="15" t="s">
        <v>70</v>
      </c>
      <c r="AW102" s="15" t="s">
        <v>25</v>
      </c>
      <c r="AX102" s="15" t="s">
        <v>63</v>
      </c>
      <c r="AY102" s="167" t="s">
        <v>119</v>
      </c>
    </row>
    <row r="103" spans="1:65" s="14" customFormat="1">
      <c r="B103" s="159"/>
      <c r="D103" s="148" t="s">
        <v>131</v>
      </c>
      <c r="E103" s="160" t="s">
        <v>3</v>
      </c>
      <c r="F103" s="161" t="s">
        <v>133</v>
      </c>
      <c r="H103" s="162">
        <v>7.0000000000000007E-2</v>
      </c>
      <c r="L103" s="159"/>
      <c r="M103" s="163"/>
      <c r="N103" s="164"/>
      <c r="O103" s="164"/>
      <c r="P103" s="164"/>
      <c r="Q103" s="164"/>
      <c r="R103" s="164"/>
      <c r="S103" s="164"/>
      <c r="T103" s="165"/>
      <c r="AT103" s="160" t="s">
        <v>131</v>
      </c>
      <c r="AU103" s="160" t="s">
        <v>72</v>
      </c>
      <c r="AV103" s="14" t="s">
        <v>127</v>
      </c>
      <c r="AW103" s="14" t="s">
        <v>25</v>
      </c>
      <c r="AX103" s="14" t="s">
        <v>70</v>
      </c>
      <c r="AY103" s="160" t="s">
        <v>119</v>
      </c>
    </row>
    <row r="104" spans="1:65" s="12" customFormat="1" ht="22.9" customHeight="1">
      <c r="B104" s="124"/>
      <c r="D104" s="125" t="s">
        <v>62</v>
      </c>
      <c r="E104" s="134" t="s">
        <v>120</v>
      </c>
      <c r="F104" s="134" t="s">
        <v>121</v>
      </c>
      <c r="J104" s="135">
        <f>BK104</f>
        <v>0</v>
      </c>
      <c r="L104" s="124"/>
      <c r="M104" s="128"/>
      <c r="N104" s="129"/>
      <c r="O104" s="129"/>
      <c r="P104" s="130">
        <f>SUM(P105:P112)</f>
        <v>42.038100000000007</v>
      </c>
      <c r="Q104" s="129"/>
      <c r="R104" s="130">
        <f>SUM(R105:R112)</f>
        <v>7.0560000000000006E-3</v>
      </c>
      <c r="S104" s="129"/>
      <c r="T104" s="131">
        <f>SUM(T105:T112)</f>
        <v>22.642050000000001</v>
      </c>
      <c r="AR104" s="125" t="s">
        <v>70</v>
      </c>
      <c r="AT104" s="132" t="s">
        <v>62</v>
      </c>
      <c r="AU104" s="132" t="s">
        <v>70</v>
      </c>
      <c r="AY104" s="125" t="s">
        <v>119</v>
      </c>
      <c r="BK104" s="133">
        <f>SUM(BK105:BK112)</f>
        <v>0</v>
      </c>
    </row>
    <row r="105" spans="1:65" s="2" customFormat="1" ht="24">
      <c r="A105" s="31"/>
      <c r="B105" s="136"/>
      <c r="C105" s="137" t="s">
        <v>127</v>
      </c>
      <c r="D105" s="137" t="s">
        <v>122</v>
      </c>
      <c r="E105" s="138" t="s">
        <v>123</v>
      </c>
      <c r="F105" s="139" t="s">
        <v>124</v>
      </c>
      <c r="G105" s="140" t="s">
        <v>125</v>
      </c>
      <c r="H105" s="141">
        <v>33.6</v>
      </c>
      <c r="I105" s="141"/>
      <c r="J105" s="141">
        <f>ROUND(I105*H105,2)</f>
        <v>0</v>
      </c>
      <c r="K105" s="139" t="s">
        <v>126</v>
      </c>
      <c r="L105" s="32"/>
      <c r="M105" s="142" t="s">
        <v>3</v>
      </c>
      <c r="N105" s="143" t="s">
        <v>34</v>
      </c>
      <c r="O105" s="144">
        <v>0.126</v>
      </c>
      <c r="P105" s="144">
        <f>O105*H105</f>
        <v>4.2336</v>
      </c>
      <c r="Q105" s="144">
        <v>2.1000000000000001E-4</v>
      </c>
      <c r="R105" s="144">
        <f>Q105*H105</f>
        <v>7.0560000000000006E-3</v>
      </c>
      <c r="S105" s="144">
        <v>0</v>
      </c>
      <c r="T105" s="145">
        <f>S105*H105</f>
        <v>0</v>
      </c>
      <c r="U105" s="31"/>
      <c r="V105" s="31"/>
      <c r="W105" s="31"/>
      <c r="X105" s="31"/>
      <c r="Y105" s="31"/>
      <c r="Z105" s="31"/>
      <c r="AA105" s="31"/>
      <c r="AB105" s="31"/>
      <c r="AC105" s="31"/>
      <c r="AD105" s="31"/>
      <c r="AE105" s="31"/>
      <c r="AR105" s="146" t="s">
        <v>127</v>
      </c>
      <c r="AT105" s="146" t="s">
        <v>122</v>
      </c>
      <c r="AU105" s="146" t="s">
        <v>72</v>
      </c>
      <c r="AY105" s="19" t="s">
        <v>119</v>
      </c>
      <c r="BE105" s="147">
        <f>IF(N105="základní",J105,0)</f>
        <v>0</v>
      </c>
      <c r="BF105" s="147">
        <f>IF(N105="snížená",J105,0)</f>
        <v>0</v>
      </c>
      <c r="BG105" s="147">
        <f>IF(N105="zákl. přenesená",J105,0)</f>
        <v>0</v>
      </c>
      <c r="BH105" s="147">
        <f>IF(N105="sníž. přenesená",J105,0)</f>
        <v>0</v>
      </c>
      <c r="BI105" s="147">
        <f>IF(N105="nulová",J105,0)</f>
        <v>0</v>
      </c>
      <c r="BJ105" s="19" t="s">
        <v>70</v>
      </c>
      <c r="BK105" s="147">
        <f>ROUND(I105*H105,2)</f>
        <v>0</v>
      </c>
      <c r="BL105" s="19" t="s">
        <v>127</v>
      </c>
      <c r="BM105" s="146" t="s">
        <v>703</v>
      </c>
    </row>
    <row r="106" spans="1:65" s="2" customFormat="1" ht="48.75">
      <c r="A106" s="31"/>
      <c r="B106" s="32"/>
      <c r="C106" s="31"/>
      <c r="D106" s="148" t="s">
        <v>129</v>
      </c>
      <c r="E106" s="31"/>
      <c r="F106" s="149" t="s">
        <v>130</v>
      </c>
      <c r="G106" s="31"/>
      <c r="H106" s="31"/>
      <c r="I106" s="31"/>
      <c r="J106" s="31"/>
      <c r="K106" s="31"/>
      <c r="L106" s="32"/>
      <c r="M106" s="150"/>
      <c r="N106" s="151"/>
      <c r="O106" s="52"/>
      <c r="P106" s="52"/>
      <c r="Q106" s="52"/>
      <c r="R106" s="52"/>
      <c r="S106" s="52"/>
      <c r="T106" s="53"/>
      <c r="U106" s="31"/>
      <c r="V106" s="31"/>
      <c r="W106" s="31"/>
      <c r="X106" s="31"/>
      <c r="Y106" s="31"/>
      <c r="Z106" s="31"/>
      <c r="AA106" s="31"/>
      <c r="AB106" s="31"/>
      <c r="AC106" s="31"/>
      <c r="AD106" s="31"/>
      <c r="AE106" s="31"/>
      <c r="AT106" s="19" t="s">
        <v>129</v>
      </c>
      <c r="AU106" s="19" t="s">
        <v>72</v>
      </c>
    </row>
    <row r="107" spans="1:65" s="13" customFormat="1">
      <c r="B107" s="152"/>
      <c r="D107" s="148" t="s">
        <v>131</v>
      </c>
      <c r="E107" s="153" t="s">
        <v>3</v>
      </c>
      <c r="F107" s="154" t="s">
        <v>704</v>
      </c>
      <c r="H107" s="155">
        <v>33.6</v>
      </c>
      <c r="L107" s="152"/>
      <c r="M107" s="156"/>
      <c r="N107" s="157"/>
      <c r="O107" s="157"/>
      <c r="P107" s="157"/>
      <c r="Q107" s="157"/>
      <c r="R107" s="157"/>
      <c r="S107" s="157"/>
      <c r="T107" s="158"/>
      <c r="AT107" s="153" t="s">
        <v>131</v>
      </c>
      <c r="AU107" s="153" t="s">
        <v>72</v>
      </c>
      <c r="AV107" s="13" t="s">
        <v>72</v>
      </c>
      <c r="AW107" s="13" t="s">
        <v>25</v>
      </c>
      <c r="AX107" s="13" t="s">
        <v>63</v>
      </c>
      <c r="AY107" s="153" t="s">
        <v>119</v>
      </c>
    </row>
    <row r="108" spans="1:65" s="14" customFormat="1">
      <c r="B108" s="159"/>
      <c r="D108" s="148" t="s">
        <v>131</v>
      </c>
      <c r="E108" s="160" t="s">
        <v>3</v>
      </c>
      <c r="F108" s="161" t="s">
        <v>133</v>
      </c>
      <c r="H108" s="162">
        <v>33.6</v>
      </c>
      <c r="L108" s="159"/>
      <c r="M108" s="163"/>
      <c r="N108" s="164"/>
      <c r="O108" s="164"/>
      <c r="P108" s="164"/>
      <c r="Q108" s="164"/>
      <c r="R108" s="164"/>
      <c r="S108" s="164"/>
      <c r="T108" s="165"/>
      <c r="AT108" s="160" t="s">
        <v>131</v>
      </c>
      <c r="AU108" s="160" t="s">
        <v>72</v>
      </c>
      <c r="AV108" s="14" t="s">
        <v>127</v>
      </c>
      <c r="AW108" s="14" t="s">
        <v>25</v>
      </c>
      <c r="AX108" s="14" t="s">
        <v>70</v>
      </c>
      <c r="AY108" s="160" t="s">
        <v>119</v>
      </c>
    </row>
    <row r="109" spans="1:65" s="2" customFormat="1" ht="24">
      <c r="A109" s="31"/>
      <c r="B109" s="136"/>
      <c r="C109" s="137" t="s">
        <v>155</v>
      </c>
      <c r="D109" s="137" t="s">
        <v>122</v>
      </c>
      <c r="E109" s="138" t="s">
        <v>705</v>
      </c>
      <c r="F109" s="139" t="s">
        <v>706</v>
      </c>
      <c r="G109" s="140" t="s">
        <v>145</v>
      </c>
      <c r="H109" s="141">
        <v>13.55</v>
      </c>
      <c r="I109" s="141"/>
      <c r="J109" s="141">
        <f>ROUND(I109*H109,2)</f>
        <v>0</v>
      </c>
      <c r="K109" s="139" t="s">
        <v>126</v>
      </c>
      <c r="L109" s="32"/>
      <c r="M109" s="142" t="s">
        <v>3</v>
      </c>
      <c r="N109" s="143" t="s">
        <v>34</v>
      </c>
      <c r="O109" s="144">
        <v>2.79</v>
      </c>
      <c r="P109" s="144">
        <f>O109*H109</f>
        <v>37.804500000000004</v>
      </c>
      <c r="Q109" s="144">
        <v>0</v>
      </c>
      <c r="R109" s="144">
        <f>Q109*H109</f>
        <v>0</v>
      </c>
      <c r="S109" s="144">
        <v>1.671</v>
      </c>
      <c r="T109" s="145">
        <f>S109*H109</f>
        <v>22.642050000000001</v>
      </c>
      <c r="U109" s="31"/>
      <c r="V109" s="31"/>
      <c r="W109" s="31"/>
      <c r="X109" s="31"/>
      <c r="Y109" s="31"/>
      <c r="Z109" s="31"/>
      <c r="AA109" s="31"/>
      <c r="AB109" s="31"/>
      <c r="AC109" s="31"/>
      <c r="AD109" s="31"/>
      <c r="AE109" s="31"/>
      <c r="AR109" s="146" t="s">
        <v>127</v>
      </c>
      <c r="AT109" s="146" t="s">
        <v>122</v>
      </c>
      <c r="AU109" s="146" t="s">
        <v>72</v>
      </c>
      <c r="AY109" s="19" t="s">
        <v>119</v>
      </c>
      <c r="BE109" s="147">
        <f>IF(N109="základní",J109,0)</f>
        <v>0</v>
      </c>
      <c r="BF109" s="147">
        <f>IF(N109="snížená",J109,0)</f>
        <v>0</v>
      </c>
      <c r="BG109" s="147">
        <f>IF(N109="zákl. přenesená",J109,0)</f>
        <v>0</v>
      </c>
      <c r="BH109" s="147">
        <f>IF(N109="sníž. přenesená",J109,0)</f>
        <v>0</v>
      </c>
      <c r="BI109" s="147">
        <f>IF(N109="nulová",J109,0)</f>
        <v>0</v>
      </c>
      <c r="BJ109" s="19" t="s">
        <v>70</v>
      </c>
      <c r="BK109" s="147">
        <f>ROUND(I109*H109,2)</f>
        <v>0</v>
      </c>
      <c r="BL109" s="19" t="s">
        <v>127</v>
      </c>
      <c r="BM109" s="146" t="s">
        <v>707</v>
      </c>
    </row>
    <row r="110" spans="1:65" s="2" customFormat="1" ht="39">
      <c r="A110" s="31"/>
      <c r="B110" s="32"/>
      <c r="C110" s="31"/>
      <c r="D110" s="148" t="s">
        <v>129</v>
      </c>
      <c r="E110" s="31"/>
      <c r="F110" s="149" t="s">
        <v>708</v>
      </c>
      <c r="G110" s="31"/>
      <c r="H110" s="31"/>
      <c r="I110" s="31"/>
      <c r="J110" s="31"/>
      <c r="K110" s="31"/>
      <c r="L110" s="32"/>
      <c r="M110" s="150"/>
      <c r="N110" s="151"/>
      <c r="O110" s="52"/>
      <c r="P110" s="52"/>
      <c r="Q110" s="52"/>
      <c r="R110" s="52"/>
      <c r="S110" s="52"/>
      <c r="T110" s="53"/>
      <c r="U110" s="31"/>
      <c r="V110" s="31"/>
      <c r="W110" s="31"/>
      <c r="X110" s="31"/>
      <c r="Y110" s="31"/>
      <c r="Z110" s="31"/>
      <c r="AA110" s="31"/>
      <c r="AB110" s="31"/>
      <c r="AC110" s="31"/>
      <c r="AD110" s="31"/>
      <c r="AE110" s="31"/>
      <c r="AT110" s="19" t="s">
        <v>129</v>
      </c>
      <c r="AU110" s="19" t="s">
        <v>72</v>
      </c>
    </row>
    <row r="111" spans="1:65" s="13" customFormat="1">
      <c r="B111" s="152"/>
      <c r="D111" s="148" t="s">
        <v>131</v>
      </c>
      <c r="E111" s="153" t="s">
        <v>3</v>
      </c>
      <c r="F111" s="154" t="s">
        <v>709</v>
      </c>
      <c r="H111" s="155">
        <v>13.55</v>
      </c>
      <c r="L111" s="152"/>
      <c r="M111" s="156"/>
      <c r="N111" s="157"/>
      <c r="O111" s="157"/>
      <c r="P111" s="157"/>
      <c r="Q111" s="157"/>
      <c r="R111" s="157"/>
      <c r="S111" s="157"/>
      <c r="T111" s="158"/>
      <c r="AT111" s="153" t="s">
        <v>131</v>
      </c>
      <c r="AU111" s="153" t="s">
        <v>72</v>
      </c>
      <c r="AV111" s="13" t="s">
        <v>72</v>
      </c>
      <c r="AW111" s="13" t="s">
        <v>25</v>
      </c>
      <c r="AX111" s="13" t="s">
        <v>63</v>
      </c>
      <c r="AY111" s="153" t="s">
        <v>119</v>
      </c>
    </row>
    <row r="112" spans="1:65" s="14" customFormat="1">
      <c r="B112" s="159"/>
      <c r="D112" s="148" t="s">
        <v>131</v>
      </c>
      <c r="E112" s="160" t="s">
        <v>3</v>
      </c>
      <c r="F112" s="161" t="s">
        <v>133</v>
      </c>
      <c r="H112" s="162">
        <v>13.55</v>
      </c>
      <c r="L112" s="159"/>
      <c r="M112" s="163"/>
      <c r="N112" s="164"/>
      <c r="O112" s="164"/>
      <c r="P112" s="164"/>
      <c r="Q112" s="164"/>
      <c r="R112" s="164"/>
      <c r="S112" s="164"/>
      <c r="T112" s="165"/>
      <c r="AT112" s="160" t="s">
        <v>131</v>
      </c>
      <c r="AU112" s="160" t="s">
        <v>72</v>
      </c>
      <c r="AV112" s="14" t="s">
        <v>127</v>
      </c>
      <c r="AW112" s="14" t="s">
        <v>25</v>
      </c>
      <c r="AX112" s="14" t="s">
        <v>70</v>
      </c>
      <c r="AY112" s="160" t="s">
        <v>119</v>
      </c>
    </row>
    <row r="113" spans="1:65" s="12" customFormat="1" ht="22.9" customHeight="1">
      <c r="B113" s="124"/>
      <c r="D113" s="125" t="s">
        <v>62</v>
      </c>
      <c r="E113" s="134" t="s">
        <v>140</v>
      </c>
      <c r="F113" s="134" t="s">
        <v>141</v>
      </c>
      <c r="J113" s="135">
        <f>BK113</f>
        <v>0</v>
      </c>
      <c r="L113" s="124"/>
      <c r="M113" s="128"/>
      <c r="N113" s="129"/>
      <c r="O113" s="129"/>
      <c r="P113" s="130">
        <f>SUM(P114:P123)</f>
        <v>72.878159999999994</v>
      </c>
      <c r="Q113" s="129"/>
      <c r="R113" s="130">
        <f>SUM(R114:R123)</f>
        <v>0</v>
      </c>
      <c r="S113" s="129"/>
      <c r="T113" s="131">
        <f>SUM(T114:T123)</f>
        <v>0</v>
      </c>
      <c r="AR113" s="125" t="s">
        <v>70</v>
      </c>
      <c r="AT113" s="132" t="s">
        <v>62</v>
      </c>
      <c r="AU113" s="132" t="s">
        <v>70</v>
      </c>
      <c r="AY113" s="125" t="s">
        <v>119</v>
      </c>
      <c r="BK113" s="133">
        <f>SUM(BK114:BK123)</f>
        <v>0</v>
      </c>
    </row>
    <row r="114" spans="1:65" s="2" customFormat="1" ht="24">
      <c r="A114" s="31"/>
      <c r="B114" s="136"/>
      <c r="C114" s="137" t="s">
        <v>160</v>
      </c>
      <c r="D114" s="137" t="s">
        <v>122</v>
      </c>
      <c r="E114" s="138" t="s">
        <v>150</v>
      </c>
      <c r="F114" s="139" t="s">
        <v>151</v>
      </c>
      <c r="G114" s="140" t="s">
        <v>152</v>
      </c>
      <c r="H114" s="141">
        <v>22.64</v>
      </c>
      <c r="I114" s="141"/>
      <c r="J114" s="141">
        <f>ROUND(I114*H114,2)</f>
        <v>0</v>
      </c>
      <c r="K114" s="139" t="s">
        <v>126</v>
      </c>
      <c r="L114" s="32"/>
      <c r="M114" s="142" t="s">
        <v>3</v>
      </c>
      <c r="N114" s="143" t="s">
        <v>34</v>
      </c>
      <c r="O114" s="144">
        <v>3.01</v>
      </c>
      <c r="P114" s="144">
        <f>O114*H114</f>
        <v>68.1464</v>
      </c>
      <c r="Q114" s="144">
        <v>0</v>
      </c>
      <c r="R114" s="144">
        <f>Q114*H114</f>
        <v>0</v>
      </c>
      <c r="S114" s="144">
        <v>0</v>
      </c>
      <c r="T114" s="145">
        <f>S114*H114</f>
        <v>0</v>
      </c>
      <c r="U114" s="31"/>
      <c r="V114" s="31"/>
      <c r="W114" s="31"/>
      <c r="X114" s="31"/>
      <c r="Y114" s="31"/>
      <c r="Z114" s="31"/>
      <c r="AA114" s="31"/>
      <c r="AB114" s="31"/>
      <c r="AC114" s="31"/>
      <c r="AD114" s="31"/>
      <c r="AE114" s="31"/>
      <c r="AR114" s="146" t="s">
        <v>127</v>
      </c>
      <c r="AT114" s="146" t="s">
        <v>122</v>
      </c>
      <c r="AU114" s="146" t="s">
        <v>72</v>
      </c>
      <c r="AY114" s="19" t="s">
        <v>119</v>
      </c>
      <c r="BE114" s="147">
        <f>IF(N114="základní",J114,0)</f>
        <v>0</v>
      </c>
      <c r="BF114" s="147">
        <f>IF(N114="snížená",J114,0)</f>
        <v>0</v>
      </c>
      <c r="BG114" s="147">
        <f>IF(N114="zákl. přenesená",J114,0)</f>
        <v>0</v>
      </c>
      <c r="BH114" s="147">
        <f>IF(N114="sníž. přenesená",J114,0)</f>
        <v>0</v>
      </c>
      <c r="BI114" s="147">
        <f>IF(N114="nulová",J114,0)</f>
        <v>0</v>
      </c>
      <c r="BJ114" s="19" t="s">
        <v>70</v>
      </c>
      <c r="BK114" s="147">
        <f>ROUND(I114*H114,2)</f>
        <v>0</v>
      </c>
      <c r="BL114" s="19" t="s">
        <v>127</v>
      </c>
      <c r="BM114" s="146" t="s">
        <v>710</v>
      </c>
    </row>
    <row r="115" spans="1:65" s="2" customFormat="1" ht="107.25">
      <c r="A115" s="31"/>
      <c r="B115" s="32"/>
      <c r="C115" s="31"/>
      <c r="D115" s="148" t="s">
        <v>129</v>
      </c>
      <c r="E115" s="31"/>
      <c r="F115" s="149" t="s">
        <v>154</v>
      </c>
      <c r="G115" s="31"/>
      <c r="H115" s="31"/>
      <c r="I115" s="31"/>
      <c r="J115" s="31"/>
      <c r="K115" s="31"/>
      <c r="L115" s="32"/>
      <c r="M115" s="150"/>
      <c r="N115" s="151"/>
      <c r="O115" s="52"/>
      <c r="P115" s="52"/>
      <c r="Q115" s="52"/>
      <c r="R115" s="52"/>
      <c r="S115" s="52"/>
      <c r="T115" s="53"/>
      <c r="U115" s="31"/>
      <c r="V115" s="31"/>
      <c r="W115" s="31"/>
      <c r="X115" s="31"/>
      <c r="Y115" s="31"/>
      <c r="Z115" s="31"/>
      <c r="AA115" s="31"/>
      <c r="AB115" s="31"/>
      <c r="AC115" s="31"/>
      <c r="AD115" s="31"/>
      <c r="AE115" s="31"/>
      <c r="AT115" s="19" t="s">
        <v>129</v>
      </c>
      <c r="AU115" s="19" t="s">
        <v>72</v>
      </c>
    </row>
    <row r="116" spans="1:65" s="2" customFormat="1" ht="21.75" customHeight="1">
      <c r="A116" s="31"/>
      <c r="B116" s="136"/>
      <c r="C116" s="137" t="s">
        <v>165</v>
      </c>
      <c r="D116" s="137" t="s">
        <v>122</v>
      </c>
      <c r="E116" s="138" t="s">
        <v>156</v>
      </c>
      <c r="F116" s="139" t="s">
        <v>157</v>
      </c>
      <c r="G116" s="140" t="s">
        <v>152</v>
      </c>
      <c r="H116" s="141">
        <v>22.64</v>
      </c>
      <c r="I116" s="141"/>
      <c r="J116" s="141">
        <f>ROUND(I116*H116,2)</f>
        <v>0</v>
      </c>
      <c r="K116" s="139" t="s">
        <v>126</v>
      </c>
      <c r="L116" s="32"/>
      <c r="M116" s="142" t="s">
        <v>3</v>
      </c>
      <c r="N116" s="143" t="s">
        <v>34</v>
      </c>
      <c r="O116" s="144">
        <v>0.125</v>
      </c>
      <c r="P116" s="144">
        <f>O116*H116</f>
        <v>2.83</v>
      </c>
      <c r="Q116" s="144">
        <v>0</v>
      </c>
      <c r="R116" s="144">
        <f>Q116*H116</f>
        <v>0</v>
      </c>
      <c r="S116" s="144">
        <v>0</v>
      </c>
      <c r="T116" s="145">
        <f>S116*H116</f>
        <v>0</v>
      </c>
      <c r="U116" s="31"/>
      <c r="V116" s="31"/>
      <c r="W116" s="31"/>
      <c r="X116" s="31"/>
      <c r="Y116" s="31"/>
      <c r="Z116" s="31"/>
      <c r="AA116" s="31"/>
      <c r="AB116" s="31"/>
      <c r="AC116" s="31"/>
      <c r="AD116" s="31"/>
      <c r="AE116" s="31"/>
      <c r="AR116" s="146" t="s">
        <v>127</v>
      </c>
      <c r="AT116" s="146" t="s">
        <v>122</v>
      </c>
      <c r="AU116" s="146" t="s">
        <v>72</v>
      </c>
      <c r="AY116" s="19" t="s">
        <v>119</v>
      </c>
      <c r="BE116" s="147">
        <f>IF(N116="základní",J116,0)</f>
        <v>0</v>
      </c>
      <c r="BF116" s="147">
        <f>IF(N116="snížená",J116,0)</f>
        <v>0</v>
      </c>
      <c r="BG116" s="147">
        <f>IF(N116="zákl. přenesená",J116,0)</f>
        <v>0</v>
      </c>
      <c r="BH116" s="147">
        <f>IF(N116="sníž. přenesená",J116,0)</f>
        <v>0</v>
      </c>
      <c r="BI116" s="147">
        <f>IF(N116="nulová",J116,0)</f>
        <v>0</v>
      </c>
      <c r="BJ116" s="19" t="s">
        <v>70</v>
      </c>
      <c r="BK116" s="147">
        <f>ROUND(I116*H116,2)</f>
        <v>0</v>
      </c>
      <c r="BL116" s="19" t="s">
        <v>127</v>
      </c>
      <c r="BM116" s="146" t="s">
        <v>711</v>
      </c>
    </row>
    <row r="117" spans="1:65" s="2" customFormat="1" ht="58.5">
      <c r="A117" s="31"/>
      <c r="B117" s="32"/>
      <c r="C117" s="31"/>
      <c r="D117" s="148" t="s">
        <v>129</v>
      </c>
      <c r="E117" s="31"/>
      <c r="F117" s="149" t="s">
        <v>159</v>
      </c>
      <c r="G117" s="31"/>
      <c r="H117" s="31"/>
      <c r="I117" s="31"/>
      <c r="J117" s="31"/>
      <c r="K117" s="31"/>
      <c r="L117" s="32"/>
      <c r="M117" s="150"/>
      <c r="N117" s="151"/>
      <c r="O117" s="52"/>
      <c r="P117" s="52"/>
      <c r="Q117" s="52"/>
      <c r="R117" s="52"/>
      <c r="S117" s="52"/>
      <c r="T117" s="53"/>
      <c r="U117" s="31"/>
      <c r="V117" s="31"/>
      <c r="W117" s="31"/>
      <c r="X117" s="31"/>
      <c r="Y117" s="31"/>
      <c r="Z117" s="31"/>
      <c r="AA117" s="31"/>
      <c r="AB117" s="31"/>
      <c r="AC117" s="31"/>
      <c r="AD117" s="31"/>
      <c r="AE117" s="31"/>
      <c r="AT117" s="19" t="s">
        <v>129</v>
      </c>
      <c r="AU117" s="19" t="s">
        <v>72</v>
      </c>
    </row>
    <row r="118" spans="1:65" s="2" customFormat="1" ht="24">
      <c r="A118" s="31"/>
      <c r="B118" s="136"/>
      <c r="C118" s="137" t="s">
        <v>171</v>
      </c>
      <c r="D118" s="137" t="s">
        <v>122</v>
      </c>
      <c r="E118" s="138" t="s">
        <v>161</v>
      </c>
      <c r="F118" s="139" t="s">
        <v>162</v>
      </c>
      <c r="G118" s="140" t="s">
        <v>152</v>
      </c>
      <c r="H118" s="141">
        <v>316.95999999999998</v>
      </c>
      <c r="I118" s="141"/>
      <c r="J118" s="141">
        <f>ROUND(I118*H118,2)</f>
        <v>0</v>
      </c>
      <c r="K118" s="139" t="s">
        <v>126</v>
      </c>
      <c r="L118" s="32"/>
      <c r="M118" s="142" t="s">
        <v>3</v>
      </c>
      <c r="N118" s="143" t="s">
        <v>34</v>
      </c>
      <c r="O118" s="144">
        <v>6.0000000000000001E-3</v>
      </c>
      <c r="P118" s="144">
        <f>O118*H118</f>
        <v>1.9017599999999999</v>
      </c>
      <c r="Q118" s="144">
        <v>0</v>
      </c>
      <c r="R118" s="144">
        <f>Q118*H118</f>
        <v>0</v>
      </c>
      <c r="S118" s="144">
        <v>0</v>
      </c>
      <c r="T118" s="145">
        <f>S118*H118</f>
        <v>0</v>
      </c>
      <c r="U118" s="31"/>
      <c r="V118" s="31"/>
      <c r="W118" s="31"/>
      <c r="X118" s="31"/>
      <c r="Y118" s="31"/>
      <c r="Z118" s="31"/>
      <c r="AA118" s="31"/>
      <c r="AB118" s="31"/>
      <c r="AC118" s="31"/>
      <c r="AD118" s="31"/>
      <c r="AE118" s="31"/>
      <c r="AR118" s="146" t="s">
        <v>127</v>
      </c>
      <c r="AT118" s="146" t="s">
        <v>122</v>
      </c>
      <c r="AU118" s="146" t="s">
        <v>72</v>
      </c>
      <c r="AY118" s="19" t="s">
        <v>119</v>
      </c>
      <c r="BE118" s="147">
        <f>IF(N118="základní",J118,0)</f>
        <v>0</v>
      </c>
      <c r="BF118" s="147">
        <f>IF(N118="snížená",J118,0)</f>
        <v>0</v>
      </c>
      <c r="BG118" s="147">
        <f>IF(N118="zákl. přenesená",J118,0)</f>
        <v>0</v>
      </c>
      <c r="BH118" s="147">
        <f>IF(N118="sníž. přenesená",J118,0)</f>
        <v>0</v>
      </c>
      <c r="BI118" s="147">
        <f>IF(N118="nulová",J118,0)</f>
        <v>0</v>
      </c>
      <c r="BJ118" s="19" t="s">
        <v>70</v>
      </c>
      <c r="BK118" s="147">
        <f>ROUND(I118*H118,2)</f>
        <v>0</v>
      </c>
      <c r="BL118" s="19" t="s">
        <v>127</v>
      </c>
      <c r="BM118" s="146" t="s">
        <v>712</v>
      </c>
    </row>
    <row r="119" spans="1:65" s="2" customFormat="1" ht="58.5">
      <c r="A119" s="31"/>
      <c r="B119" s="32"/>
      <c r="C119" s="31"/>
      <c r="D119" s="148" t="s">
        <v>129</v>
      </c>
      <c r="E119" s="31"/>
      <c r="F119" s="149" t="s">
        <v>159</v>
      </c>
      <c r="G119" s="31"/>
      <c r="H119" s="31"/>
      <c r="I119" s="31"/>
      <c r="J119" s="31"/>
      <c r="K119" s="31"/>
      <c r="L119" s="32"/>
      <c r="M119" s="150"/>
      <c r="N119" s="151"/>
      <c r="O119" s="52"/>
      <c r="P119" s="52"/>
      <c r="Q119" s="52"/>
      <c r="R119" s="52"/>
      <c r="S119" s="52"/>
      <c r="T119" s="53"/>
      <c r="U119" s="31"/>
      <c r="V119" s="31"/>
      <c r="W119" s="31"/>
      <c r="X119" s="31"/>
      <c r="Y119" s="31"/>
      <c r="Z119" s="31"/>
      <c r="AA119" s="31"/>
      <c r="AB119" s="31"/>
      <c r="AC119" s="31"/>
      <c r="AD119" s="31"/>
      <c r="AE119" s="31"/>
      <c r="AT119" s="19" t="s">
        <v>129</v>
      </c>
      <c r="AU119" s="19" t="s">
        <v>72</v>
      </c>
    </row>
    <row r="120" spans="1:65" s="13" customFormat="1">
      <c r="B120" s="152"/>
      <c r="D120" s="148" t="s">
        <v>131</v>
      </c>
      <c r="E120" s="153" t="s">
        <v>3</v>
      </c>
      <c r="F120" s="154" t="s">
        <v>713</v>
      </c>
      <c r="H120" s="155">
        <v>316.95999999999998</v>
      </c>
      <c r="L120" s="152"/>
      <c r="M120" s="156"/>
      <c r="N120" s="157"/>
      <c r="O120" s="157"/>
      <c r="P120" s="157"/>
      <c r="Q120" s="157"/>
      <c r="R120" s="157"/>
      <c r="S120" s="157"/>
      <c r="T120" s="158"/>
      <c r="AT120" s="153" t="s">
        <v>131</v>
      </c>
      <c r="AU120" s="153" t="s">
        <v>72</v>
      </c>
      <c r="AV120" s="13" t="s">
        <v>72</v>
      </c>
      <c r="AW120" s="13" t="s">
        <v>25</v>
      </c>
      <c r="AX120" s="13" t="s">
        <v>63</v>
      </c>
      <c r="AY120" s="153" t="s">
        <v>119</v>
      </c>
    </row>
    <row r="121" spans="1:65" s="14" customFormat="1">
      <c r="B121" s="159"/>
      <c r="D121" s="148" t="s">
        <v>131</v>
      </c>
      <c r="E121" s="160" t="s">
        <v>3</v>
      </c>
      <c r="F121" s="161" t="s">
        <v>133</v>
      </c>
      <c r="H121" s="162">
        <v>316.95999999999998</v>
      </c>
      <c r="L121" s="159"/>
      <c r="M121" s="163"/>
      <c r="N121" s="164"/>
      <c r="O121" s="164"/>
      <c r="P121" s="164"/>
      <c r="Q121" s="164"/>
      <c r="R121" s="164"/>
      <c r="S121" s="164"/>
      <c r="T121" s="165"/>
      <c r="AT121" s="160" t="s">
        <v>131</v>
      </c>
      <c r="AU121" s="160" t="s">
        <v>72</v>
      </c>
      <c r="AV121" s="14" t="s">
        <v>127</v>
      </c>
      <c r="AW121" s="14" t="s">
        <v>25</v>
      </c>
      <c r="AX121" s="14" t="s">
        <v>70</v>
      </c>
      <c r="AY121" s="160" t="s">
        <v>119</v>
      </c>
    </row>
    <row r="122" spans="1:65" s="2" customFormat="1" ht="24">
      <c r="A122" s="31"/>
      <c r="B122" s="136"/>
      <c r="C122" s="137" t="s">
        <v>120</v>
      </c>
      <c r="D122" s="137" t="s">
        <v>122</v>
      </c>
      <c r="E122" s="138" t="s">
        <v>714</v>
      </c>
      <c r="F122" s="139" t="s">
        <v>715</v>
      </c>
      <c r="G122" s="140" t="s">
        <v>152</v>
      </c>
      <c r="H122" s="141">
        <v>22.64</v>
      </c>
      <c r="I122" s="141"/>
      <c r="J122" s="141">
        <f>ROUND(I122*H122,2)</f>
        <v>0</v>
      </c>
      <c r="K122" s="139" t="s">
        <v>126</v>
      </c>
      <c r="L122" s="32"/>
      <c r="M122" s="142" t="s">
        <v>3</v>
      </c>
      <c r="N122" s="143" t="s">
        <v>34</v>
      </c>
      <c r="O122" s="144">
        <v>0</v>
      </c>
      <c r="P122" s="144">
        <f>O122*H122</f>
        <v>0</v>
      </c>
      <c r="Q122" s="144">
        <v>0</v>
      </c>
      <c r="R122" s="144">
        <f>Q122*H122</f>
        <v>0</v>
      </c>
      <c r="S122" s="144">
        <v>0</v>
      </c>
      <c r="T122" s="145">
        <f>S122*H122</f>
        <v>0</v>
      </c>
      <c r="U122" s="31"/>
      <c r="V122" s="31"/>
      <c r="W122" s="31"/>
      <c r="X122" s="31"/>
      <c r="Y122" s="31"/>
      <c r="Z122" s="31"/>
      <c r="AA122" s="31"/>
      <c r="AB122" s="31"/>
      <c r="AC122" s="31"/>
      <c r="AD122" s="31"/>
      <c r="AE122" s="31"/>
      <c r="AR122" s="146" t="s">
        <v>127</v>
      </c>
      <c r="AT122" s="146" t="s">
        <v>122</v>
      </c>
      <c r="AU122" s="146" t="s">
        <v>72</v>
      </c>
      <c r="AY122" s="19" t="s">
        <v>119</v>
      </c>
      <c r="BE122" s="147">
        <f>IF(N122="základní",J122,0)</f>
        <v>0</v>
      </c>
      <c r="BF122" s="147">
        <f>IF(N122="snížená",J122,0)</f>
        <v>0</v>
      </c>
      <c r="BG122" s="147">
        <f>IF(N122="zákl. přenesená",J122,0)</f>
        <v>0</v>
      </c>
      <c r="BH122" s="147">
        <f>IF(N122="sníž. přenesená",J122,0)</f>
        <v>0</v>
      </c>
      <c r="BI122" s="147">
        <f>IF(N122="nulová",J122,0)</f>
        <v>0</v>
      </c>
      <c r="BJ122" s="19" t="s">
        <v>70</v>
      </c>
      <c r="BK122" s="147">
        <f>ROUND(I122*H122,2)</f>
        <v>0</v>
      </c>
      <c r="BL122" s="19" t="s">
        <v>127</v>
      </c>
      <c r="BM122" s="146" t="s">
        <v>716</v>
      </c>
    </row>
    <row r="123" spans="1:65" s="2" customFormat="1" ht="39">
      <c r="A123" s="31"/>
      <c r="B123" s="32"/>
      <c r="C123" s="31"/>
      <c r="D123" s="148" t="s">
        <v>129</v>
      </c>
      <c r="E123" s="31"/>
      <c r="F123" s="149" t="s">
        <v>180</v>
      </c>
      <c r="G123" s="31"/>
      <c r="H123" s="31"/>
      <c r="I123" s="31"/>
      <c r="J123" s="31"/>
      <c r="K123" s="31"/>
      <c r="L123" s="32"/>
      <c r="M123" s="150"/>
      <c r="N123" s="151"/>
      <c r="O123" s="52"/>
      <c r="P123" s="52"/>
      <c r="Q123" s="52"/>
      <c r="R123" s="52"/>
      <c r="S123" s="52"/>
      <c r="T123" s="53"/>
      <c r="U123" s="31"/>
      <c r="V123" s="31"/>
      <c r="W123" s="31"/>
      <c r="X123" s="31"/>
      <c r="Y123" s="31"/>
      <c r="Z123" s="31"/>
      <c r="AA123" s="31"/>
      <c r="AB123" s="31"/>
      <c r="AC123" s="31"/>
      <c r="AD123" s="31"/>
      <c r="AE123" s="31"/>
      <c r="AT123" s="19" t="s">
        <v>129</v>
      </c>
      <c r="AU123" s="19" t="s">
        <v>72</v>
      </c>
    </row>
    <row r="124" spans="1:65" s="12" customFormat="1" ht="22.9" customHeight="1">
      <c r="B124" s="124"/>
      <c r="D124" s="125" t="s">
        <v>62</v>
      </c>
      <c r="E124" s="134" t="s">
        <v>183</v>
      </c>
      <c r="F124" s="134" t="s">
        <v>184</v>
      </c>
      <c r="J124" s="135">
        <f>BK124</f>
        <v>0</v>
      </c>
      <c r="L124" s="124"/>
      <c r="M124" s="128"/>
      <c r="N124" s="129"/>
      <c r="O124" s="129"/>
      <c r="P124" s="130">
        <f>SUM(P125:P126)</f>
        <v>3.66432</v>
      </c>
      <c r="Q124" s="129"/>
      <c r="R124" s="130">
        <f>SUM(R125:R126)</f>
        <v>0</v>
      </c>
      <c r="S124" s="129"/>
      <c r="T124" s="131">
        <f>SUM(T125:T126)</f>
        <v>0</v>
      </c>
      <c r="AR124" s="125" t="s">
        <v>70</v>
      </c>
      <c r="AT124" s="132" t="s">
        <v>62</v>
      </c>
      <c r="AU124" s="132" t="s">
        <v>70</v>
      </c>
      <c r="AY124" s="125" t="s">
        <v>119</v>
      </c>
      <c r="BK124" s="133">
        <f>SUM(BK125:BK126)</f>
        <v>0</v>
      </c>
    </row>
    <row r="125" spans="1:65" s="2" customFormat="1" ht="33" customHeight="1">
      <c r="A125" s="31"/>
      <c r="B125" s="136"/>
      <c r="C125" s="137" t="s">
        <v>185</v>
      </c>
      <c r="D125" s="137" t="s">
        <v>122</v>
      </c>
      <c r="E125" s="138" t="s">
        <v>186</v>
      </c>
      <c r="F125" s="139" t="s">
        <v>187</v>
      </c>
      <c r="G125" s="140" t="s">
        <v>152</v>
      </c>
      <c r="H125" s="141">
        <v>1.32</v>
      </c>
      <c r="I125" s="141"/>
      <c r="J125" s="141">
        <f>ROUND(I125*H125,2)</f>
        <v>0</v>
      </c>
      <c r="K125" s="139" t="s">
        <v>126</v>
      </c>
      <c r="L125" s="32"/>
      <c r="M125" s="142" t="s">
        <v>3</v>
      </c>
      <c r="N125" s="143" t="s">
        <v>34</v>
      </c>
      <c r="O125" s="144">
        <v>2.7759999999999998</v>
      </c>
      <c r="P125" s="144">
        <f>O125*H125</f>
        <v>3.66432</v>
      </c>
      <c r="Q125" s="144">
        <v>0</v>
      </c>
      <c r="R125" s="144">
        <f>Q125*H125</f>
        <v>0</v>
      </c>
      <c r="S125" s="144">
        <v>0</v>
      </c>
      <c r="T125" s="145">
        <f>S125*H125</f>
        <v>0</v>
      </c>
      <c r="U125" s="31"/>
      <c r="V125" s="31"/>
      <c r="W125" s="31"/>
      <c r="X125" s="31"/>
      <c r="Y125" s="31"/>
      <c r="Z125" s="31"/>
      <c r="AA125" s="31"/>
      <c r="AB125" s="31"/>
      <c r="AC125" s="31"/>
      <c r="AD125" s="31"/>
      <c r="AE125" s="31"/>
      <c r="AR125" s="146" t="s">
        <v>127</v>
      </c>
      <c r="AT125" s="146" t="s">
        <v>122</v>
      </c>
      <c r="AU125" s="146" t="s">
        <v>72</v>
      </c>
      <c r="AY125" s="19" t="s">
        <v>119</v>
      </c>
      <c r="BE125" s="147">
        <f>IF(N125="základní",J125,0)</f>
        <v>0</v>
      </c>
      <c r="BF125" s="147">
        <f>IF(N125="snížená",J125,0)</f>
        <v>0</v>
      </c>
      <c r="BG125" s="147">
        <f>IF(N125="zákl. přenesená",J125,0)</f>
        <v>0</v>
      </c>
      <c r="BH125" s="147">
        <f>IF(N125="sníž. přenesená",J125,0)</f>
        <v>0</v>
      </c>
      <c r="BI125" s="147">
        <f>IF(N125="nulová",J125,0)</f>
        <v>0</v>
      </c>
      <c r="BJ125" s="19" t="s">
        <v>70</v>
      </c>
      <c r="BK125" s="147">
        <f>ROUND(I125*H125,2)</f>
        <v>0</v>
      </c>
      <c r="BL125" s="19" t="s">
        <v>127</v>
      </c>
      <c r="BM125" s="146" t="s">
        <v>717</v>
      </c>
    </row>
    <row r="126" spans="1:65" s="2" customFormat="1" ht="58.5">
      <c r="A126" s="31"/>
      <c r="B126" s="32"/>
      <c r="C126" s="31"/>
      <c r="D126" s="148" t="s">
        <v>129</v>
      </c>
      <c r="E126" s="31"/>
      <c r="F126" s="149" t="s">
        <v>189</v>
      </c>
      <c r="G126" s="31"/>
      <c r="H126" s="31"/>
      <c r="I126" s="31"/>
      <c r="J126" s="31"/>
      <c r="K126" s="31"/>
      <c r="L126" s="32"/>
      <c r="M126" s="150"/>
      <c r="N126" s="151"/>
      <c r="O126" s="52"/>
      <c r="P126" s="52"/>
      <c r="Q126" s="52"/>
      <c r="R126" s="52"/>
      <c r="S126" s="52"/>
      <c r="T126" s="53"/>
      <c r="U126" s="31"/>
      <c r="V126" s="31"/>
      <c r="W126" s="31"/>
      <c r="X126" s="31"/>
      <c r="Y126" s="31"/>
      <c r="Z126" s="31"/>
      <c r="AA126" s="31"/>
      <c r="AB126" s="31"/>
      <c r="AC126" s="31"/>
      <c r="AD126" s="31"/>
      <c r="AE126" s="31"/>
      <c r="AT126" s="19" t="s">
        <v>129</v>
      </c>
      <c r="AU126" s="19" t="s">
        <v>72</v>
      </c>
    </row>
    <row r="127" spans="1:65" s="12" customFormat="1" ht="25.9" customHeight="1">
      <c r="B127" s="124"/>
      <c r="D127" s="125" t="s">
        <v>62</v>
      </c>
      <c r="E127" s="126" t="s">
        <v>190</v>
      </c>
      <c r="F127" s="126" t="s">
        <v>191</v>
      </c>
      <c r="J127" s="127">
        <f>BK127</f>
        <v>0</v>
      </c>
      <c r="L127" s="124"/>
      <c r="M127" s="128"/>
      <c r="N127" s="129"/>
      <c r="O127" s="129"/>
      <c r="P127" s="130">
        <f>P128+P141</f>
        <v>2.6440299999999999</v>
      </c>
      <c r="Q127" s="129"/>
      <c r="R127" s="130">
        <f>R128+R141</f>
        <v>2.5465399999999999E-2</v>
      </c>
      <c r="S127" s="129"/>
      <c r="T127" s="131">
        <f>T128+T141</f>
        <v>0</v>
      </c>
      <c r="AR127" s="125" t="s">
        <v>72</v>
      </c>
      <c r="AT127" s="132" t="s">
        <v>62</v>
      </c>
      <c r="AU127" s="132" t="s">
        <v>63</v>
      </c>
      <c r="AY127" s="125" t="s">
        <v>119</v>
      </c>
      <c r="BK127" s="133">
        <f>BK128+BK141</f>
        <v>0</v>
      </c>
    </row>
    <row r="128" spans="1:65" s="12" customFormat="1" ht="22.9" customHeight="1">
      <c r="B128" s="124"/>
      <c r="D128" s="125" t="s">
        <v>62</v>
      </c>
      <c r="E128" s="134" t="s">
        <v>396</v>
      </c>
      <c r="F128" s="134" t="s">
        <v>397</v>
      </c>
      <c r="J128" s="135">
        <f>BK128</f>
        <v>0</v>
      </c>
      <c r="L128" s="124"/>
      <c r="M128" s="128"/>
      <c r="N128" s="129"/>
      <c r="O128" s="129"/>
      <c r="P128" s="130">
        <f>SUM(P129:P140)</f>
        <v>1.6864899999999998</v>
      </c>
      <c r="Q128" s="129"/>
      <c r="R128" s="130">
        <f>SUM(R129:R140)</f>
        <v>1.01452E-2</v>
      </c>
      <c r="S128" s="129"/>
      <c r="T128" s="131">
        <f>SUM(T129:T140)</f>
        <v>0</v>
      </c>
      <c r="AR128" s="125" t="s">
        <v>72</v>
      </c>
      <c r="AT128" s="132" t="s">
        <v>62</v>
      </c>
      <c r="AU128" s="132" t="s">
        <v>70</v>
      </c>
      <c r="AY128" s="125" t="s">
        <v>119</v>
      </c>
      <c r="BK128" s="133">
        <f>SUM(BK129:BK140)</f>
        <v>0</v>
      </c>
    </row>
    <row r="129" spans="1:65" s="2" customFormat="1" ht="33" customHeight="1">
      <c r="A129" s="31"/>
      <c r="B129" s="136"/>
      <c r="C129" s="137" t="s">
        <v>194</v>
      </c>
      <c r="D129" s="137" t="s">
        <v>122</v>
      </c>
      <c r="E129" s="138" t="s">
        <v>438</v>
      </c>
      <c r="F129" s="139" t="s">
        <v>718</v>
      </c>
      <c r="G129" s="140" t="s">
        <v>125</v>
      </c>
      <c r="H129" s="141">
        <v>3.84</v>
      </c>
      <c r="I129" s="141"/>
      <c r="J129" s="141">
        <f>ROUND(I129*H129,2)</f>
        <v>0</v>
      </c>
      <c r="K129" s="139" t="s">
        <v>126</v>
      </c>
      <c r="L129" s="32"/>
      <c r="M129" s="142" t="s">
        <v>3</v>
      </c>
      <c r="N129" s="143" t="s">
        <v>34</v>
      </c>
      <c r="O129" s="144">
        <v>0.32500000000000001</v>
      </c>
      <c r="P129" s="144">
        <f>O129*H129</f>
        <v>1.248</v>
      </c>
      <c r="Q129" s="144">
        <v>8.0000000000000007E-5</v>
      </c>
      <c r="R129" s="144">
        <f>Q129*H129</f>
        <v>3.0720000000000004E-4</v>
      </c>
      <c r="S129" s="144">
        <v>0</v>
      </c>
      <c r="T129" s="145">
        <f>S129*H129</f>
        <v>0</v>
      </c>
      <c r="U129" s="31"/>
      <c r="V129" s="31"/>
      <c r="W129" s="31"/>
      <c r="X129" s="31"/>
      <c r="Y129" s="31"/>
      <c r="Z129" s="31"/>
      <c r="AA129" s="31"/>
      <c r="AB129" s="31"/>
      <c r="AC129" s="31"/>
      <c r="AD129" s="31"/>
      <c r="AE129" s="31"/>
      <c r="AR129" s="146" t="s">
        <v>197</v>
      </c>
      <c r="AT129" s="146" t="s">
        <v>122</v>
      </c>
      <c r="AU129" s="146" t="s">
        <v>72</v>
      </c>
      <c r="AY129" s="19" t="s">
        <v>119</v>
      </c>
      <c r="BE129" s="147">
        <f>IF(N129="základní",J129,0)</f>
        <v>0</v>
      </c>
      <c r="BF129" s="147">
        <f>IF(N129="snížená",J129,0)</f>
        <v>0</v>
      </c>
      <c r="BG129" s="147">
        <f>IF(N129="zákl. přenesená",J129,0)</f>
        <v>0</v>
      </c>
      <c r="BH129" s="147">
        <f>IF(N129="sníž. přenesená",J129,0)</f>
        <v>0</v>
      </c>
      <c r="BI129" s="147">
        <f>IF(N129="nulová",J129,0)</f>
        <v>0</v>
      </c>
      <c r="BJ129" s="19" t="s">
        <v>70</v>
      </c>
      <c r="BK129" s="147">
        <f>ROUND(I129*H129,2)</f>
        <v>0</v>
      </c>
      <c r="BL129" s="19" t="s">
        <v>197</v>
      </c>
      <c r="BM129" s="146" t="s">
        <v>719</v>
      </c>
    </row>
    <row r="130" spans="1:65" s="2" customFormat="1" ht="68.25">
      <c r="A130" s="31"/>
      <c r="B130" s="32"/>
      <c r="C130" s="31"/>
      <c r="D130" s="148" t="s">
        <v>129</v>
      </c>
      <c r="E130" s="31"/>
      <c r="F130" s="149" t="s">
        <v>441</v>
      </c>
      <c r="G130" s="31"/>
      <c r="H130" s="31"/>
      <c r="I130" s="31"/>
      <c r="J130" s="31"/>
      <c r="K130" s="31"/>
      <c r="L130" s="32"/>
      <c r="M130" s="150"/>
      <c r="N130" s="151"/>
      <c r="O130" s="52"/>
      <c r="P130" s="52"/>
      <c r="Q130" s="52"/>
      <c r="R130" s="52"/>
      <c r="S130" s="52"/>
      <c r="T130" s="53"/>
      <c r="U130" s="31"/>
      <c r="V130" s="31"/>
      <c r="W130" s="31"/>
      <c r="X130" s="31"/>
      <c r="Y130" s="31"/>
      <c r="Z130" s="31"/>
      <c r="AA130" s="31"/>
      <c r="AB130" s="31"/>
      <c r="AC130" s="31"/>
      <c r="AD130" s="31"/>
      <c r="AE130" s="31"/>
      <c r="AT130" s="19" t="s">
        <v>129</v>
      </c>
      <c r="AU130" s="19" t="s">
        <v>72</v>
      </c>
    </row>
    <row r="131" spans="1:65" s="13" customFormat="1">
      <c r="B131" s="152"/>
      <c r="D131" s="148" t="s">
        <v>131</v>
      </c>
      <c r="E131" s="153" t="s">
        <v>3</v>
      </c>
      <c r="F131" s="154" t="s">
        <v>720</v>
      </c>
      <c r="H131" s="155">
        <v>3.84</v>
      </c>
      <c r="L131" s="152"/>
      <c r="M131" s="156"/>
      <c r="N131" s="157"/>
      <c r="O131" s="157"/>
      <c r="P131" s="157"/>
      <c r="Q131" s="157"/>
      <c r="R131" s="157"/>
      <c r="S131" s="157"/>
      <c r="T131" s="158"/>
      <c r="AT131" s="153" t="s">
        <v>131</v>
      </c>
      <c r="AU131" s="153" t="s">
        <v>72</v>
      </c>
      <c r="AV131" s="13" t="s">
        <v>72</v>
      </c>
      <c r="AW131" s="13" t="s">
        <v>25</v>
      </c>
      <c r="AX131" s="13" t="s">
        <v>63</v>
      </c>
      <c r="AY131" s="153" t="s">
        <v>119</v>
      </c>
    </row>
    <row r="132" spans="1:65" s="14" customFormat="1">
      <c r="B132" s="159"/>
      <c r="D132" s="148" t="s">
        <v>131</v>
      </c>
      <c r="E132" s="160" t="s">
        <v>3</v>
      </c>
      <c r="F132" s="161" t="s">
        <v>133</v>
      </c>
      <c r="H132" s="162">
        <v>3.84</v>
      </c>
      <c r="L132" s="159"/>
      <c r="M132" s="163"/>
      <c r="N132" s="164"/>
      <c r="O132" s="164"/>
      <c r="P132" s="164"/>
      <c r="Q132" s="164"/>
      <c r="R132" s="164"/>
      <c r="S132" s="164"/>
      <c r="T132" s="165"/>
      <c r="AT132" s="160" t="s">
        <v>131</v>
      </c>
      <c r="AU132" s="160" t="s">
        <v>72</v>
      </c>
      <c r="AV132" s="14" t="s">
        <v>127</v>
      </c>
      <c r="AW132" s="14" t="s">
        <v>25</v>
      </c>
      <c r="AX132" s="14" t="s">
        <v>70</v>
      </c>
      <c r="AY132" s="160" t="s">
        <v>119</v>
      </c>
    </row>
    <row r="133" spans="1:65" s="2" customFormat="1" ht="16.5" customHeight="1">
      <c r="A133" s="31"/>
      <c r="B133" s="136"/>
      <c r="C133" s="172" t="s">
        <v>200</v>
      </c>
      <c r="D133" s="172" t="s">
        <v>201</v>
      </c>
      <c r="E133" s="173" t="s">
        <v>442</v>
      </c>
      <c r="F133" s="174" t="s">
        <v>443</v>
      </c>
      <c r="G133" s="175" t="s">
        <v>125</v>
      </c>
      <c r="H133" s="176">
        <v>4.4800000000000004</v>
      </c>
      <c r="I133" s="176"/>
      <c r="J133" s="176">
        <f>ROUND(I133*H133,2)</f>
        <v>0</v>
      </c>
      <c r="K133" s="174" t="s">
        <v>126</v>
      </c>
      <c r="L133" s="177"/>
      <c r="M133" s="178" t="s">
        <v>3</v>
      </c>
      <c r="N133" s="179" t="s">
        <v>34</v>
      </c>
      <c r="O133" s="144">
        <v>0</v>
      </c>
      <c r="P133" s="144">
        <f>O133*H133</f>
        <v>0</v>
      </c>
      <c r="Q133" s="144">
        <v>1.9E-3</v>
      </c>
      <c r="R133" s="144">
        <f>Q133*H133</f>
        <v>8.5120000000000005E-3</v>
      </c>
      <c r="S133" s="144">
        <v>0</v>
      </c>
      <c r="T133" s="145">
        <f>S133*H133</f>
        <v>0</v>
      </c>
      <c r="U133" s="31"/>
      <c r="V133" s="31"/>
      <c r="W133" s="31"/>
      <c r="X133" s="31"/>
      <c r="Y133" s="31"/>
      <c r="Z133" s="31"/>
      <c r="AA133" s="31"/>
      <c r="AB133" s="31"/>
      <c r="AC133" s="31"/>
      <c r="AD133" s="31"/>
      <c r="AE133" s="31"/>
      <c r="AR133" s="146" t="s">
        <v>204</v>
      </c>
      <c r="AT133" s="146" t="s">
        <v>201</v>
      </c>
      <c r="AU133" s="146" t="s">
        <v>72</v>
      </c>
      <c r="AY133" s="19" t="s">
        <v>119</v>
      </c>
      <c r="BE133" s="147">
        <f>IF(N133="základní",J133,0)</f>
        <v>0</v>
      </c>
      <c r="BF133" s="147">
        <f>IF(N133="snížená",J133,0)</f>
        <v>0</v>
      </c>
      <c r="BG133" s="147">
        <f>IF(N133="zákl. přenesená",J133,0)</f>
        <v>0</v>
      </c>
      <c r="BH133" s="147">
        <f>IF(N133="sníž. přenesená",J133,0)</f>
        <v>0</v>
      </c>
      <c r="BI133" s="147">
        <f>IF(N133="nulová",J133,0)</f>
        <v>0</v>
      </c>
      <c r="BJ133" s="19" t="s">
        <v>70</v>
      </c>
      <c r="BK133" s="147">
        <f>ROUND(I133*H133,2)</f>
        <v>0</v>
      </c>
      <c r="BL133" s="19" t="s">
        <v>197</v>
      </c>
      <c r="BM133" s="146" t="s">
        <v>721</v>
      </c>
    </row>
    <row r="134" spans="1:65" s="13" customFormat="1">
      <c r="B134" s="152"/>
      <c r="D134" s="148" t="s">
        <v>131</v>
      </c>
      <c r="F134" s="154" t="s">
        <v>722</v>
      </c>
      <c r="H134" s="155">
        <v>4.4800000000000004</v>
      </c>
      <c r="L134" s="152"/>
      <c r="M134" s="156"/>
      <c r="N134" s="157"/>
      <c r="O134" s="157"/>
      <c r="P134" s="157"/>
      <c r="Q134" s="157"/>
      <c r="R134" s="157"/>
      <c r="S134" s="157"/>
      <c r="T134" s="158"/>
      <c r="AT134" s="153" t="s">
        <v>131</v>
      </c>
      <c r="AU134" s="153" t="s">
        <v>72</v>
      </c>
      <c r="AV134" s="13" t="s">
        <v>72</v>
      </c>
      <c r="AW134" s="13" t="s">
        <v>4</v>
      </c>
      <c r="AX134" s="13" t="s">
        <v>70</v>
      </c>
      <c r="AY134" s="153" t="s">
        <v>119</v>
      </c>
    </row>
    <row r="135" spans="1:65" s="2" customFormat="1" ht="21.75" customHeight="1">
      <c r="A135" s="31"/>
      <c r="B135" s="136"/>
      <c r="C135" s="137" t="s">
        <v>207</v>
      </c>
      <c r="D135" s="137" t="s">
        <v>122</v>
      </c>
      <c r="E135" s="138" t="s">
        <v>445</v>
      </c>
      <c r="F135" s="139" t="s">
        <v>446</v>
      </c>
      <c r="G135" s="140" t="s">
        <v>125</v>
      </c>
      <c r="H135" s="141">
        <v>3.84</v>
      </c>
      <c r="I135" s="141"/>
      <c r="J135" s="141">
        <f>ROUND(I135*H135,2)</f>
        <v>0</v>
      </c>
      <c r="K135" s="139" t="s">
        <v>126</v>
      </c>
      <c r="L135" s="32"/>
      <c r="M135" s="142" t="s">
        <v>3</v>
      </c>
      <c r="N135" s="143" t="s">
        <v>34</v>
      </c>
      <c r="O135" s="144">
        <v>0.11</v>
      </c>
      <c r="P135" s="144">
        <f>O135*H135</f>
        <v>0.4224</v>
      </c>
      <c r="Q135" s="144">
        <v>0</v>
      </c>
      <c r="R135" s="144">
        <f>Q135*H135</f>
        <v>0</v>
      </c>
      <c r="S135" s="144">
        <v>0</v>
      </c>
      <c r="T135" s="145">
        <f>S135*H135</f>
        <v>0</v>
      </c>
      <c r="U135" s="31"/>
      <c r="V135" s="31"/>
      <c r="W135" s="31"/>
      <c r="X135" s="31"/>
      <c r="Y135" s="31"/>
      <c r="Z135" s="31"/>
      <c r="AA135" s="31"/>
      <c r="AB135" s="31"/>
      <c r="AC135" s="31"/>
      <c r="AD135" s="31"/>
      <c r="AE135" s="31"/>
      <c r="AR135" s="146" t="s">
        <v>197</v>
      </c>
      <c r="AT135" s="146" t="s">
        <v>122</v>
      </c>
      <c r="AU135" s="146" t="s">
        <v>72</v>
      </c>
      <c r="AY135" s="19" t="s">
        <v>119</v>
      </c>
      <c r="BE135" s="147">
        <f>IF(N135="základní",J135,0)</f>
        <v>0</v>
      </c>
      <c r="BF135" s="147">
        <f>IF(N135="snížená",J135,0)</f>
        <v>0</v>
      </c>
      <c r="BG135" s="147">
        <f>IF(N135="zákl. přenesená",J135,0)</f>
        <v>0</v>
      </c>
      <c r="BH135" s="147">
        <f>IF(N135="sníž. přenesená",J135,0)</f>
        <v>0</v>
      </c>
      <c r="BI135" s="147">
        <f>IF(N135="nulová",J135,0)</f>
        <v>0</v>
      </c>
      <c r="BJ135" s="19" t="s">
        <v>70</v>
      </c>
      <c r="BK135" s="147">
        <f>ROUND(I135*H135,2)</f>
        <v>0</v>
      </c>
      <c r="BL135" s="19" t="s">
        <v>197</v>
      </c>
      <c r="BM135" s="146" t="s">
        <v>723</v>
      </c>
    </row>
    <row r="136" spans="1:65" s="2" customFormat="1" ht="39">
      <c r="A136" s="31"/>
      <c r="B136" s="32"/>
      <c r="C136" s="31"/>
      <c r="D136" s="148" t="s">
        <v>129</v>
      </c>
      <c r="E136" s="31"/>
      <c r="F136" s="149" t="s">
        <v>448</v>
      </c>
      <c r="G136" s="31"/>
      <c r="H136" s="31"/>
      <c r="I136" s="31"/>
      <c r="J136" s="31"/>
      <c r="K136" s="31"/>
      <c r="L136" s="32"/>
      <c r="M136" s="150"/>
      <c r="N136" s="151"/>
      <c r="O136" s="52"/>
      <c r="P136" s="52"/>
      <c r="Q136" s="52"/>
      <c r="R136" s="52"/>
      <c r="S136" s="52"/>
      <c r="T136" s="53"/>
      <c r="U136" s="31"/>
      <c r="V136" s="31"/>
      <c r="W136" s="31"/>
      <c r="X136" s="31"/>
      <c r="Y136" s="31"/>
      <c r="Z136" s="31"/>
      <c r="AA136" s="31"/>
      <c r="AB136" s="31"/>
      <c r="AC136" s="31"/>
      <c r="AD136" s="31"/>
      <c r="AE136" s="31"/>
      <c r="AT136" s="19" t="s">
        <v>129</v>
      </c>
      <c r="AU136" s="19" t="s">
        <v>72</v>
      </c>
    </row>
    <row r="137" spans="1:65" s="2" customFormat="1" ht="16.5" customHeight="1">
      <c r="A137" s="31"/>
      <c r="B137" s="136"/>
      <c r="C137" s="172" t="s">
        <v>212</v>
      </c>
      <c r="D137" s="172" t="s">
        <v>201</v>
      </c>
      <c r="E137" s="173" t="s">
        <v>449</v>
      </c>
      <c r="F137" s="174" t="s">
        <v>450</v>
      </c>
      <c r="G137" s="175" t="s">
        <v>125</v>
      </c>
      <c r="H137" s="176">
        <v>4.42</v>
      </c>
      <c r="I137" s="176"/>
      <c r="J137" s="176">
        <f>ROUND(I137*H137,2)</f>
        <v>0</v>
      </c>
      <c r="K137" s="174" t="s">
        <v>126</v>
      </c>
      <c r="L137" s="177"/>
      <c r="M137" s="178" t="s">
        <v>3</v>
      </c>
      <c r="N137" s="179" t="s">
        <v>34</v>
      </c>
      <c r="O137" s="144">
        <v>0</v>
      </c>
      <c r="P137" s="144">
        <f>O137*H137</f>
        <v>0</v>
      </c>
      <c r="Q137" s="144">
        <v>2.9999999999999997E-4</v>
      </c>
      <c r="R137" s="144">
        <f>Q137*H137</f>
        <v>1.3259999999999999E-3</v>
      </c>
      <c r="S137" s="144">
        <v>0</v>
      </c>
      <c r="T137" s="145">
        <f>S137*H137</f>
        <v>0</v>
      </c>
      <c r="U137" s="31"/>
      <c r="V137" s="31"/>
      <c r="W137" s="31"/>
      <c r="X137" s="31"/>
      <c r="Y137" s="31"/>
      <c r="Z137" s="31"/>
      <c r="AA137" s="31"/>
      <c r="AB137" s="31"/>
      <c r="AC137" s="31"/>
      <c r="AD137" s="31"/>
      <c r="AE137" s="31"/>
      <c r="AR137" s="146" t="s">
        <v>204</v>
      </c>
      <c r="AT137" s="146" t="s">
        <v>201</v>
      </c>
      <c r="AU137" s="146" t="s">
        <v>72</v>
      </c>
      <c r="AY137" s="19" t="s">
        <v>119</v>
      </c>
      <c r="BE137" s="147">
        <f>IF(N137="základní",J137,0)</f>
        <v>0</v>
      </c>
      <c r="BF137" s="147">
        <f>IF(N137="snížená",J137,0)</f>
        <v>0</v>
      </c>
      <c r="BG137" s="147">
        <f>IF(N137="zákl. přenesená",J137,0)</f>
        <v>0</v>
      </c>
      <c r="BH137" s="147">
        <f>IF(N137="sníž. přenesená",J137,0)</f>
        <v>0</v>
      </c>
      <c r="BI137" s="147">
        <f>IF(N137="nulová",J137,0)</f>
        <v>0</v>
      </c>
      <c r="BJ137" s="19" t="s">
        <v>70</v>
      </c>
      <c r="BK137" s="147">
        <f>ROUND(I137*H137,2)</f>
        <v>0</v>
      </c>
      <c r="BL137" s="19" t="s">
        <v>197</v>
      </c>
      <c r="BM137" s="146" t="s">
        <v>724</v>
      </c>
    </row>
    <row r="138" spans="1:65" s="13" customFormat="1">
      <c r="B138" s="152"/>
      <c r="D138" s="148" t="s">
        <v>131</v>
      </c>
      <c r="F138" s="154" t="s">
        <v>725</v>
      </c>
      <c r="H138" s="155">
        <v>4.42</v>
      </c>
      <c r="L138" s="152"/>
      <c r="M138" s="156"/>
      <c r="N138" s="157"/>
      <c r="O138" s="157"/>
      <c r="P138" s="157"/>
      <c r="Q138" s="157"/>
      <c r="R138" s="157"/>
      <c r="S138" s="157"/>
      <c r="T138" s="158"/>
      <c r="AT138" s="153" t="s">
        <v>131</v>
      </c>
      <c r="AU138" s="153" t="s">
        <v>72</v>
      </c>
      <c r="AV138" s="13" t="s">
        <v>72</v>
      </c>
      <c r="AW138" s="13" t="s">
        <v>4</v>
      </c>
      <c r="AX138" s="13" t="s">
        <v>70</v>
      </c>
      <c r="AY138" s="153" t="s">
        <v>119</v>
      </c>
    </row>
    <row r="139" spans="1:65" s="2" customFormat="1" ht="24">
      <c r="A139" s="31"/>
      <c r="B139" s="136"/>
      <c r="C139" s="137" t="s">
        <v>9</v>
      </c>
      <c r="D139" s="137" t="s">
        <v>122</v>
      </c>
      <c r="E139" s="138" t="s">
        <v>453</v>
      </c>
      <c r="F139" s="139" t="s">
        <v>454</v>
      </c>
      <c r="G139" s="140" t="s">
        <v>152</v>
      </c>
      <c r="H139" s="141">
        <v>0.01</v>
      </c>
      <c r="I139" s="141"/>
      <c r="J139" s="141">
        <f>ROUND(I139*H139,2)</f>
        <v>0</v>
      </c>
      <c r="K139" s="139" t="s">
        <v>126</v>
      </c>
      <c r="L139" s="32"/>
      <c r="M139" s="142" t="s">
        <v>3</v>
      </c>
      <c r="N139" s="143" t="s">
        <v>34</v>
      </c>
      <c r="O139" s="144">
        <v>1.609</v>
      </c>
      <c r="P139" s="144">
        <f>O139*H139</f>
        <v>1.609E-2</v>
      </c>
      <c r="Q139" s="144">
        <v>0</v>
      </c>
      <c r="R139" s="144">
        <f>Q139*H139</f>
        <v>0</v>
      </c>
      <c r="S139" s="144">
        <v>0</v>
      </c>
      <c r="T139" s="145">
        <f>S139*H139</f>
        <v>0</v>
      </c>
      <c r="U139" s="31"/>
      <c r="V139" s="31"/>
      <c r="W139" s="31"/>
      <c r="X139" s="31"/>
      <c r="Y139" s="31"/>
      <c r="Z139" s="31"/>
      <c r="AA139" s="31"/>
      <c r="AB139" s="31"/>
      <c r="AC139" s="31"/>
      <c r="AD139" s="31"/>
      <c r="AE139" s="31"/>
      <c r="AR139" s="146" t="s">
        <v>197</v>
      </c>
      <c r="AT139" s="146" t="s">
        <v>122</v>
      </c>
      <c r="AU139" s="146" t="s">
        <v>72</v>
      </c>
      <c r="AY139" s="19" t="s">
        <v>119</v>
      </c>
      <c r="BE139" s="147">
        <f>IF(N139="základní",J139,0)</f>
        <v>0</v>
      </c>
      <c r="BF139" s="147">
        <f>IF(N139="snížená",J139,0)</f>
        <v>0</v>
      </c>
      <c r="BG139" s="147">
        <f>IF(N139="zákl. přenesená",J139,0)</f>
        <v>0</v>
      </c>
      <c r="BH139" s="147">
        <f>IF(N139="sníž. přenesená",J139,0)</f>
        <v>0</v>
      </c>
      <c r="BI139" s="147">
        <f>IF(N139="nulová",J139,0)</f>
        <v>0</v>
      </c>
      <c r="BJ139" s="19" t="s">
        <v>70</v>
      </c>
      <c r="BK139" s="147">
        <f>ROUND(I139*H139,2)</f>
        <v>0</v>
      </c>
      <c r="BL139" s="19" t="s">
        <v>197</v>
      </c>
      <c r="BM139" s="146" t="s">
        <v>726</v>
      </c>
    </row>
    <row r="140" spans="1:65" s="2" customFormat="1" ht="78">
      <c r="A140" s="31"/>
      <c r="B140" s="32"/>
      <c r="C140" s="31"/>
      <c r="D140" s="148" t="s">
        <v>129</v>
      </c>
      <c r="E140" s="31"/>
      <c r="F140" s="149" t="s">
        <v>272</v>
      </c>
      <c r="G140" s="31"/>
      <c r="H140" s="31"/>
      <c r="I140" s="31"/>
      <c r="J140" s="31"/>
      <c r="K140" s="31"/>
      <c r="L140" s="32"/>
      <c r="M140" s="150"/>
      <c r="N140" s="151"/>
      <c r="O140" s="52"/>
      <c r="P140" s="52"/>
      <c r="Q140" s="52"/>
      <c r="R140" s="52"/>
      <c r="S140" s="52"/>
      <c r="T140" s="53"/>
      <c r="U140" s="31"/>
      <c r="V140" s="31"/>
      <c r="W140" s="31"/>
      <c r="X140" s="31"/>
      <c r="Y140" s="31"/>
      <c r="Z140" s="31"/>
      <c r="AA140" s="31"/>
      <c r="AB140" s="31"/>
      <c r="AC140" s="31"/>
      <c r="AD140" s="31"/>
      <c r="AE140" s="31"/>
      <c r="AT140" s="19" t="s">
        <v>129</v>
      </c>
      <c r="AU140" s="19" t="s">
        <v>72</v>
      </c>
    </row>
    <row r="141" spans="1:65" s="12" customFormat="1" ht="22.9" customHeight="1">
      <c r="B141" s="124"/>
      <c r="D141" s="125" t="s">
        <v>62</v>
      </c>
      <c r="E141" s="134" t="s">
        <v>192</v>
      </c>
      <c r="F141" s="134" t="s">
        <v>193</v>
      </c>
      <c r="J141" s="135">
        <f>BK141</f>
        <v>0</v>
      </c>
      <c r="L141" s="124"/>
      <c r="M141" s="128"/>
      <c r="N141" s="129"/>
      <c r="O141" s="129"/>
      <c r="P141" s="130">
        <f>SUM(P142:P152)</f>
        <v>0.95754000000000006</v>
      </c>
      <c r="Q141" s="129"/>
      <c r="R141" s="130">
        <f>SUM(R142:R152)</f>
        <v>1.5320200000000001E-2</v>
      </c>
      <c r="S141" s="129"/>
      <c r="T141" s="131">
        <f>SUM(T142:T152)</f>
        <v>0</v>
      </c>
      <c r="AR141" s="125" t="s">
        <v>72</v>
      </c>
      <c r="AT141" s="132" t="s">
        <v>62</v>
      </c>
      <c r="AU141" s="132" t="s">
        <v>70</v>
      </c>
      <c r="AY141" s="125" t="s">
        <v>119</v>
      </c>
      <c r="BK141" s="133">
        <f>SUM(BK142:BK152)</f>
        <v>0</v>
      </c>
    </row>
    <row r="142" spans="1:65" s="2" customFormat="1" ht="24">
      <c r="A142" s="31"/>
      <c r="B142" s="136"/>
      <c r="C142" s="137" t="s">
        <v>197</v>
      </c>
      <c r="D142" s="137" t="s">
        <v>122</v>
      </c>
      <c r="E142" s="138" t="s">
        <v>459</v>
      </c>
      <c r="F142" s="139" t="s">
        <v>460</v>
      </c>
      <c r="G142" s="140" t="s">
        <v>125</v>
      </c>
      <c r="H142" s="141">
        <v>3.08</v>
      </c>
      <c r="I142" s="141"/>
      <c r="J142" s="141">
        <f>ROUND(I142*H142,2)</f>
        <v>0</v>
      </c>
      <c r="K142" s="139" t="s">
        <v>126</v>
      </c>
      <c r="L142" s="32"/>
      <c r="M142" s="142" t="s">
        <v>3</v>
      </c>
      <c r="N142" s="143" t="s">
        <v>34</v>
      </c>
      <c r="O142" s="144">
        <v>0.14000000000000001</v>
      </c>
      <c r="P142" s="144">
        <f>O142*H142</f>
        <v>0.43120000000000003</v>
      </c>
      <c r="Q142" s="144">
        <v>1.16E-3</v>
      </c>
      <c r="R142" s="144">
        <f>Q142*H142</f>
        <v>3.5728000000000001E-3</v>
      </c>
      <c r="S142" s="144">
        <v>0</v>
      </c>
      <c r="T142" s="145">
        <f>S142*H142</f>
        <v>0</v>
      </c>
      <c r="U142" s="31"/>
      <c r="V142" s="31"/>
      <c r="W142" s="31"/>
      <c r="X142" s="31"/>
      <c r="Y142" s="31"/>
      <c r="Z142" s="31"/>
      <c r="AA142" s="31"/>
      <c r="AB142" s="31"/>
      <c r="AC142" s="31"/>
      <c r="AD142" s="31"/>
      <c r="AE142" s="31"/>
      <c r="AR142" s="146" t="s">
        <v>197</v>
      </c>
      <c r="AT142" s="146" t="s">
        <v>122</v>
      </c>
      <c r="AU142" s="146" t="s">
        <v>72</v>
      </c>
      <c r="AY142" s="19" t="s">
        <v>119</v>
      </c>
      <c r="BE142" s="147">
        <f>IF(N142="základní",J142,0)</f>
        <v>0</v>
      </c>
      <c r="BF142" s="147">
        <f>IF(N142="snížená",J142,0)</f>
        <v>0</v>
      </c>
      <c r="BG142" s="147">
        <f>IF(N142="zákl. přenesená",J142,0)</f>
        <v>0</v>
      </c>
      <c r="BH142" s="147">
        <f>IF(N142="sníž. přenesená",J142,0)</f>
        <v>0</v>
      </c>
      <c r="BI142" s="147">
        <f>IF(N142="nulová",J142,0)</f>
        <v>0</v>
      </c>
      <c r="BJ142" s="19" t="s">
        <v>70</v>
      </c>
      <c r="BK142" s="147">
        <f>ROUND(I142*H142,2)</f>
        <v>0</v>
      </c>
      <c r="BL142" s="19" t="s">
        <v>197</v>
      </c>
      <c r="BM142" s="146" t="s">
        <v>727</v>
      </c>
    </row>
    <row r="143" spans="1:65" s="2" customFormat="1" ht="107.25">
      <c r="A143" s="31"/>
      <c r="B143" s="32"/>
      <c r="C143" s="31"/>
      <c r="D143" s="148" t="s">
        <v>129</v>
      </c>
      <c r="E143" s="31"/>
      <c r="F143" s="149" t="s">
        <v>462</v>
      </c>
      <c r="G143" s="31"/>
      <c r="H143" s="31"/>
      <c r="I143" s="31"/>
      <c r="J143" s="31"/>
      <c r="K143" s="31"/>
      <c r="L143" s="32"/>
      <c r="M143" s="150"/>
      <c r="N143" s="151"/>
      <c r="O143" s="52"/>
      <c r="P143" s="52"/>
      <c r="Q143" s="52"/>
      <c r="R143" s="52"/>
      <c r="S143" s="52"/>
      <c r="T143" s="53"/>
      <c r="U143" s="31"/>
      <c r="V143" s="31"/>
      <c r="W143" s="31"/>
      <c r="X143" s="31"/>
      <c r="Y143" s="31"/>
      <c r="Z143" s="31"/>
      <c r="AA143" s="31"/>
      <c r="AB143" s="31"/>
      <c r="AC143" s="31"/>
      <c r="AD143" s="31"/>
      <c r="AE143" s="31"/>
      <c r="AT143" s="19" t="s">
        <v>129</v>
      </c>
      <c r="AU143" s="19" t="s">
        <v>72</v>
      </c>
    </row>
    <row r="144" spans="1:65" s="13" customFormat="1">
      <c r="B144" s="152"/>
      <c r="D144" s="148" t="s">
        <v>131</v>
      </c>
      <c r="E144" s="153" t="s">
        <v>3</v>
      </c>
      <c r="F144" s="154" t="s">
        <v>728</v>
      </c>
      <c r="H144" s="155">
        <v>3.08</v>
      </c>
      <c r="L144" s="152"/>
      <c r="M144" s="156"/>
      <c r="N144" s="157"/>
      <c r="O144" s="157"/>
      <c r="P144" s="157"/>
      <c r="Q144" s="157"/>
      <c r="R144" s="157"/>
      <c r="S144" s="157"/>
      <c r="T144" s="158"/>
      <c r="AT144" s="153" t="s">
        <v>131</v>
      </c>
      <c r="AU144" s="153" t="s">
        <v>72</v>
      </c>
      <c r="AV144" s="13" t="s">
        <v>72</v>
      </c>
      <c r="AW144" s="13" t="s">
        <v>25</v>
      </c>
      <c r="AX144" s="13" t="s">
        <v>63</v>
      </c>
      <c r="AY144" s="153" t="s">
        <v>119</v>
      </c>
    </row>
    <row r="145" spans="1:65" s="14" customFormat="1">
      <c r="B145" s="159"/>
      <c r="D145" s="148" t="s">
        <v>131</v>
      </c>
      <c r="E145" s="160" t="s">
        <v>3</v>
      </c>
      <c r="F145" s="161" t="s">
        <v>133</v>
      </c>
      <c r="H145" s="162">
        <v>3.08</v>
      </c>
      <c r="L145" s="159"/>
      <c r="M145" s="163"/>
      <c r="N145" s="164"/>
      <c r="O145" s="164"/>
      <c r="P145" s="164"/>
      <c r="Q145" s="164"/>
      <c r="R145" s="164"/>
      <c r="S145" s="164"/>
      <c r="T145" s="165"/>
      <c r="AT145" s="160" t="s">
        <v>131</v>
      </c>
      <c r="AU145" s="160" t="s">
        <v>72</v>
      </c>
      <c r="AV145" s="14" t="s">
        <v>127</v>
      </c>
      <c r="AW145" s="14" t="s">
        <v>25</v>
      </c>
      <c r="AX145" s="14" t="s">
        <v>70</v>
      </c>
      <c r="AY145" s="160" t="s">
        <v>119</v>
      </c>
    </row>
    <row r="146" spans="1:65" s="2" customFormat="1" ht="16.5" customHeight="1">
      <c r="A146" s="31"/>
      <c r="B146" s="136"/>
      <c r="C146" s="172" t="s">
        <v>224</v>
      </c>
      <c r="D146" s="172" t="s">
        <v>201</v>
      </c>
      <c r="E146" s="173" t="s">
        <v>463</v>
      </c>
      <c r="F146" s="174" t="s">
        <v>464</v>
      </c>
      <c r="G146" s="175" t="s">
        <v>125</v>
      </c>
      <c r="H146" s="176">
        <v>3.14</v>
      </c>
      <c r="I146" s="176"/>
      <c r="J146" s="176">
        <f>ROUND(I146*H146,2)</f>
        <v>0</v>
      </c>
      <c r="K146" s="174" t="s">
        <v>126</v>
      </c>
      <c r="L146" s="177"/>
      <c r="M146" s="178" t="s">
        <v>3</v>
      </c>
      <c r="N146" s="179" t="s">
        <v>34</v>
      </c>
      <c r="O146" s="144">
        <v>0</v>
      </c>
      <c r="P146" s="144">
        <f>O146*H146</f>
        <v>0</v>
      </c>
      <c r="Q146" s="144">
        <v>1.75E-3</v>
      </c>
      <c r="R146" s="144">
        <f>Q146*H146</f>
        <v>5.4950000000000008E-3</v>
      </c>
      <c r="S146" s="144">
        <v>0</v>
      </c>
      <c r="T146" s="145">
        <f>S146*H146</f>
        <v>0</v>
      </c>
      <c r="U146" s="31"/>
      <c r="V146" s="31"/>
      <c r="W146" s="31"/>
      <c r="X146" s="31"/>
      <c r="Y146" s="31"/>
      <c r="Z146" s="31"/>
      <c r="AA146" s="31"/>
      <c r="AB146" s="31"/>
      <c r="AC146" s="31"/>
      <c r="AD146" s="31"/>
      <c r="AE146" s="31"/>
      <c r="AR146" s="146" t="s">
        <v>204</v>
      </c>
      <c r="AT146" s="146" t="s">
        <v>201</v>
      </c>
      <c r="AU146" s="146" t="s">
        <v>72</v>
      </c>
      <c r="AY146" s="19" t="s">
        <v>119</v>
      </c>
      <c r="BE146" s="147">
        <f>IF(N146="základní",J146,0)</f>
        <v>0</v>
      </c>
      <c r="BF146" s="147">
        <f>IF(N146="snížená",J146,0)</f>
        <v>0</v>
      </c>
      <c r="BG146" s="147">
        <f>IF(N146="zákl. přenesená",J146,0)</f>
        <v>0</v>
      </c>
      <c r="BH146" s="147">
        <f>IF(N146="sníž. přenesená",J146,0)</f>
        <v>0</v>
      </c>
      <c r="BI146" s="147">
        <f>IF(N146="nulová",J146,0)</f>
        <v>0</v>
      </c>
      <c r="BJ146" s="19" t="s">
        <v>70</v>
      </c>
      <c r="BK146" s="147">
        <f>ROUND(I146*H146,2)</f>
        <v>0</v>
      </c>
      <c r="BL146" s="19" t="s">
        <v>197</v>
      </c>
      <c r="BM146" s="146" t="s">
        <v>729</v>
      </c>
    </row>
    <row r="147" spans="1:65" s="13" customFormat="1">
      <c r="B147" s="152"/>
      <c r="D147" s="148" t="s">
        <v>131</v>
      </c>
      <c r="F147" s="154" t="s">
        <v>730</v>
      </c>
      <c r="H147" s="155">
        <v>3.14</v>
      </c>
      <c r="L147" s="152"/>
      <c r="M147" s="156"/>
      <c r="N147" s="157"/>
      <c r="O147" s="157"/>
      <c r="P147" s="157"/>
      <c r="Q147" s="157"/>
      <c r="R147" s="157"/>
      <c r="S147" s="157"/>
      <c r="T147" s="158"/>
      <c r="AT147" s="153" t="s">
        <v>131</v>
      </c>
      <c r="AU147" s="153" t="s">
        <v>72</v>
      </c>
      <c r="AV147" s="13" t="s">
        <v>72</v>
      </c>
      <c r="AW147" s="13" t="s">
        <v>4</v>
      </c>
      <c r="AX147" s="13" t="s">
        <v>70</v>
      </c>
      <c r="AY147" s="153" t="s">
        <v>119</v>
      </c>
    </row>
    <row r="148" spans="1:65" s="2" customFormat="1" ht="24">
      <c r="A148" s="31"/>
      <c r="B148" s="136"/>
      <c r="C148" s="137" t="s">
        <v>230</v>
      </c>
      <c r="D148" s="137" t="s">
        <v>122</v>
      </c>
      <c r="E148" s="138" t="s">
        <v>467</v>
      </c>
      <c r="F148" s="139" t="s">
        <v>468</v>
      </c>
      <c r="G148" s="140" t="s">
        <v>125</v>
      </c>
      <c r="H148" s="141">
        <v>3.08</v>
      </c>
      <c r="I148" s="141"/>
      <c r="J148" s="141">
        <f>ROUND(I148*H148,2)</f>
        <v>0</v>
      </c>
      <c r="K148" s="139" t="s">
        <v>126</v>
      </c>
      <c r="L148" s="32"/>
      <c r="M148" s="142" t="s">
        <v>3</v>
      </c>
      <c r="N148" s="143" t="s">
        <v>34</v>
      </c>
      <c r="O148" s="144">
        <v>0.159</v>
      </c>
      <c r="P148" s="144">
        <f>O148*H148</f>
        <v>0.48972000000000004</v>
      </c>
      <c r="Q148" s="144">
        <v>3.0000000000000001E-5</v>
      </c>
      <c r="R148" s="144">
        <f>Q148*H148</f>
        <v>9.240000000000001E-5</v>
      </c>
      <c r="S148" s="144">
        <v>0</v>
      </c>
      <c r="T148" s="145">
        <f>S148*H148</f>
        <v>0</v>
      </c>
      <c r="U148" s="31"/>
      <c r="V148" s="31"/>
      <c r="W148" s="31"/>
      <c r="X148" s="31"/>
      <c r="Y148" s="31"/>
      <c r="Z148" s="31"/>
      <c r="AA148" s="31"/>
      <c r="AB148" s="31"/>
      <c r="AC148" s="31"/>
      <c r="AD148" s="31"/>
      <c r="AE148" s="31"/>
      <c r="AR148" s="146" t="s">
        <v>197</v>
      </c>
      <c r="AT148" s="146" t="s">
        <v>122</v>
      </c>
      <c r="AU148" s="146" t="s">
        <v>72</v>
      </c>
      <c r="AY148" s="19" t="s">
        <v>119</v>
      </c>
      <c r="BE148" s="147">
        <f>IF(N148="základní",J148,0)</f>
        <v>0</v>
      </c>
      <c r="BF148" s="147">
        <f>IF(N148="snížená",J148,0)</f>
        <v>0</v>
      </c>
      <c r="BG148" s="147">
        <f>IF(N148="zákl. přenesená",J148,0)</f>
        <v>0</v>
      </c>
      <c r="BH148" s="147">
        <f>IF(N148="sníž. přenesená",J148,0)</f>
        <v>0</v>
      </c>
      <c r="BI148" s="147">
        <f>IF(N148="nulová",J148,0)</f>
        <v>0</v>
      </c>
      <c r="BJ148" s="19" t="s">
        <v>70</v>
      </c>
      <c r="BK148" s="147">
        <f>ROUND(I148*H148,2)</f>
        <v>0</v>
      </c>
      <c r="BL148" s="19" t="s">
        <v>197</v>
      </c>
      <c r="BM148" s="146" t="s">
        <v>731</v>
      </c>
    </row>
    <row r="149" spans="1:65" s="2" customFormat="1" ht="107.25">
      <c r="A149" s="31"/>
      <c r="B149" s="32"/>
      <c r="C149" s="31"/>
      <c r="D149" s="148" t="s">
        <v>129</v>
      </c>
      <c r="E149" s="31"/>
      <c r="F149" s="149" t="s">
        <v>462</v>
      </c>
      <c r="G149" s="31"/>
      <c r="H149" s="31"/>
      <c r="I149" s="31"/>
      <c r="J149" s="31"/>
      <c r="K149" s="31"/>
      <c r="L149" s="32"/>
      <c r="M149" s="150"/>
      <c r="N149" s="151"/>
      <c r="O149" s="52"/>
      <c r="P149" s="52"/>
      <c r="Q149" s="52"/>
      <c r="R149" s="52"/>
      <c r="S149" s="52"/>
      <c r="T149" s="53"/>
      <c r="U149" s="31"/>
      <c r="V149" s="31"/>
      <c r="W149" s="31"/>
      <c r="X149" s="31"/>
      <c r="Y149" s="31"/>
      <c r="Z149" s="31"/>
      <c r="AA149" s="31"/>
      <c r="AB149" s="31"/>
      <c r="AC149" s="31"/>
      <c r="AD149" s="31"/>
      <c r="AE149" s="31"/>
      <c r="AT149" s="19" t="s">
        <v>129</v>
      </c>
      <c r="AU149" s="19" t="s">
        <v>72</v>
      </c>
    </row>
    <row r="150" spans="1:65" s="2" customFormat="1" ht="16.5" customHeight="1">
      <c r="A150" s="31"/>
      <c r="B150" s="136"/>
      <c r="C150" s="172" t="s">
        <v>236</v>
      </c>
      <c r="D150" s="172" t="s">
        <v>201</v>
      </c>
      <c r="E150" s="173" t="s">
        <v>470</v>
      </c>
      <c r="F150" s="174" t="s">
        <v>471</v>
      </c>
      <c r="G150" s="175" t="s">
        <v>125</v>
      </c>
      <c r="H150" s="176">
        <v>3.08</v>
      </c>
      <c r="I150" s="176"/>
      <c r="J150" s="176">
        <f>ROUND(I150*H150,2)</f>
        <v>0</v>
      </c>
      <c r="K150" s="174" t="s">
        <v>126</v>
      </c>
      <c r="L150" s="177"/>
      <c r="M150" s="178" t="s">
        <v>3</v>
      </c>
      <c r="N150" s="179" t="s">
        <v>34</v>
      </c>
      <c r="O150" s="144">
        <v>0</v>
      </c>
      <c r="P150" s="144">
        <f>O150*H150</f>
        <v>0</v>
      </c>
      <c r="Q150" s="144">
        <v>2E-3</v>
      </c>
      <c r="R150" s="144">
        <f>Q150*H150</f>
        <v>6.1600000000000005E-3</v>
      </c>
      <c r="S150" s="144">
        <v>0</v>
      </c>
      <c r="T150" s="145">
        <f>S150*H150</f>
        <v>0</v>
      </c>
      <c r="U150" s="31"/>
      <c r="V150" s="31"/>
      <c r="W150" s="31"/>
      <c r="X150" s="31"/>
      <c r="Y150" s="31"/>
      <c r="Z150" s="31"/>
      <c r="AA150" s="31"/>
      <c r="AB150" s="31"/>
      <c r="AC150" s="31"/>
      <c r="AD150" s="31"/>
      <c r="AE150" s="31"/>
      <c r="AR150" s="146" t="s">
        <v>204</v>
      </c>
      <c r="AT150" s="146" t="s">
        <v>201</v>
      </c>
      <c r="AU150" s="146" t="s">
        <v>72</v>
      </c>
      <c r="AY150" s="19" t="s">
        <v>119</v>
      </c>
      <c r="BE150" s="147">
        <f>IF(N150="základní",J150,0)</f>
        <v>0</v>
      </c>
      <c r="BF150" s="147">
        <f>IF(N150="snížená",J150,0)</f>
        <v>0</v>
      </c>
      <c r="BG150" s="147">
        <f>IF(N150="zákl. přenesená",J150,0)</f>
        <v>0</v>
      </c>
      <c r="BH150" s="147">
        <f>IF(N150="sníž. přenesená",J150,0)</f>
        <v>0</v>
      </c>
      <c r="BI150" s="147">
        <f>IF(N150="nulová",J150,0)</f>
        <v>0</v>
      </c>
      <c r="BJ150" s="19" t="s">
        <v>70</v>
      </c>
      <c r="BK150" s="147">
        <f>ROUND(I150*H150,2)</f>
        <v>0</v>
      </c>
      <c r="BL150" s="19" t="s">
        <v>197</v>
      </c>
      <c r="BM150" s="146" t="s">
        <v>732</v>
      </c>
    </row>
    <row r="151" spans="1:65" s="2" customFormat="1" ht="24">
      <c r="A151" s="31"/>
      <c r="B151" s="136"/>
      <c r="C151" s="137" t="s">
        <v>241</v>
      </c>
      <c r="D151" s="137" t="s">
        <v>122</v>
      </c>
      <c r="E151" s="138" t="s">
        <v>220</v>
      </c>
      <c r="F151" s="139" t="s">
        <v>221</v>
      </c>
      <c r="G151" s="140" t="s">
        <v>152</v>
      </c>
      <c r="H151" s="141">
        <v>0.02</v>
      </c>
      <c r="I151" s="141"/>
      <c r="J151" s="141">
        <f>ROUND(I151*H151,2)</f>
        <v>0</v>
      </c>
      <c r="K151" s="139" t="s">
        <v>126</v>
      </c>
      <c r="L151" s="32"/>
      <c r="M151" s="142" t="s">
        <v>3</v>
      </c>
      <c r="N151" s="143" t="s">
        <v>34</v>
      </c>
      <c r="O151" s="144">
        <v>1.831</v>
      </c>
      <c r="P151" s="144">
        <f>O151*H151</f>
        <v>3.662E-2</v>
      </c>
      <c r="Q151" s="144">
        <v>0</v>
      </c>
      <c r="R151" s="144">
        <f>Q151*H151</f>
        <v>0</v>
      </c>
      <c r="S151" s="144">
        <v>0</v>
      </c>
      <c r="T151" s="145">
        <f>S151*H151</f>
        <v>0</v>
      </c>
      <c r="U151" s="31"/>
      <c r="V151" s="31"/>
      <c r="W151" s="31"/>
      <c r="X151" s="31"/>
      <c r="Y151" s="31"/>
      <c r="Z151" s="31"/>
      <c r="AA151" s="31"/>
      <c r="AB151" s="31"/>
      <c r="AC151" s="31"/>
      <c r="AD151" s="31"/>
      <c r="AE151" s="31"/>
      <c r="AR151" s="146" t="s">
        <v>197</v>
      </c>
      <c r="AT151" s="146" t="s">
        <v>122</v>
      </c>
      <c r="AU151" s="146" t="s">
        <v>72</v>
      </c>
      <c r="AY151" s="19" t="s">
        <v>119</v>
      </c>
      <c r="BE151" s="147">
        <f>IF(N151="základní",J151,0)</f>
        <v>0</v>
      </c>
      <c r="BF151" s="147">
        <f>IF(N151="snížená",J151,0)</f>
        <v>0</v>
      </c>
      <c r="BG151" s="147">
        <f>IF(N151="zákl. přenesená",J151,0)</f>
        <v>0</v>
      </c>
      <c r="BH151" s="147">
        <f>IF(N151="sníž. přenesená",J151,0)</f>
        <v>0</v>
      </c>
      <c r="BI151" s="147">
        <f>IF(N151="nulová",J151,0)</f>
        <v>0</v>
      </c>
      <c r="BJ151" s="19" t="s">
        <v>70</v>
      </c>
      <c r="BK151" s="147">
        <f>ROUND(I151*H151,2)</f>
        <v>0</v>
      </c>
      <c r="BL151" s="19" t="s">
        <v>197</v>
      </c>
      <c r="BM151" s="146" t="s">
        <v>733</v>
      </c>
    </row>
    <row r="152" spans="1:65" s="2" customFormat="1" ht="78">
      <c r="A152" s="31"/>
      <c r="B152" s="32"/>
      <c r="C152" s="31"/>
      <c r="D152" s="148" t="s">
        <v>129</v>
      </c>
      <c r="E152" s="31"/>
      <c r="F152" s="149" t="s">
        <v>223</v>
      </c>
      <c r="G152" s="31"/>
      <c r="H152" s="31"/>
      <c r="I152" s="31"/>
      <c r="J152" s="31"/>
      <c r="K152" s="31"/>
      <c r="L152" s="32"/>
      <c r="M152" s="180"/>
      <c r="N152" s="181"/>
      <c r="O152" s="182"/>
      <c r="P152" s="182"/>
      <c r="Q152" s="182"/>
      <c r="R152" s="182"/>
      <c r="S152" s="182"/>
      <c r="T152" s="183"/>
      <c r="U152" s="31"/>
      <c r="V152" s="31"/>
      <c r="W152" s="31"/>
      <c r="X152" s="31"/>
      <c r="Y152" s="31"/>
      <c r="Z152" s="31"/>
      <c r="AA152" s="31"/>
      <c r="AB152" s="31"/>
      <c r="AC152" s="31"/>
      <c r="AD152" s="31"/>
      <c r="AE152" s="31"/>
      <c r="AT152" s="19" t="s">
        <v>129</v>
      </c>
      <c r="AU152" s="19" t="s">
        <v>72</v>
      </c>
    </row>
    <row r="153" spans="1:65" s="2" customFormat="1" ht="6.95" customHeight="1">
      <c r="A153" s="31"/>
      <c r="B153" s="41"/>
      <c r="C153" s="42"/>
      <c r="D153" s="42"/>
      <c r="E153" s="42"/>
      <c r="F153" s="42"/>
      <c r="G153" s="42"/>
      <c r="H153" s="42"/>
      <c r="I153" s="42"/>
      <c r="J153" s="42"/>
      <c r="K153" s="42"/>
      <c r="L153" s="32"/>
      <c r="M153" s="31"/>
      <c r="O153" s="31"/>
      <c r="P153" s="31"/>
      <c r="Q153" s="31"/>
      <c r="R153" s="31"/>
      <c r="S153" s="31"/>
      <c r="T153" s="31"/>
      <c r="U153" s="31"/>
      <c r="V153" s="31"/>
      <c r="W153" s="31"/>
      <c r="X153" s="31"/>
      <c r="Y153" s="31"/>
      <c r="Z153" s="31"/>
      <c r="AA153" s="31"/>
      <c r="AB153" s="31"/>
      <c r="AC153" s="31"/>
      <c r="AD153" s="31"/>
      <c r="AE153" s="31"/>
    </row>
  </sheetData>
  <autoFilter ref="C86:K152"/>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21</vt:i4>
      </vt:variant>
    </vt:vector>
  </HeadingPairs>
  <TitlesOfParts>
    <vt:vector size="32" baseType="lpstr">
      <vt:lpstr>Rekapitulace stavby</vt:lpstr>
      <vt:lpstr>Střecha S1</vt:lpstr>
      <vt:lpstr>Střecha S2 , S5</vt:lpstr>
      <vt:lpstr>Střecha S3 , S4</vt:lpstr>
      <vt:lpstr>Střecha  S6 , S 7</vt:lpstr>
      <vt:lpstr>Střecha S 9</vt:lpstr>
      <vt:lpstr>Střecha S8 , S9a</vt:lpstr>
      <vt:lpstr>Střecha S10 , S11</vt:lpstr>
      <vt:lpstr>Bourání komína </vt:lpstr>
      <vt:lpstr>VRN</vt:lpstr>
      <vt:lpstr>Pokyny pro vyplnění</vt:lpstr>
      <vt:lpstr>'Bourání komína '!Názvy_tisku</vt:lpstr>
      <vt:lpstr>'Rekapitulace stavby'!Názvy_tisku</vt:lpstr>
      <vt:lpstr>'Střecha  S6 , S 7'!Názvy_tisku</vt:lpstr>
      <vt:lpstr>'Střecha S 9'!Názvy_tisku</vt:lpstr>
      <vt:lpstr>'Střecha S1'!Názvy_tisku</vt:lpstr>
      <vt:lpstr>'Střecha S10 , S11'!Názvy_tisku</vt:lpstr>
      <vt:lpstr>'Střecha S2 , S5'!Názvy_tisku</vt:lpstr>
      <vt:lpstr>'Střecha S3 , S4'!Názvy_tisku</vt:lpstr>
      <vt:lpstr>'Střecha S8 , S9a'!Názvy_tisku</vt:lpstr>
      <vt:lpstr>VRN!Názvy_tisku</vt:lpstr>
      <vt:lpstr>'Bourání komína '!Oblast_tisku</vt:lpstr>
      <vt:lpstr>'Pokyny pro vyplnění'!Oblast_tisku</vt:lpstr>
      <vt:lpstr>'Rekapitulace stavby'!Oblast_tisku</vt:lpstr>
      <vt:lpstr>'Střecha  S6 , S 7'!Oblast_tisku</vt:lpstr>
      <vt:lpstr>'Střecha S 9'!Oblast_tisku</vt:lpstr>
      <vt:lpstr>'Střecha S1'!Oblast_tisku</vt:lpstr>
      <vt:lpstr>'Střecha S10 , S11'!Oblast_tisku</vt:lpstr>
      <vt:lpstr>'Střecha S2 , S5'!Oblast_tisku</vt:lpstr>
      <vt:lpstr>'Střecha S3 , S4'!Oblast_tisku</vt:lpstr>
      <vt:lpstr>'Střecha S8 , S9a'!Oblast_tisku</vt:lpstr>
      <vt:lpstr>VRN!Oblast_tisku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magpieHP\vlada</dc:creator>
  <cp:lastModifiedBy>Milan Froněk</cp:lastModifiedBy>
  <cp:lastPrinted>2021-05-06T08:42:55Z</cp:lastPrinted>
  <dcterms:created xsi:type="dcterms:W3CDTF">2021-05-06T08:26:59Z</dcterms:created>
  <dcterms:modified xsi:type="dcterms:W3CDTF">2021-05-08T09:05:13Z</dcterms:modified>
</cp:coreProperties>
</file>