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10860" activeTab="3"/>
  </bookViews>
  <sheets>
    <sheet name="Rekapitulace stavby" sheetId="1" r:id="rId1"/>
    <sheet name="101 - Oprava povrchu sil...." sheetId="2" r:id="rId2"/>
    <sheet name="102 - DIO" sheetId="3" r:id="rId3"/>
    <sheet name="901 - Vedlejší a ostatní ..." sheetId="4" r:id="rId4"/>
    <sheet name="Pokyny pro vyplnění" sheetId="5" r:id="rId5"/>
  </sheets>
  <definedNames>
    <definedName name="_xlnm._FilterDatabase" localSheetId="1" hidden="1">'101 - Oprava povrchu sil....'!$C$86:$K$285</definedName>
    <definedName name="_xlnm._FilterDatabase" localSheetId="2" hidden="1">'102 - DIO'!$C$80:$K$96</definedName>
    <definedName name="_xlnm._FilterDatabase" localSheetId="3" hidden="1">'901 - Vedlejší a ostatní ...'!$C$83:$K$119</definedName>
    <definedName name="_xlnm.Print_Area" localSheetId="1">'101 - Oprava povrchu sil....'!$C$4:$J$39,'101 - Oprava povrchu sil....'!$C$45:$J$68,'101 - Oprava povrchu sil....'!$C$74:$K$285</definedName>
    <definedName name="_xlnm.Print_Area" localSheetId="2">'102 - DIO'!$C$4:$J$39,'102 - DIO'!$C$45:$J$62,'102 - DIO'!$C$68:$K$96</definedName>
    <definedName name="_xlnm.Print_Area" localSheetId="3">'901 - Vedlejší a ostatní ...'!$C$4:$J$39,'901 - Vedlejší a ostatní ...'!$C$45:$J$65,'901 - Vedlejší a ostatní ...'!$C$71:$K$119</definedName>
    <definedName name="_xlnm.Print_Area" localSheetId="4">'Pokyny pro vyplnění'!$B$2:$K$71,'Pokyny pro vyplnění'!$B$74:$K$118,'Pokyny pro vyplnění'!$B$121:$K$161,'Pokyny pro vyplnění'!$B$164:$K$218</definedName>
    <definedName name="_xlnm.Print_Area" localSheetId="0">'Rekapitulace stavby'!$D$4:$AO$36,'Rekapitulace stavby'!$C$42:$AQ$58</definedName>
    <definedName name="_xlnm.Print_Titles" localSheetId="0">'Rekapitulace stavby'!$52:$52</definedName>
    <definedName name="_xlnm.Print_Titles" localSheetId="1">'101 - Oprava povrchu sil....'!$86:$86</definedName>
    <definedName name="_xlnm.Print_Titles" localSheetId="2">'102 - DIO'!$80:$80</definedName>
    <definedName name="_xlnm.Print_Titles" localSheetId="3">'901 - Vedlejší a ostatní ...'!$83:$83</definedName>
  </definedNames>
  <calcPr calcId="162913"/>
</workbook>
</file>

<file path=xl/sharedStrings.xml><?xml version="1.0" encoding="utf-8"?>
<sst xmlns="http://schemas.openxmlformats.org/spreadsheetml/2006/main" count="3217" uniqueCount="702">
  <si>
    <t>Export Komplet</t>
  </si>
  <si>
    <t>VZ</t>
  </si>
  <si>
    <t>2.0</t>
  </si>
  <si>
    <t/>
  </si>
  <si>
    <t>False</t>
  </si>
  <si>
    <t>{bdefd9d9-5a56-4786-878b-bb3ddc019128}</t>
  </si>
  <si>
    <t>&gt;&gt;  skryté sloupce  &lt;&lt;</t>
  </si>
  <si>
    <t>0,01</t>
  </si>
  <si>
    <t>21</t>
  </si>
  <si>
    <t>15</t>
  </si>
  <si>
    <t>REKAPITULACE STAVBY</t>
  </si>
  <si>
    <t>v ---  níže se nacházejí doplnkové a pomocné údaje k sestavám  --- v</t>
  </si>
  <si>
    <t>Návod na vyplnění</t>
  </si>
  <si>
    <t>0,001</t>
  </si>
  <si>
    <t>Kód:</t>
  </si>
  <si>
    <t>100521</t>
  </si>
  <si>
    <t>Měnit lze pouze buňky se žlutým podbarvením!
1) v Rekapitulaci stavby vyplňte údaje o Uchazeči (přenesou se do ostatních sestav i v jiných listech)
2) na vybraných listech vyplňte v sestavě Soupis prací ceny u položek</t>
  </si>
  <si>
    <t>Stavba:</t>
  </si>
  <si>
    <t>KSO:</t>
  </si>
  <si>
    <t>822 25 7</t>
  </si>
  <si>
    <t>CC-CZ:</t>
  </si>
  <si>
    <t>21121</t>
  </si>
  <si>
    <t>Místo:</t>
  </si>
  <si>
    <t>Datum:</t>
  </si>
  <si>
    <t>10. 5. 2021</t>
  </si>
  <si>
    <t>CZ-CPV:</t>
  </si>
  <si>
    <t>45233142-6</t>
  </si>
  <si>
    <t>CZ-CPA:</t>
  </si>
  <si>
    <t>42.11.10</t>
  </si>
  <si>
    <t>Zadavatel:</t>
  </si>
  <si>
    <t>IČ:</t>
  </si>
  <si>
    <t>Správa a údržba silnic Plzeňskéh kraje</t>
  </si>
  <si>
    <t>DIČ:</t>
  </si>
  <si>
    <t>Uchazeč:</t>
  </si>
  <si>
    <t>Vyplň údaj</t>
  </si>
  <si>
    <t>Projektant:</t>
  </si>
  <si>
    <t>Ing. V.Hucl</t>
  </si>
  <si>
    <t>True</t>
  </si>
  <si>
    <t>Zpracovatel:</t>
  </si>
  <si>
    <t>Ing. V.Hucl, M.Štědronská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</si>
  <si>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</si>
  <si>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</si>
  <si>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</si>
  <si>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</si>
  <si>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</si>
  <si>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</si>
  <si>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</si>
  <si>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</si>
  <si>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</si>
  <si>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</si>
  <si>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</si>
  <si>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</si>
  <si>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</si>
  <si>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</si>
  <si>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</si>
  <si>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</si>
  <si>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</si>
  <si>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</si>
  <si>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</si>
  <si>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</si>
  <si>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</si>
  <si>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</si>
  <si>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</si>
  <si>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</si>
  <si>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</si>
  <si>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</si>
  <si>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</si>
  <si>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</si>
  <si>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</si>
  <si>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</si>
  <si>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</si>
  <si>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</si>
  <si>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</si>
  <si>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</si>
  <si>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</si>
  <si>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</si>
  <si>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</si>
  <si>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</si>
  <si>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</si>
  <si>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</si>
  <si>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</si>
  <si>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101</t>
  </si>
  <si>
    <t>Oprava povrchu sil. II/234</t>
  </si>
  <si>
    <t>STA</t>
  </si>
  <si>
    <t>1</t>
  </si>
  <si>
    <t>{0d6dc1ba-34b4-43c2-8947-170fc357e8c1}</t>
  </si>
  <si>
    <t>8222527</t>
  </si>
  <si>
    <t>2</t>
  </si>
  <si>
    <t>102</t>
  </si>
  <si>
    <t>DIO</t>
  </si>
  <si>
    <t>{cfe96832-bfec-4029-b7c5-604b582c4790}</t>
  </si>
  <si>
    <t>901</t>
  </si>
  <si>
    <t>Vedlejší a ostatní náklady</t>
  </si>
  <si>
    <t>VON</t>
  </si>
  <si>
    <t>{59d2ebcf-f61e-4b93-9492-5a2414f5d28c}</t>
  </si>
  <si>
    <t>KRYCÍ LIST SOUPISU PRACÍ</t>
  </si>
  <si>
    <t>Objekt:</t>
  </si>
  <si>
    <t>101 - Oprava povrchu sil. II/234</t>
  </si>
  <si>
    <t>Ing. V.HUcl</t>
  </si>
  <si>
    <t>REKAPITULACE ČLENĚNÍ SOUPISU PRACÍ</t>
  </si>
  <si>
    <t>Kód dílu - Popis</t>
  </si>
  <si>
    <t>Cena celkem [CZK]</t>
  </si>
  <si>
    <t>-1</t>
  </si>
  <si>
    <t>HSV - Práce a dodávky HSV</t>
  </si>
  <si>
    <t xml:space="preserve">    1 - Zemní práce</t>
  </si>
  <si>
    <t xml:space="preserve">    5 - Komunikace pozemní</t>
  </si>
  <si>
    <t xml:space="preserve">    9 - Ostatní konstrukce a práce, bourání</t>
  </si>
  <si>
    <t xml:space="preserve">    997 - Přesun sutě</t>
  </si>
  <si>
    <t xml:space="preserve">    998 - Přesun hmot</t>
  </si>
  <si>
    <t>PSV - Práce a dodávky PSV</t>
  </si>
  <si>
    <t xml:space="preserve">    767 - Konstrukce zámečnické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</si>
  <si>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</si>
  <si>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</si>
  <si>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</si>
  <si>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</si>
  <si>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</si>
  <si>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</si>
  <si>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</si>
  <si>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</si>
  <si>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</si>
  <si>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</si>
  <si>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</si>
  <si>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</si>
  <si>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</si>
  <si>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</si>
  <si>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</si>
  <si>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</si>
  <si>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</si>
  <si>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</si>
  <si>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111251101</t>
  </si>
  <si>
    <t>Odstranění křovin a stromů s odstraněním kořenů strojně průměru kmene do 100 mm v rovině nebo ve svahu sklonu terénu do 1:5, při celkové ploše do 100 m2</t>
  </si>
  <si>
    <t>m2</t>
  </si>
  <si>
    <t>CS ÚRS 2021 01</t>
  </si>
  <si>
    <t>4</t>
  </si>
  <si>
    <t>379792770</t>
  </si>
  <si>
    <t>PSC</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</si>
  <si>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</si>
  <si>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112101101</t>
  </si>
  <si>
    <t>Odstranění stromů s odřezáním kmene a s odvětvením listnatých, průměru kmene přes 100 do 300 mm</t>
  </si>
  <si>
    <t>kus</t>
  </si>
  <si>
    <t>1494517271</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</si>
  <si>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</si>
  <si>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3</t>
  </si>
  <si>
    <t>112251101</t>
  </si>
  <si>
    <t>Odstranění pařezů strojně s jejich vykopáním, vytrháním nebo odstřelením průměru přes 100 do 300 mm</t>
  </si>
  <si>
    <t>1073497035</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</si>
  <si>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</si>
  <si>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113107223</t>
  </si>
  <si>
    <t>Odstranění podkladů nebo krytů strojně plochy jednotlivě přes 200 m2 s přemístěním hmot na skládku na vzdálenost do 20 m nebo s naložením na dopravní prostředek z kameniva hrubého drceného, o tl. vrstvy přes 200 do 300 mm</t>
  </si>
  <si>
    <t>921162325</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</si>
  <si>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</si>
  <si>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</si>
  <si>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"na 5% celkové plochy"</t>
  </si>
  <si>
    <t>848,2</t>
  </si>
  <si>
    <t>Součet</t>
  </si>
  <si>
    <t>5</t>
  </si>
  <si>
    <t>113154334</t>
  </si>
  <si>
    <t>Frézování živičného podkladu nebo krytu s naložením na dopravní prostředek plochy přes 1 000 do 10 000 m2 bez překážek v trase pruhu šířky přes 1 m do 2 m, tloušťky vrstvy 100 mm</t>
  </si>
  <si>
    <t>1699519711</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</si>
  <si>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</si>
  <si>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1329+15,15+142,4+95,24+122,25+119,29+40,94+94,07</t>
  </si>
  <si>
    <t>"odkup zhotovitelem dle zadávacích podmínek v množství 1958,34 m2 tl. 100 mm=450,418 tun"</t>
  </si>
  <si>
    <t>"V soupisu prací není započítán přesun na skládku a ani skládkovné!"</t>
  </si>
  <si>
    <t>"V soupisu prací je započítáno nakládání"</t>
  </si>
  <si>
    <t>6</t>
  </si>
  <si>
    <t>113154433</t>
  </si>
  <si>
    <t>Frézování živičného podkladu nebo krytu s naložením na dopravní prostředek plochy přes 10 000 m2 bez překážek v trase pruhu šířky do 2 m, tloušťky vrstvy 50 mm</t>
  </si>
  <si>
    <t>1379123077</t>
  </si>
  <si>
    <t>16963,85-1958,34"tj. celkem 1725,634 t"</t>
  </si>
  <si>
    <t>"odkup zhotovitelem dle zadávacích podmínek v množství 15005,51-2x3361,43=8278,65 m2 tl. 50 mm=952,07 tun"</t>
  </si>
  <si>
    <t>"Množství 2x3361,43=952,07 t použít pro zpevnění krajnic"</t>
  </si>
  <si>
    <t>7</t>
  </si>
  <si>
    <t>162201401</t>
  </si>
  <si>
    <t>Vodorovné přemístění větví, kmenů nebo pařezů s naložením, složením a dopravou do 1000 m větví stromů listnatých, průměru kmene přes 100 do 300 mm</t>
  </si>
  <si>
    <t>402031897</t>
  </si>
  <si>
    <t xml:space="preserve">Poznámka k souboru cen:
1. Průměr kmene i pařezu se měří v místě řezu.
2. Měrná jednotka kus je 1 strom.
</t>
  </si>
  <si>
    <t>8</t>
  </si>
  <si>
    <t>162201421</t>
  </si>
  <si>
    <t>Vodorovné přemístění větví, kmenů nebo pařezů s naložením, složením a dopravou do 1000 m pařezů kmenů, průměru přes 100 do 300 mm</t>
  </si>
  <si>
    <t>-645830317</t>
  </si>
  <si>
    <t>9</t>
  </si>
  <si>
    <t>162301501</t>
  </si>
  <si>
    <t>Vodorovné přemístění smýcených křovin do průměru kmene 100 mm na vzdálenost do 5 000 m</t>
  </si>
  <si>
    <t>829078134</t>
  </si>
  <si>
    <t xml:space="preserve">Poznámka k souboru cen:
1. Ceny nelze použít pro přemístění křovin do 50 m; toto přemístění je započteno v cenách souborů cen Odstranění křovin a stromů části A 01.
2. V cenách jsou započteny i náklady na složení křovin z dopravního prostředku do hromad na stanoveném místě.
</t>
  </si>
  <si>
    <t>10</t>
  </si>
  <si>
    <t>162301931</t>
  </si>
  <si>
    <t>Vodorovné přemístění větví, kmenů nebo pařezů s naložením, složením a dopravou Příplatek k cenám za každých dalších i započatých 1000 m přes 1000 m větví stromů listnatých, průměru kmene přes 100 do 300 mm</t>
  </si>
  <si>
    <t>-480489454</t>
  </si>
  <si>
    <t>5*21</t>
  </si>
  <si>
    <t>11</t>
  </si>
  <si>
    <t>162301971</t>
  </si>
  <si>
    <t>Vodorovné přemístění větví, kmenů nebo pařezů s naložením, složením a dopravou Příplatek k cenám za každých dalších i započatých 1000 m přes 1000 m pařezů kmenů, průměru přes 100 do 300 mm</t>
  </si>
  <si>
    <t>-870903316</t>
  </si>
  <si>
    <t>12</t>
  </si>
  <si>
    <t>162301981</t>
  </si>
  <si>
    <t>Vodorovné přemístění smýcených křovin Příplatek k ceně za každých dalších i započatých 1 000 m</t>
  </si>
  <si>
    <t>858695626</t>
  </si>
  <si>
    <t>13</t>
  </si>
  <si>
    <t>181951114</t>
  </si>
  <si>
    <t>Úprava pláně vyrovnáním výškových rozdílů strojně v hornině třídy těžitelnosti II, skupiny 4 a 5 se zhutněním</t>
  </si>
  <si>
    <t>2065151803</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</si>
  <si>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</si>
  <si>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Komunikace pozemní</t>
  </si>
  <si>
    <t>14</t>
  </si>
  <si>
    <t>564831111</t>
  </si>
  <si>
    <t>Podklad ze štěrkodrti ŠD s rozprostřením a zhutněním, po zhutnění tl. 100 mm</t>
  </si>
  <si>
    <t>-781023772</t>
  </si>
  <si>
    <t>"úprava sjezdů"</t>
  </si>
  <si>
    <t>11,48+12,37+21,55+33,14+48,55+7,26+7,63+5,48+6,1"Sit.č.1"</t>
  </si>
  <si>
    <t>7,46+8,31+7,24+5,29+6,32+6,58+7,3"Sit.č.2"</t>
  </si>
  <si>
    <t>11,18+6,97+1,3+3,65+7,96"Sit.č.3"</t>
  </si>
  <si>
    <t>564851111</t>
  </si>
  <si>
    <t>Podklad ze štěrkodrti ŠD s rozprostřením a zhutněním, po zhutnění tl. 150 mm</t>
  </si>
  <si>
    <t>-721079385</t>
  </si>
  <si>
    <t>"2 vrstvy na 5%celkové plochy"</t>
  </si>
  <si>
    <t>2*848,2</t>
  </si>
  <si>
    <t>16</t>
  </si>
  <si>
    <t>56513529R</t>
  </si>
  <si>
    <t>Asfaltový beton vrstva podkladní ACP 16 (obalované kamenivo střednězrnné - OKS) s rozprostřením a zhutněním v pruhu šířky přes 1,5 do 3 m, po zhutnění tl. 50 mm</t>
  </si>
  <si>
    <t>t</t>
  </si>
  <si>
    <t>1481190006</t>
  </si>
  <si>
    <t xml:space="preserve">Poznámka k souboru cen:
1. Cenami 565 1.-510 lze oceňovat např. chodníky, úzké cesty a vjezdy v pruhu šířky do 1,5 m jakékoliv délky a jednotlivé plochy velikosti do 10 m2.
2. ČSN EN 13108-1 připouští pro ACP 16 pouze tl. 50 až 80 mm.
</t>
  </si>
  <si>
    <t>"13% celkové plochy"</t>
  </si>
  <si>
    <t>"2205,32 m2 při tl. 50 mm=290,838 t"</t>
  </si>
  <si>
    <t>290,838</t>
  </si>
  <si>
    <t>17</t>
  </si>
  <si>
    <t>56993119R</t>
  </si>
  <si>
    <t>Zpevnění krajnic nebo komunikací pro pěší s rozprostřením a zhutněním, po zhutnění asfaltovým recyklátem tl. 100 mm-recyklát dodávka zdarma</t>
  </si>
  <si>
    <t>-1551772893</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</si>
  <si>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</si>
  <si>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"Sit.č.1"</t>
  </si>
  <si>
    <t>36,79+1,5+5,3+11,28+15,03+7,64+18,21</t>
  </si>
  <si>
    <t>267,10+448,56+210,88+14,92+49,06+46,33</t>
  </si>
  <si>
    <t>"Sit.č.2"</t>
  </si>
  <si>
    <t>7,9+154,2+112,88+164,55+204,68+13,39+1,25</t>
  </si>
  <si>
    <t>120,57+163,7+148,45+96,28+20,53</t>
  </si>
  <si>
    <t>"Sit.č.3"</t>
  </si>
  <si>
    <t>44,2+256,33+33,79+44,81+6,79+162,53</t>
  </si>
  <si>
    <t>41+83,71+112,4+3,32+87,97+143,6</t>
  </si>
  <si>
    <t>"použít stáv. asf. recyklát"</t>
  </si>
  <si>
    <t>18</t>
  </si>
  <si>
    <t>573211109</t>
  </si>
  <si>
    <t>Postřik spojovací PS bez posypu kamenivem z asfaltu silničního, v množství 0,50 kg/m2</t>
  </si>
  <si>
    <t>189982382</t>
  </si>
  <si>
    <t>2*16963,85</t>
  </si>
  <si>
    <t>19</t>
  </si>
  <si>
    <t>577144121</t>
  </si>
  <si>
    <t>Asfaltový beton vrstva obrusná ACO 11+ (ABS) s rozprostřením a se zhutněním z nemodifikovaného asfaltu v pruhu šířky přes 3 m tř. I, po zhutnění tl. 50 mm</t>
  </si>
  <si>
    <t>-536146003</t>
  </si>
  <si>
    <t xml:space="preserve">Poznámka k souboru cen:
1. Cenami 577 1.-40 lze oceňovat např. chodníky, úzké cesty a vjezdy v pruhu šířky do 1,5 m jakékoliv délky a jednotlivé plochy velikosti do 10 m2.
2. ČSN EN 13108-1 připouští pro ACO 11 pouze tl. 35 až 50 mm.
</t>
  </si>
  <si>
    <t>5392,27+15,18+136,24+305"Sit.č.1"</t>
  </si>
  <si>
    <t>2729,12+2470,5+247,4"Sit.č.2"</t>
  </si>
  <si>
    <t>2669,72+2998,42"Sit.č.3"</t>
  </si>
  <si>
    <t>20</t>
  </si>
  <si>
    <t>57714419R</t>
  </si>
  <si>
    <t>Vyrovnání povrchu dosavadních povrchů asfaltovým betonem vrstva obrusná ACO 11+ s rozprostřením a se zhutněním z nemodifikovaného asfaltu v pruhu š. přes 3 m tř.I, po zhutnění průměrná tl. 50 mm vč. dovozu na stavbu</t>
  </si>
  <si>
    <t>-599168904</t>
  </si>
  <si>
    <t>Ostatní konstrukce a práce, bourání</t>
  </si>
  <si>
    <t>912211111</t>
  </si>
  <si>
    <t>Montáž směrového sloupku plastového s odrazkou prostým uložením bez betonového základu silničního</t>
  </si>
  <si>
    <t>-1897405560</t>
  </si>
  <si>
    <t xml:space="preserve">Poznámka k souboru cen:
1. V cenách jsou započteny i náklady:
a) u cen 912 21-1111 a -1112 na vykopání jamek pro sloupky s odhozením výkopku na hromadu nebo naložením na dopravní prostředek,
b) u ceny 912 21-1121 na spojovací materiál,
c) u ceny 912 21-1131 na vyvrtání otvoru a lepidlo.
2. V cenách nejsou započteny náklady:
a) na dodání sloupku, tyto se oceňují ve specifikaci,
b) u ceny 912 21-1131 i na spojovací materiál, který je součástí dodávky sloupku,
c) odklizení výkopku, tyto se oceňují cenami části A 01 katalogu 800-1 Zemní práce.
</t>
  </si>
  <si>
    <t>94+30</t>
  </si>
  <si>
    <t>22</t>
  </si>
  <si>
    <t>M</t>
  </si>
  <si>
    <t>4044518R</t>
  </si>
  <si>
    <t>Sloupek GS-SF 800 silniční</t>
  </si>
  <si>
    <t>ks</t>
  </si>
  <si>
    <t>-696370721</t>
  </si>
  <si>
    <t>23</t>
  </si>
  <si>
    <t>4044519R</t>
  </si>
  <si>
    <t>Sloupek kruhový červený Z11g silniční</t>
  </si>
  <si>
    <t>-196457692</t>
  </si>
  <si>
    <t>24</t>
  </si>
  <si>
    <t>966006255</t>
  </si>
  <si>
    <t>Odstranění směrových sloupků s odklizením materiálu na vzdálenost do 20 m nebo s naložením na dopravní prostředek uloženého do země plastového nebo kovového</t>
  </si>
  <si>
    <t>-1377074291</t>
  </si>
  <si>
    <t xml:space="preserve">Poznámka k souboru cen:
1. Přemístění demontovaných sloupků na vzdálenost přes 20 m se oceňuje cenami souborů cen 997 22-1 Vodorovná doprava suti a vybouraných hmot.
</t>
  </si>
  <si>
    <t>94</t>
  </si>
  <si>
    <t>"66 ks použít zpět"</t>
  </si>
  <si>
    <t>25</t>
  </si>
  <si>
    <t>915111112</t>
  </si>
  <si>
    <t>Vodorovné dopravní značení stříkané barvou dělící čára šířky 125 mm souvislá bílá retroreflexní</t>
  </si>
  <si>
    <t>m</t>
  </si>
  <si>
    <t>2131130699</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</si>
  <si>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</si>
  <si>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159,5+142,5+638,9+619,2+77,9+75,4+48,16+31,24"Sit.č.1"</t>
  </si>
  <si>
    <t>901,1+902,1"Sit.č.2"</t>
  </si>
  <si>
    <t>952,91+385,43+566,27"Sit.č.3"</t>
  </si>
  <si>
    <t>26</t>
  </si>
  <si>
    <t>915121122</t>
  </si>
  <si>
    <t>Vodorovné dopravní značení stříkané barvou vodící čára bílá šířky 250 mm přerušovaná retroreflexní</t>
  </si>
  <si>
    <t>1853473017</t>
  </si>
  <si>
    <t>163</t>
  </si>
  <si>
    <t>27</t>
  </si>
  <si>
    <t>915611111</t>
  </si>
  <si>
    <t>Předznačení pro vodorovné značení stříkané barvou nebo prováděné z nátěrových hmot liniové dělicí čáry, vodicí proužky</t>
  </si>
  <si>
    <t>-892503338</t>
  </si>
  <si>
    <t xml:space="preserve">Poznámka k souboru cen:
1. Množství měrných jednotek se určuje:
a) pro cenu -61 1111 v m délky dělicí čáry nebo vodícího proužku (včetně mezer),
b) pro cenu -62 1111 v m2 natírané nebo stříkané plochy.
</t>
  </si>
  <si>
    <t>"DZ čára"</t>
  </si>
  <si>
    <t>5500,61+163</t>
  </si>
  <si>
    <t>28</t>
  </si>
  <si>
    <t>91912219R</t>
  </si>
  <si>
    <t xml:space="preserve">Utěsnění dilatačních spár zálivkou za tepla v cementobetonovém nebo živičném krytu včetně adhezního nátěru </t>
  </si>
  <si>
    <t>-912404296</t>
  </si>
  <si>
    <t xml:space="preserve">Poznámka k souboru cen:
1. V cenách jsou započteny i náklady na vyčištění spár před těsněním a zalitím a náklady na impregnaci, těsnění a zalití spár včetně dodání hmot.
</t>
  </si>
  <si>
    <t>29</t>
  </si>
  <si>
    <t>919721103</t>
  </si>
  <si>
    <t>Geomříž pro stabilizaci podkladu tkaná z polyesteru podélná pevnost v tahu přes 80 do 150 kN/m</t>
  </si>
  <si>
    <t>-1532163076</t>
  </si>
  <si>
    <t xml:space="preserve">Poznámka k souboru cen:
1. V cenách jsou započteny i náklady na položení a dodání geomříže včetně přesahů.
2. V cenách -1202 až -1221 jsou započteny i náklady na ošetření podkladu živičnou emulzí a spojení přesahů živičným postřikem.
3. V ceně -1221 jsou započteny i náklady na ochrannou vrstvu z podrceného štěrku a uchycení geomříže k podkladu hřeby.
4. Ceny -1202 až -1221 jsou určeny pro vyztužení asfaltového povrchu na nově budovaných komunikacích. Vyztužení asfaltového povrchu stávajících komunikací se oceňuje cenami 919 72-1282 až -1291 části C01 tohoto katalogu.
</t>
  </si>
  <si>
    <t>2205,32</t>
  </si>
  <si>
    <t>30</t>
  </si>
  <si>
    <t>919735111</t>
  </si>
  <si>
    <t>Řezání stávajícího živičného krytu nebo podkladu hloubky do 50 mm</t>
  </si>
  <si>
    <t>1718859003</t>
  </si>
  <si>
    <t xml:space="preserve">Poznámka k souboru cen:
1. V cenách jsou započteny i náklady na spotřebu vody.
</t>
  </si>
  <si>
    <t>34,7+14,45+7,1+10,10"Sit.č.1"</t>
  </si>
  <si>
    <t>4,8+8,36"Sit.č.2"</t>
  </si>
  <si>
    <t>33,12+17,5+6,2"Sit.č.3"</t>
  </si>
  <si>
    <t>2718"pod. spára"</t>
  </si>
  <si>
    <t>31</t>
  </si>
  <si>
    <t>938902111</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</si>
  <si>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do 0,15 m3/m</t>
  </si>
  <si>
    <t>-855177668</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</si>
  <si>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</si>
  <si>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39,8+26,5+606,3+61+73,2+40,3+21,2"sit.č. 1"</t>
  </si>
  <si>
    <t>454,7+217,3+172,7+40,5+141,7+179,4+210,5"Sit. č.2"</t>
  </si>
  <si>
    <t>218,6+221,25+162,62+294,9"Sit.č.3"</t>
  </si>
  <si>
    <t>32</t>
  </si>
  <si>
    <t>938902421</t>
  </si>
  <si>
    <t>Čištění propustků s odstraněním travnatého porostu nebo nánosu, s naložením na dopravní prostředek nebo s přemístěním na hromady na vzdálenost do 20 m strojně tlakovou vodou tloušťky nánosu přes 25 do 50% průměru propustku do 500 mm</t>
  </si>
  <si>
    <t>-529258035</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</si>
  <si>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</si>
  <si>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39,3+19,4+18,1+6+10,9+13,6+10+5,4+6,1"Sit.č. 1"</t>
  </si>
  <si>
    <t>7,2+8,1+7,1+4,7+5,9+6,1"Sit. č.2"</t>
  </si>
  <si>
    <t>11,6+5,5+33,14+3,7+6,1"Sit.č.3"</t>
  </si>
  <si>
    <t>33</t>
  </si>
  <si>
    <t>938902422</t>
  </si>
  <si>
    <t>Čištění propustků s odstraněním travnatého porostu nebo nánosu, s naložením na dopravní prostředek nebo s přemístěním na hromady na vzdálenost do 20 m strojně tlakovou vodou tloušťky nánosu přes 25 do 50% průměru propustku přes 500 do 1000 mm</t>
  </si>
  <si>
    <t>-2017951525</t>
  </si>
  <si>
    <t>16,9+9,3+8,0+8,5</t>
  </si>
  <si>
    <t>34</t>
  </si>
  <si>
    <t>938902499</t>
  </si>
  <si>
    <t>Čištění propustků s odstraněním travnatého porostu nebo nánosu, s naložením na dopravní prostředek nebo s přemístěním na hromady na vzdálenost do 20 m Příplatek k cenám za délku propustku přes 8 m za každý další 1 m</t>
  </si>
  <si>
    <t>-539596161</t>
  </si>
  <si>
    <t>31,3+11,4+10,1+2,9+5,6+2</t>
  </si>
  <si>
    <t>3,6+25,14</t>
  </si>
  <si>
    <t>10,6</t>
  </si>
  <si>
    <t>35</t>
  </si>
  <si>
    <t>938909311</t>
  </si>
  <si>
    <t>Čištění vozovek metením bláta, prachu nebo hlinitého nánosu s odklizením na hromady na vzdálenost do 20 m nebo naložením na dopravní prostředek strojně povrchu podkladu nebo krytu betonového nebo živičného</t>
  </si>
  <si>
    <t>1755021625</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</si>
  <si>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</si>
  <si>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36</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</si>
  <si>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</si>
  <si>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</si>
  <si>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395433575</t>
  </si>
  <si>
    <t xml:space="preserve">Poznámka k souboru cen:
1. V cenách nejsou započteny náklady na vodorovnou dopravu odstraněného materiálu, která se oceňuje cenami souboru cen 997 22-15 Vodorovná doprava suti.
</t>
  </si>
  <si>
    <t>37</t>
  </si>
  <si>
    <t>953961214</t>
  </si>
  <si>
    <t>Kotvy chemické s vyvrtáním otvoru do betonu, železobetonu nebo tvrdého kamene chemická patrona, velikost M 16, hloubka 125 mm</t>
  </si>
  <si>
    <t>2013399830</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</si>
  <si>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náklady na dodání a zasunutí kotevního šroubu do otvoru vyplněného chemickým tmelem nebo patronou a dotažení matice.
</t>
  </si>
  <si>
    <t>38</t>
  </si>
  <si>
    <t>953965131</t>
  </si>
  <si>
    <t>Kotvy chemické s vyvrtáním otvoru kotevní šrouby pro chemické kotvy, velikost M 16, délka 190 mm</t>
  </si>
  <si>
    <t>-16932861</t>
  </si>
  <si>
    <t>997</t>
  </si>
  <si>
    <t>Přesun sutě</t>
  </si>
  <si>
    <t>39</t>
  </si>
  <si>
    <t>997013631</t>
  </si>
  <si>
    <t>Poplatek za uložení stavebního odpadu na skládce (skládkovné) směsného stavebního a demoličního zatříděného do Katalogu odpadů pod kódem 17 09 04</t>
  </si>
  <si>
    <t>-303281785</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</si>
  <si>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</si>
  <si>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308,7+19,603+5,508+3,958+339,277+423,792"čištění"</t>
  </si>
  <si>
    <t>40</t>
  </si>
  <si>
    <t>997013811</t>
  </si>
  <si>
    <t>Poplatek za uložení stavebního odpadu na skládce (skládkovné) dřevěného zatříděného do Katalogu odpadů pod kódem 17 02 01</t>
  </si>
  <si>
    <t>-1583763474</t>
  </si>
  <si>
    <t>5*0,5"pařezy"</t>
  </si>
  <si>
    <t>2"křoví"</t>
  </si>
  <si>
    <t>41</t>
  </si>
  <si>
    <t>997013813</t>
  </si>
  <si>
    <t>Poplatek za uložení stavebního odpadu na skládce (skládkovné) z plastických hmot zatříděného do Katalogu odpadů pod kódem 17 02 03</t>
  </si>
  <si>
    <t>1646186499</t>
  </si>
  <si>
    <t>0,197-(66*0,0021)"směrové sloupky"</t>
  </si>
  <si>
    <t>42</t>
  </si>
  <si>
    <t>997221551</t>
  </si>
  <si>
    <t>Vodorovná doprava suti bez naložení, ale se složením a s hrubým urovnáním ze sypkých materiálů, na vzdálenost do 1 km</t>
  </si>
  <si>
    <t>-1900363433</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</si>
  <si>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</si>
  <si>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3650,292</t>
  </si>
  <si>
    <t>-(952,07+450,418+773,589)"odkup dle zadávacích podmínek-bez přesunu"</t>
  </si>
  <si>
    <t>"naložení je započítáno v příslušných položkách-frézování, odstranění, čištění"</t>
  </si>
  <si>
    <t>43</t>
  </si>
  <si>
    <t>997221559</t>
  </si>
  <si>
    <t>Vodorovná doprava suti bez naložení, ale se složením a s hrubým urovnáním Příplatek k ceně za každý další i započatý 1 km přes 1 km</t>
  </si>
  <si>
    <t>-1250384075</t>
  </si>
  <si>
    <t>1474,215*5</t>
  </si>
  <si>
    <t>44</t>
  </si>
  <si>
    <t>997221655</t>
  </si>
  <si>
    <t>Poplatek za uložení stavebního odpadu na skládce (skládkovné) zeminy a kamení zatříděného do Katalogu odpadů pod kódem 17 05 04</t>
  </si>
  <si>
    <t>-1613748339</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</si>
  <si>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</si>
  <si>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373,208</t>
  </si>
  <si>
    <t>998</t>
  </si>
  <si>
    <t>Přesun hmot</t>
  </si>
  <si>
    <t>45</t>
  </si>
  <si>
    <t>998225111</t>
  </si>
  <si>
    <t>Přesun hmot pro komunikace s krytem z kameniva, monolitickým betonovým nebo živičným dopravní vzdálenost do 200 m jakékoliv délky objektu</t>
  </si>
  <si>
    <t>139614078</t>
  </si>
  <si>
    <t xml:space="preserve">Poznámka k souboru cen:
1. Ceny lze použít i pro plochy letišť s krytem monolitickým betonovým nebo živičným.
</t>
  </si>
  <si>
    <t>PSV</t>
  </si>
  <si>
    <t>Práce a dodávky PSV</t>
  </si>
  <si>
    <t>767</t>
  </si>
  <si>
    <t>Konstrukce zámečnické</t>
  </si>
  <si>
    <t>46</t>
  </si>
  <si>
    <t>767163121</t>
  </si>
  <si>
    <t>Montáž kompletního kovového zábradlí přímého z dílců v rovině (na rovné ploše) kotveného do betonu</t>
  </si>
  <si>
    <t>731714690</t>
  </si>
  <si>
    <t xml:space="preserve">Poznámka k souboru cen:
1. Ceny nelze použít pro montáž zábradlí svařovaného na místě. Tyto práce se oceňují cenami souboru cen 767 22 - Montáž zábradlí.
</t>
  </si>
  <si>
    <t>P</t>
  </si>
  <si>
    <t>Poznámka k položce:
1 ks se rozumí všechy ks zábradlí u jednotlivých propustků v celkové délce 8,2 m</t>
  </si>
  <si>
    <t>47</t>
  </si>
  <si>
    <t>76700009R</t>
  </si>
  <si>
    <t>Ocelové zábradlí rovné u propustků kompletní dodávka dle PD, úprava žárovým zinkováním - 1 ks se rozumí všechy ks zábradlí u jednotlivých propustků v celkové délce 8,2 m</t>
  </si>
  <si>
    <t>1969154603</t>
  </si>
  <si>
    <t>48</t>
  </si>
  <si>
    <t>998767101</t>
  </si>
  <si>
    <t>Přesun hmot pro zámečnické konstrukce stanovený z hmotnosti přesunovaného materiálu vodorovná dopravní vzdálenost do 50 m v objektech výšky do 6 m</t>
  </si>
  <si>
    <t>1891798828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</si>
  <si>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</si>
  <si>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49</t>
  </si>
  <si>
    <t>998767181</t>
  </si>
  <si>
    <t>Přesun hmot pro zámečnické konstrukce stanovený z hmotnosti přesunovaného materiálu Příplatek k cenám za přesun prováděný bez použití mechanizace pro jakoukoliv výšku objektu</t>
  </si>
  <si>
    <t>-2036803974</t>
  </si>
  <si>
    <t>102 - DIO</t>
  </si>
  <si>
    <t>913121111</t>
  </si>
  <si>
    <t>Montáž a demontáž dočasných dopravních značek kompletních značek vč. podstavce a sloupku základních</t>
  </si>
  <si>
    <t>-236650746</t>
  </si>
  <si>
    <t xml:space="preserve">Poznámka k souboru cen:
1. V cenách jsou započteny náklady na montáž i demontáž dočasné značky, nebo podstavce.
</t>
  </si>
  <si>
    <t>6"IP 10a"</t>
  </si>
  <si>
    <t>2"Z2"</t>
  </si>
  <si>
    <t>2"B1"</t>
  </si>
  <si>
    <t>6"E3a"</t>
  </si>
  <si>
    <t>13"IS 11c"</t>
  </si>
  <si>
    <t>7"IP 22"</t>
  </si>
  <si>
    <t>913121211</t>
  </si>
  <si>
    <t>Montáž a demontáž dočasných dopravních značek Příplatek za první a každý další den použití dočasných dopravních značek k ceně 12-1111</t>
  </si>
  <si>
    <t>1389680449</t>
  </si>
  <si>
    <t>36*62"dní"</t>
  </si>
  <si>
    <t>901 -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</si>
  <si>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</si>
  <si>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</si>
  <si>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</si>
  <si>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</si>
  <si>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</si>
  <si>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VRN</t>
  </si>
  <si>
    <t>Vedlejší rozpočtové náklady</t>
  </si>
  <si>
    <t>VRN1</t>
  </si>
  <si>
    <t>Průzkumné, geodetické a projektové práce</t>
  </si>
  <si>
    <t>012103000</t>
  </si>
  <si>
    <t>Geodetické práce před výstavbou</t>
  </si>
  <si>
    <t>Kč</t>
  </si>
  <si>
    <t>1024</t>
  </si>
  <si>
    <t>-48627633</t>
  </si>
  <si>
    <t xml:space="preserve">Poznámka k souboru cen:
1. Více informací o volbě, obsahu a způsobu ocenění jednotlivých titulů viz Příloha 01 Průzkumné, geodetické a projektové práce.
</t>
  </si>
  <si>
    <t>Poznámka k položce:
vytýčení stavby a jejího obvodu</t>
  </si>
  <si>
    <t>012203000</t>
  </si>
  <si>
    <t>Geodetické práce při provádění stavby</t>
  </si>
  <si>
    <t>-620920904</t>
  </si>
  <si>
    <t>Poznámka k položce:
zaměení skutečného provedení stavby</t>
  </si>
  <si>
    <t>012303000</t>
  </si>
  <si>
    <t>Geodetické práce po výstavbě</t>
  </si>
  <si>
    <t>640917809</t>
  </si>
  <si>
    <t>Poznámka k položce:
Zaměření skutečného provedení, geometrický oddělovací plán
Zaměření konstrukcí zakrytých dalším postupem výstavby</t>
  </si>
  <si>
    <t>013254000</t>
  </si>
  <si>
    <t>Dokumentace skutečného provedení stavby</t>
  </si>
  <si>
    <t>-331589127</t>
  </si>
  <si>
    <t>Poznámka k položce:
3x v listinné podobě, 1x ve formátu PDF, 1x ve formě dwg
Obsah dokumentace skutečného provedení sstavby je dán vyhláškou č. 499/2008 Sb. v platném znění , příloha č.14</t>
  </si>
  <si>
    <t>VRN3</t>
  </si>
  <si>
    <t>Zařízení staveniště</t>
  </si>
  <si>
    <t>030001000.1</t>
  </si>
  <si>
    <t>Zařízení staveniště-montáž+ demotáž</t>
  </si>
  <si>
    <t>496009889</t>
  </si>
  <si>
    <t xml:space="preserve">Poznámka k souboru cen:
1. Více informací o volbě, obsahu a způsobu ocenění jednotlivých titulů viz příslušné Přílohy 01 až 09.
</t>
  </si>
  <si>
    <t xml:space="preserve">Poznámka k položce:
Zabezpečení stavby dle požadavků:
-Zákona č.309/2006Sb.
-NV 591/2006Sb.
-Zákon č.185/2001Sb., a vyhl. č.391/2001Sb.-odpady
-NV101/2002Sb., NV 381/2007Sb.-hyg. požadavky
-NV 188/2002Sb.Doprava na staveništi
-NV 37788/2001Sb.-stavebn í stroje
-Zákon 1333/1985Sb. a 246/2005 Sb. -PBŘ
-Vyhl. 132/1998Sb., NV 362/2005Sb. zemní práce
</t>
  </si>
  <si>
    <t>034503000</t>
  </si>
  <si>
    <t>Informační tabule na staveništi</t>
  </si>
  <si>
    <t>1027725645</t>
  </si>
  <si>
    <t xml:space="preserve">Poznámka k souboru cen:
1. Více informací o volbě, obsahu a způsobu ocenění jednotlivých titulů viz Příloha 03 Zařízení staveniště.
</t>
  </si>
  <si>
    <t>Poznámka k položce:
Technická specifikace, položka obsahuje:
-dodání a osazení informačních tabulí v předepsaném provedení a množství s obsahem předepsaným zadavatelem
-veškeré nosné a upevňovací konstrukce
-základové konstrukce vč. nutných zemních prací
-demontáž a odvoz po skončení platnosti
-případné nutné opravy poškozených částí behšm platnosti</t>
  </si>
  <si>
    <t>VRN4</t>
  </si>
  <si>
    <t>Inženýrská činnost</t>
  </si>
  <si>
    <t>043134000</t>
  </si>
  <si>
    <t>Zkoušky zatěžovací</t>
  </si>
  <si>
    <t>-2003270485</t>
  </si>
  <si>
    <t xml:space="preserve">Poznámka k souboru cen:
1. Více informací o volbě, obsahu a způsobu ocenění jednotlivých titulů viz Příloha 04 Inženýrská činnost.
</t>
  </si>
  <si>
    <t>043194000.1</t>
  </si>
  <si>
    <t>Ostatní zkoušky-nad rámec povinných zkoušek</t>
  </si>
  <si>
    <t>-1650892888</t>
  </si>
  <si>
    <t>Poznámka k položce:
Podle požadavků objedantele:
Bude čerpáno dle požadavků TDI a s jeho souhlasem, max. do uvedené částky 10 000,- Kč bez DPH</t>
  </si>
  <si>
    <t>043194000.2</t>
  </si>
  <si>
    <t>-2094266241</t>
  </si>
  <si>
    <t>Poznámka k položce:
Dle požadavků objedantele</t>
  </si>
  <si>
    <t>VRN9</t>
  </si>
  <si>
    <t>Ostatní náklady</t>
  </si>
  <si>
    <t>090001000</t>
  </si>
  <si>
    <t>Ostatní náklady-čištění a údržba</t>
  </si>
  <si>
    <t>-1079911041</t>
  </si>
  <si>
    <t>091304000</t>
  </si>
  <si>
    <t>Umělecká díla nepřenosná-pamětní tabule formá A3</t>
  </si>
  <si>
    <t>2083895667</t>
  </si>
  <si>
    <t xml:space="preserve">Poznámka k souboru cen:
1. Více informací o volbě, obsahu a způsobu ocenění jednotlivých titulů viz Příloha 09 Ostatní náklady.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</si>
  <si>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</si>
  <si>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</si>
  <si>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</si>
  <si>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</si>
  <si>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</si>
  <si>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</si>
  <si>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</si>
  <si>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</si>
  <si>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</si>
  <si>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</si>
  <si>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</si>
  <si>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</si>
  <si>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</si>
  <si>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</si>
  <si>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</si>
  <si>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</si>
  <si>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</si>
  <si>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</si>
  <si>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</si>
  <si>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</si>
  <si>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</si>
  <si>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</si>
  <si>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</si>
  <si>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</si>
  <si>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</si>
  <si>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</si>
  <si>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</si>
  <si>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</si>
  <si>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</si>
  <si>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</si>
  <si>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</si>
  <si>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</si>
  <si>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</si>
  <si>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</si>
  <si>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</si>
  <si>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</si>
  <si>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</si>
  <si>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</si>
  <si>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</si>
  <si>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</si>
  <si>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</si>
  <si>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</si>
  <si>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</si>
  <si>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</si>
  <si>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</si>
  <si>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</si>
  <si>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</si>
  <si>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</si>
  <si>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</si>
  <si>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</si>
  <si>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</si>
  <si>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</si>
  <si>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</si>
  <si>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</si>
  <si>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</si>
  <si>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</si>
  <si>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</si>
  <si>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</si>
  <si>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</si>
  <si>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</si>
  <si>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</si>
  <si>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</si>
  <si>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</si>
  <si>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</si>
  <si>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</si>
  <si>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</si>
  <si>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</si>
  <si>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</si>
  <si>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</si>
  <si>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</si>
  <si>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</si>
  <si>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</si>
  <si>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</si>
  <si>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</si>
  <si>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</si>
  <si>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</si>
  <si>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</si>
  <si>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</si>
  <si>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</si>
  <si>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</si>
  <si>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</si>
  <si>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</si>
  <si>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</si>
  <si>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</si>
  <si>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</si>
  <si>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</si>
  <si>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</si>
  <si>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</si>
  <si>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</si>
  <si>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</si>
  <si>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</si>
  <si>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</si>
  <si>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</si>
  <si>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</si>
  <si>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</si>
  <si>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</si>
  <si>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</si>
  <si>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</si>
  <si>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</si>
  <si>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</si>
  <si>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</si>
  <si>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</si>
  <si>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</si>
  <si>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</si>
  <si>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</si>
  <si>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</si>
  <si>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</si>
  <si>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</si>
  <si>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</si>
  <si>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</si>
  <si>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</si>
  <si>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</si>
  <si>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</si>
  <si>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</si>
  <si>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</si>
  <si>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</si>
  <si>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</si>
  <si>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</si>
  <si>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</si>
  <si>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</si>
  <si>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</si>
  <si>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</si>
  <si>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</si>
  <si>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</si>
  <si>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</si>
  <si>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</si>
  <si>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</si>
  <si>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</si>
  <si>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</si>
  <si>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</si>
  <si>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</si>
  <si>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</si>
  <si>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</si>
  <si>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</si>
  <si>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</si>
  <si>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</si>
  <si>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</si>
  <si>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</si>
  <si>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</si>
  <si>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</si>
  <si>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</si>
  <si>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</si>
  <si>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</si>
  <si>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</si>
  <si>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</si>
  <si>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</si>
  <si>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</si>
  <si>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</si>
  <si>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</si>
  <si>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</si>
  <si>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</si>
  <si>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</si>
  <si>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</si>
  <si>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</si>
  <si>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</si>
  <si>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</si>
  <si>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</si>
  <si>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</si>
  <si>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</si>
  <si>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</si>
  <si>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</si>
  <si>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</si>
  <si>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</si>
  <si>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</si>
  <si>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</si>
  <si>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</si>
  <si>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</si>
  <si>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</si>
  <si>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</si>
  <si>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</si>
  <si>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</si>
  <si>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</si>
  <si>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</si>
  <si>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</si>
  <si>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</si>
  <si>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</si>
  <si>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</si>
  <si>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</si>
  <si>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</si>
  <si>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</si>
  <si>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</si>
  <si>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</si>
  <si>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</si>
  <si>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 xml:space="preserve">Bukov </t>
  </si>
  <si>
    <t>Bukov</t>
  </si>
  <si>
    <t>II/234 Zbiroh konec lesního úseku - křiž. s III/2343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</si>
</sst>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2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top"/>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30"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8" fillId="0" borderId="0" xfId="0" applyFont="1" applyAlignment="1">
      <alignment horizontal="lef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1"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alignment/>
    </xf>
    <xf numFmtId="166" fontId="32" fillId="0" borderId="10" xfId="0" applyNumberFormat="1" applyFont="1" applyBorder="1" applyAlignment="1">
      <alignment/>
    </xf>
    <xf numFmtId="166" fontId="32" fillId="0" borderId="11" xfId="0" applyNumberFormat="1" applyFont="1" applyBorder="1" applyAlignment="1">
      <alignment/>
    </xf>
    <xf numFmtId="4" fontId="33"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0" applyFont="1" applyAlignment="1">
      <alignment vertical="center" wrapText="1"/>
    </xf>
    <xf numFmtId="0" fontId="0" fillId="0" borderId="0" xfId="0" applyFont="1" applyAlignment="1" applyProtection="1">
      <alignment vertical="center"/>
      <protection locked="0"/>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0" borderId="22" xfId="0" applyNumberFormat="1" applyFont="1" applyBorder="1" applyAlignment="1" applyProtection="1">
      <alignment vertical="center"/>
      <protection locked="0"/>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0" fillId="0" borderId="0" xfId="0" applyFont="1" applyBorder="1" applyAlignment="1">
      <alignment horizontal="left" vertical="center" wrapText="1"/>
    </xf>
    <xf numFmtId="0" fontId="41"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1"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0" xfId="0" applyFont="1" applyBorder="1" applyAlignment="1">
      <alignment horizontal="left" vertical="center"/>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center"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0" fontId="14" fillId="5" borderId="0" xfId="0" applyFont="1" applyFill="1" applyAlignment="1">
      <alignment horizontal="center" vertical="center"/>
    </xf>
    <xf numFmtId="0" fontId="0" fillId="0" borderId="0" xfId="0"/>
    <xf numFmtId="4" fontId="28" fillId="0" borderId="0" xfId="0" applyNumberFormat="1" applyFont="1" applyAlignment="1">
      <alignment vertical="center"/>
    </xf>
    <xf numFmtId="0" fontId="28" fillId="0" borderId="0" xfId="0" applyFont="1" applyAlignment="1">
      <alignment vertical="center"/>
    </xf>
    <xf numFmtId="0" fontId="27" fillId="0" borderId="0" xfId="0" applyFont="1" applyAlignment="1">
      <alignment horizontal="left" vertical="center" wrapText="1"/>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2" fillId="4" borderId="7" xfId="0" applyFont="1" applyFill="1" applyBorder="1" applyAlignment="1">
      <alignment horizontal="center" vertical="center"/>
    </xf>
    <xf numFmtId="0" fontId="22" fillId="4" borderId="7" xfId="0" applyFont="1" applyFill="1" applyBorder="1" applyAlignment="1">
      <alignment horizontal="righ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0" fillId="0" borderId="0" xfId="0" applyFont="1" applyBorder="1" applyAlignment="1">
      <alignment horizontal="left" vertical="center" wrapText="1"/>
    </xf>
    <xf numFmtId="0" fontId="39" fillId="0" borderId="0" xfId="0" applyFont="1" applyBorder="1" applyAlignment="1">
      <alignment horizontal="center" vertical="center" wrapText="1"/>
    </xf>
    <xf numFmtId="0" fontId="40" fillId="0" borderId="29" xfId="0" applyFont="1" applyBorder="1" applyAlignment="1">
      <alignment horizontal="left" wrapText="1"/>
    </xf>
    <xf numFmtId="0" fontId="39"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0"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workbookViewId="0" topLeftCell="A1">
      <selection activeCell="AD13" sqref="AD13"/>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279" t="s">
        <v>6</v>
      </c>
      <c r="AS2" s="280"/>
      <c r="AT2" s="280"/>
      <c r="AU2" s="280"/>
      <c r="AV2" s="280"/>
      <c r="AW2" s="280"/>
      <c r="AX2" s="280"/>
      <c r="AY2" s="280"/>
      <c r="AZ2" s="280"/>
      <c r="BA2" s="280"/>
      <c r="BB2" s="280"/>
      <c r="BC2" s="280"/>
      <c r="BD2" s="280"/>
      <c r="BE2" s="280"/>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1"/>
      <c r="D4" s="22" t="s">
        <v>10</v>
      </c>
      <c r="AR4" s="21"/>
      <c r="AS4" s="23" t="s">
        <v>11</v>
      </c>
      <c r="BE4" s="24" t="s">
        <v>12</v>
      </c>
      <c r="BS4" s="18" t="s">
        <v>13</v>
      </c>
    </row>
    <row r="5" spans="2:71" s="1" customFormat="1" ht="12" customHeight="1">
      <c r="B5" s="21"/>
      <c r="D5" s="25" t="s">
        <v>14</v>
      </c>
      <c r="K5" s="309" t="s">
        <v>15</v>
      </c>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R5" s="21"/>
      <c r="BE5" s="306" t="s">
        <v>16</v>
      </c>
      <c r="BS5" s="18" t="s">
        <v>7</v>
      </c>
    </row>
    <row r="6" spans="2:71" s="1" customFormat="1" ht="36.95" customHeight="1">
      <c r="B6" s="21"/>
      <c r="D6" s="27" t="s">
        <v>17</v>
      </c>
      <c r="K6" s="310" t="s">
        <v>701</v>
      </c>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R6" s="21"/>
      <c r="BE6" s="307"/>
      <c r="BS6" s="18" t="s">
        <v>7</v>
      </c>
    </row>
    <row r="7" spans="2:71" s="1" customFormat="1" ht="12" customHeight="1">
      <c r="B7" s="21"/>
      <c r="D7" s="28" t="s">
        <v>18</v>
      </c>
      <c r="K7" s="26" t="s">
        <v>19</v>
      </c>
      <c r="AK7" s="28" t="s">
        <v>20</v>
      </c>
      <c r="AN7" s="26" t="s">
        <v>21</v>
      </c>
      <c r="AR7" s="21"/>
      <c r="BE7" s="307"/>
      <c r="BS7" s="18" t="s">
        <v>7</v>
      </c>
    </row>
    <row r="8" spans="2:71" s="1" customFormat="1" ht="12" customHeight="1">
      <c r="B8" s="21"/>
      <c r="D8" s="28" t="s">
        <v>22</v>
      </c>
      <c r="K8" s="26" t="s">
        <v>699</v>
      </c>
      <c r="AK8" s="28" t="s">
        <v>23</v>
      </c>
      <c r="AN8" s="29" t="s">
        <v>24</v>
      </c>
      <c r="AR8" s="21"/>
      <c r="BE8" s="307"/>
      <c r="BS8" s="18" t="s">
        <v>7</v>
      </c>
    </row>
    <row r="9" spans="2:71" s="1" customFormat="1" ht="29.25" customHeight="1">
      <c r="B9" s="21"/>
      <c r="D9" s="25" t="s">
        <v>25</v>
      </c>
      <c r="K9" s="30" t="s">
        <v>26</v>
      </c>
      <c r="AK9" s="25" t="s">
        <v>27</v>
      </c>
      <c r="AN9" s="30" t="s">
        <v>28</v>
      </c>
      <c r="AR9" s="21"/>
      <c r="BE9" s="307"/>
      <c r="BS9" s="18" t="s">
        <v>7</v>
      </c>
    </row>
    <row r="10" spans="2:71" s="1" customFormat="1" ht="12" customHeight="1">
      <c r="B10" s="21"/>
      <c r="D10" s="28" t="s">
        <v>29</v>
      </c>
      <c r="AK10" s="28" t="s">
        <v>30</v>
      </c>
      <c r="AN10" s="26" t="s">
        <v>3</v>
      </c>
      <c r="AR10" s="21"/>
      <c r="BE10" s="307"/>
      <c r="BS10" s="18" t="s">
        <v>7</v>
      </c>
    </row>
    <row r="11" spans="2:71" s="1" customFormat="1" ht="18.4" customHeight="1">
      <c r="B11" s="21"/>
      <c r="E11" s="26" t="s">
        <v>31</v>
      </c>
      <c r="AK11" s="28" t="s">
        <v>32</v>
      </c>
      <c r="AN11" s="26" t="s">
        <v>3</v>
      </c>
      <c r="AR11" s="21"/>
      <c r="BE11" s="307"/>
      <c r="BS11" s="18" t="s">
        <v>7</v>
      </c>
    </row>
    <row r="12" spans="2:71" s="1" customFormat="1" ht="6.95" customHeight="1">
      <c r="B12" s="21"/>
      <c r="AR12" s="21"/>
      <c r="BE12" s="307"/>
      <c r="BS12" s="18" t="s">
        <v>7</v>
      </c>
    </row>
    <row r="13" spans="2:71" s="1" customFormat="1" ht="12" customHeight="1">
      <c r="B13" s="21"/>
      <c r="D13" s="28" t="s">
        <v>33</v>
      </c>
      <c r="AK13" s="28" t="s">
        <v>30</v>
      </c>
      <c r="AN13" s="31" t="s">
        <v>34</v>
      </c>
      <c r="AR13" s="21"/>
      <c r="BE13" s="307"/>
      <c r="BS13" s="18" t="s">
        <v>7</v>
      </c>
    </row>
    <row r="14" spans="2:71" ht="12.75">
      <c r="B14" s="21"/>
      <c r="E14" s="311" t="s">
        <v>34</v>
      </c>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28" t="s">
        <v>32</v>
      </c>
      <c r="AN14" s="31" t="s">
        <v>34</v>
      </c>
      <c r="AR14" s="21"/>
      <c r="BE14" s="307"/>
      <c r="BS14" s="18" t="s">
        <v>7</v>
      </c>
    </row>
    <row r="15" spans="2:71" s="1" customFormat="1" ht="6.95" customHeight="1">
      <c r="B15" s="21"/>
      <c r="AR15" s="21"/>
      <c r="BE15" s="307"/>
      <c r="BS15" s="18" t="s">
        <v>4</v>
      </c>
    </row>
    <row r="16" spans="2:71" s="1" customFormat="1" ht="12" customHeight="1">
      <c r="B16" s="21"/>
      <c r="D16" s="28" t="s">
        <v>35</v>
      </c>
      <c r="AK16" s="28" t="s">
        <v>30</v>
      </c>
      <c r="AN16" s="26" t="s">
        <v>3</v>
      </c>
      <c r="AR16" s="21"/>
      <c r="BE16" s="307"/>
      <c r="BS16" s="18" t="s">
        <v>4</v>
      </c>
    </row>
    <row r="17" spans="2:71" s="1" customFormat="1" ht="18.4" customHeight="1">
      <c r="B17" s="21"/>
      <c r="E17" s="26" t="s">
        <v>36</v>
      </c>
      <c r="AK17" s="28" t="s">
        <v>32</v>
      </c>
      <c r="AN17" s="26" t="s">
        <v>3</v>
      </c>
      <c r="AR17" s="21"/>
      <c r="BE17" s="307"/>
      <c r="BS17" s="18" t="s">
        <v>37</v>
      </c>
    </row>
    <row r="18" spans="2:71" s="1" customFormat="1" ht="6.95" customHeight="1">
      <c r="B18" s="21"/>
      <c r="AR18" s="21"/>
      <c r="BE18" s="307"/>
      <c r="BS18" s="18" t="s">
        <v>7</v>
      </c>
    </row>
    <row r="19" spans="2:71" s="1" customFormat="1" ht="12" customHeight="1">
      <c r="B19" s="21"/>
      <c r="D19" s="28" t="s">
        <v>38</v>
      </c>
      <c r="AK19" s="28" t="s">
        <v>30</v>
      </c>
      <c r="AN19" s="26" t="s">
        <v>3</v>
      </c>
      <c r="AR19" s="21"/>
      <c r="BE19" s="307"/>
      <c r="BS19" s="18" t="s">
        <v>7</v>
      </c>
    </row>
    <row r="20" spans="2:71" s="1" customFormat="1" ht="18.4" customHeight="1">
      <c r="B20" s="21"/>
      <c r="E20" s="26" t="s">
        <v>39</v>
      </c>
      <c r="AK20" s="28" t="s">
        <v>32</v>
      </c>
      <c r="AN20" s="26" t="s">
        <v>3</v>
      </c>
      <c r="AR20" s="21"/>
      <c r="BE20" s="307"/>
      <c r="BS20" s="18" t="s">
        <v>4</v>
      </c>
    </row>
    <row r="21" spans="2:57" s="1" customFormat="1" ht="6.95" customHeight="1">
      <c r="B21" s="21"/>
      <c r="AR21" s="21"/>
      <c r="BE21" s="307"/>
    </row>
    <row r="22" spans="2:57" s="1" customFormat="1" ht="12" customHeight="1">
      <c r="B22" s="21"/>
      <c r="D22" s="28" t="s">
        <v>40</v>
      </c>
      <c r="AR22" s="21"/>
      <c r="BE22" s="307"/>
    </row>
    <row r="23" spans="2:57" s="1" customFormat="1" ht="47.25" customHeight="1">
      <c r="B23" s="21"/>
      <c r="E23" s="313" t="s">
        <v>41</v>
      </c>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R23" s="21"/>
      <c r="BE23" s="307"/>
    </row>
    <row r="24" spans="2:57" s="1" customFormat="1" ht="6.95" customHeight="1">
      <c r="B24" s="21"/>
      <c r="AR24" s="21"/>
      <c r="BE24" s="307"/>
    </row>
    <row r="25" spans="2:57" s="1" customFormat="1" ht="6.95" customHeight="1">
      <c r="B25" s="21"/>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R25" s="21"/>
      <c r="BE25" s="307"/>
    </row>
    <row r="26" spans="1:57" s="2" customFormat="1" ht="25.9" customHeight="1">
      <c r="A26" s="34"/>
      <c r="B26" s="35"/>
      <c r="C26" s="34"/>
      <c r="D26" s="36" t="s">
        <v>42</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14">
        <f>ROUND(AG54,2)</f>
        <v>0</v>
      </c>
      <c r="AL26" s="315"/>
      <c r="AM26" s="315"/>
      <c r="AN26" s="315"/>
      <c r="AO26" s="315"/>
      <c r="AP26" s="34"/>
      <c r="AQ26" s="34"/>
      <c r="AR26" s="35"/>
      <c r="BE26" s="307"/>
    </row>
    <row r="27" spans="1:57" s="2" customFormat="1" ht="6.95" customHeight="1">
      <c r="A27" s="34"/>
      <c r="B27" s="35"/>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5"/>
      <c r="BE27" s="307"/>
    </row>
    <row r="28" spans="1:57" s="2" customFormat="1" ht="12.75">
      <c r="A28" s="34"/>
      <c r="B28" s="35"/>
      <c r="C28" s="34"/>
      <c r="D28" s="34"/>
      <c r="E28" s="34"/>
      <c r="F28" s="34"/>
      <c r="G28" s="34"/>
      <c r="H28" s="34"/>
      <c r="I28" s="34"/>
      <c r="J28" s="34"/>
      <c r="K28" s="34"/>
      <c r="L28" s="316" t="s">
        <v>43</v>
      </c>
      <c r="M28" s="316"/>
      <c r="N28" s="316"/>
      <c r="O28" s="316"/>
      <c r="P28" s="316"/>
      <c r="Q28" s="34"/>
      <c r="R28" s="34"/>
      <c r="S28" s="34"/>
      <c r="T28" s="34"/>
      <c r="U28" s="34"/>
      <c r="V28" s="34"/>
      <c r="W28" s="316" t="s">
        <v>44</v>
      </c>
      <c r="X28" s="316"/>
      <c r="Y28" s="316"/>
      <c r="Z28" s="316"/>
      <c r="AA28" s="316"/>
      <c r="AB28" s="316"/>
      <c r="AC28" s="316"/>
      <c r="AD28" s="316"/>
      <c r="AE28" s="316"/>
      <c r="AF28" s="34"/>
      <c r="AG28" s="34"/>
      <c r="AH28" s="34"/>
      <c r="AI28" s="34"/>
      <c r="AJ28" s="34"/>
      <c r="AK28" s="316" t="s">
        <v>45</v>
      </c>
      <c r="AL28" s="316"/>
      <c r="AM28" s="316"/>
      <c r="AN28" s="316"/>
      <c r="AO28" s="316"/>
      <c r="AP28" s="34"/>
      <c r="AQ28" s="34"/>
      <c r="AR28" s="35"/>
      <c r="BE28" s="307"/>
    </row>
    <row r="29" spans="2:57" s="3" customFormat="1" ht="14.45" customHeight="1">
      <c r="B29" s="39"/>
      <c r="D29" s="28" t="s">
        <v>46</v>
      </c>
      <c r="F29" s="28" t="s">
        <v>47</v>
      </c>
      <c r="L29" s="301">
        <v>0.21</v>
      </c>
      <c r="M29" s="300"/>
      <c r="N29" s="300"/>
      <c r="O29" s="300"/>
      <c r="P29" s="300"/>
      <c r="W29" s="299">
        <f>ROUND(AZ54,2)</f>
        <v>0</v>
      </c>
      <c r="X29" s="300"/>
      <c r="Y29" s="300"/>
      <c r="Z29" s="300"/>
      <c r="AA29" s="300"/>
      <c r="AB29" s="300"/>
      <c r="AC29" s="300"/>
      <c r="AD29" s="300"/>
      <c r="AE29" s="300"/>
      <c r="AK29" s="299">
        <f>ROUND(AV54,2)</f>
        <v>0</v>
      </c>
      <c r="AL29" s="300"/>
      <c r="AM29" s="300"/>
      <c r="AN29" s="300"/>
      <c r="AO29" s="300"/>
      <c r="AR29" s="39"/>
      <c r="BE29" s="308"/>
    </row>
    <row r="30" spans="2:57" s="3" customFormat="1" ht="14.45" customHeight="1">
      <c r="B30" s="39"/>
      <c r="F30" s="28" t="s">
        <v>48</v>
      </c>
      <c r="L30" s="301">
        <v>0.15</v>
      </c>
      <c r="M30" s="300"/>
      <c r="N30" s="300"/>
      <c r="O30" s="300"/>
      <c r="P30" s="300"/>
      <c r="W30" s="299">
        <f>ROUND(BA54,2)</f>
        <v>0</v>
      </c>
      <c r="X30" s="300"/>
      <c r="Y30" s="300"/>
      <c r="Z30" s="300"/>
      <c r="AA30" s="300"/>
      <c r="AB30" s="300"/>
      <c r="AC30" s="300"/>
      <c r="AD30" s="300"/>
      <c r="AE30" s="300"/>
      <c r="AK30" s="299">
        <f>ROUND(AW54,2)</f>
        <v>0</v>
      </c>
      <c r="AL30" s="300"/>
      <c r="AM30" s="300"/>
      <c r="AN30" s="300"/>
      <c r="AO30" s="300"/>
      <c r="AR30" s="39"/>
      <c r="BE30" s="308"/>
    </row>
    <row r="31" spans="2:57" s="3" customFormat="1" ht="14.45" customHeight="1" hidden="1">
      <c r="B31" s="39"/>
      <c r="F31" s="28" t="s">
        <v>49</v>
      </c>
      <c r="L31" s="301">
        <v>0.21</v>
      </c>
      <c r="M31" s="300"/>
      <c r="N31" s="300"/>
      <c r="O31" s="300"/>
      <c r="P31" s="300"/>
      <c r="W31" s="299">
        <f>ROUND(BB54,2)</f>
        <v>0</v>
      </c>
      <c r="X31" s="300"/>
      <c r="Y31" s="300"/>
      <c r="Z31" s="300"/>
      <c r="AA31" s="300"/>
      <c r="AB31" s="300"/>
      <c r="AC31" s="300"/>
      <c r="AD31" s="300"/>
      <c r="AE31" s="300"/>
      <c r="AK31" s="299">
        <v>0</v>
      </c>
      <c r="AL31" s="300"/>
      <c r="AM31" s="300"/>
      <c r="AN31" s="300"/>
      <c r="AO31" s="300"/>
      <c r="AR31" s="39"/>
      <c r="BE31" s="308"/>
    </row>
    <row r="32" spans="2:57" s="3" customFormat="1" ht="14.45" customHeight="1" hidden="1">
      <c r="B32" s="39"/>
      <c r="F32" s="28" t="s">
        <v>50</v>
      </c>
      <c r="L32" s="301">
        <v>0.15</v>
      </c>
      <c r="M32" s="300"/>
      <c r="N32" s="300"/>
      <c r="O32" s="300"/>
      <c r="P32" s="300"/>
      <c r="W32" s="299">
        <f>ROUND(BC54,2)</f>
        <v>0</v>
      </c>
      <c r="X32" s="300"/>
      <c r="Y32" s="300"/>
      <c r="Z32" s="300"/>
      <c r="AA32" s="300"/>
      <c r="AB32" s="300"/>
      <c r="AC32" s="300"/>
      <c r="AD32" s="300"/>
      <c r="AE32" s="300"/>
      <c r="AK32" s="299">
        <v>0</v>
      </c>
      <c r="AL32" s="300"/>
      <c r="AM32" s="300"/>
      <c r="AN32" s="300"/>
      <c r="AO32" s="300"/>
      <c r="AR32" s="39"/>
      <c r="BE32" s="308"/>
    </row>
    <row r="33" spans="2:44" s="3" customFormat="1" ht="14.45" customHeight="1" hidden="1">
      <c r="B33" s="39"/>
      <c r="F33" s="28" t="s">
        <v>51</v>
      </c>
      <c r="L33" s="301">
        <v>0</v>
      </c>
      <c r="M33" s="300"/>
      <c r="N33" s="300"/>
      <c r="O33" s="300"/>
      <c r="P33" s="300"/>
      <c r="W33" s="299">
        <f>ROUND(BD54,2)</f>
        <v>0</v>
      </c>
      <c r="X33" s="300"/>
      <c r="Y33" s="300"/>
      <c r="Z33" s="300"/>
      <c r="AA33" s="300"/>
      <c r="AB33" s="300"/>
      <c r="AC33" s="300"/>
      <c r="AD33" s="300"/>
      <c r="AE33" s="300"/>
      <c r="AK33" s="299">
        <v>0</v>
      </c>
      <c r="AL33" s="300"/>
      <c r="AM33" s="300"/>
      <c r="AN33" s="300"/>
      <c r="AO33" s="300"/>
      <c r="AR33" s="39"/>
    </row>
    <row r="34" spans="1:57" s="2" customFormat="1" ht="6.95" customHeight="1">
      <c r="A34" s="34"/>
      <c r="B34" s="35"/>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5"/>
      <c r="BE34" s="34"/>
    </row>
    <row r="35" spans="1:57" s="2" customFormat="1" ht="25.9" customHeight="1">
      <c r="A35" s="34"/>
      <c r="B35" s="35"/>
      <c r="C35" s="40"/>
      <c r="D35" s="41" t="s">
        <v>52</v>
      </c>
      <c r="E35" s="42"/>
      <c r="F35" s="42"/>
      <c r="G35" s="42"/>
      <c r="H35" s="42"/>
      <c r="I35" s="42"/>
      <c r="J35" s="42"/>
      <c r="K35" s="42"/>
      <c r="L35" s="42"/>
      <c r="M35" s="42"/>
      <c r="N35" s="42"/>
      <c r="O35" s="42"/>
      <c r="P35" s="42"/>
      <c r="Q35" s="42"/>
      <c r="R35" s="42"/>
      <c r="S35" s="42"/>
      <c r="T35" s="43" t="s">
        <v>53</v>
      </c>
      <c r="U35" s="42"/>
      <c r="V35" s="42"/>
      <c r="W35" s="42"/>
      <c r="X35" s="302" t="s">
        <v>54</v>
      </c>
      <c r="Y35" s="303"/>
      <c r="Z35" s="303"/>
      <c r="AA35" s="303"/>
      <c r="AB35" s="303"/>
      <c r="AC35" s="42"/>
      <c r="AD35" s="42"/>
      <c r="AE35" s="42"/>
      <c r="AF35" s="42"/>
      <c r="AG35" s="42"/>
      <c r="AH35" s="42"/>
      <c r="AI35" s="42"/>
      <c r="AJ35" s="42"/>
      <c r="AK35" s="304">
        <f>SUM(AK26:AK33)</f>
        <v>0</v>
      </c>
      <c r="AL35" s="303"/>
      <c r="AM35" s="303"/>
      <c r="AN35" s="303"/>
      <c r="AO35" s="305"/>
      <c r="AP35" s="40"/>
      <c r="AQ35" s="40"/>
      <c r="AR35" s="35"/>
      <c r="BE35" s="34"/>
    </row>
    <row r="36" spans="1:57" s="2" customFormat="1" ht="6.95" customHeight="1">
      <c r="A36" s="34"/>
      <c r="B36" s="35"/>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5"/>
      <c r="BE36" s="34"/>
    </row>
    <row r="37" spans="1:57" s="2" customFormat="1" ht="6.95" customHeight="1">
      <c r="A37" s="34"/>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35"/>
      <c r="BE37" s="34"/>
    </row>
    <row r="41" spans="1:57" s="2" customFormat="1" ht="6.95" customHeight="1">
      <c r="A41" s="34"/>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35"/>
      <c r="BE41" s="34"/>
    </row>
    <row r="42" spans="1:57" s="2" customFormat="1" ht="24.95" customHeight="1">
      <c r="A42" s="34"/>
      <c r="B42" s="35"/>
      <c r="C42" s="22" t="s">
        <v>55</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5"/>
      <c r="BE42" s="34"/>
    </row>
    <row r="43" spans="1:57" s="2" customFormat="1" ht="6.95" customHeight="1">
      <c r="A43" s="34"/>
      <c r="B43" s="35"/>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5"/>
      <c r="BE43" s="34"/>
    </row>
    <row r="44" spans="2:44" s="4" customFormat="1" ht="12" customHeight="1">
      <c r="B44" s="48"/>
      <c r="C44" s="28" t="s">
        <v>14</v>
      </c>
      <c r="L44" s="4" t="str">
        <f>K5</f>
        <v>100521</v>
      </c>
      <c r="AR44" s="48"/>
    </row>
    <row r="45" spans="2:44" s="5" customFormat="1" ht="36.95" customHeight="1">
      <c r="B45" s="49"/>
      <c r="C45" s="50" t="s">
        <v>17</v>
      </c>
      <c r="L45" s="290" t="str">
        <f>K6</f>
        <v>II/234 Zbiroh konec lesního úseku - křiž. s III/2343</v>
      </c>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R45" s="49"/>
    </row>
    <row r="46" spans="1:57" s="2" customFormat="1" ht="6.95" customHeight="1">
      <c r="A46" s="34"/>
      <c r="B46" s="35"/>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5"/>
      <c r="BE46" s="34"/>
    </row>
    <row r="47" spans="1:57" s="2" customFormat="1" ht="12" customHeight="1">
      <c r="A47" s="34"/>
      <c r="B47" s="35"/>
      <c r="C47" s="28" t="s">
        <v>22</v>
      </c>
      <c r="D47" s="34"/>
      <c r="E47" s="34"/>
      <c r="F47" s="34"/>
      <c r="G47" s="34"/>
      <c r="H47" s="34"/>
      <c r="I47" s="34"/>
      <c r="J47" s="34"/>
      <c r="K47" s="34"/>
      <c r="L47" s="51" t="str">
        <f>IF(K8="","",K8)</f>
        <v xml:space="preserve">Bukov </v>
      </c>
      <c r="M47" s="34"/>
      <c r="N47" s="34"/>
      <c r="O47" s="34"/>
      <c r="P47" s="34"/>
      <c r="Q47" s="34"/>
      <c r="R47" s="34"/>
      <c r="S47" s="34"/>
      <c r="T47" s="34"/>
      <c r="U47" s="34"/>
      <c r="V47" s="34"/>
      <c r="W47" s="34"/>
      <c r="X47" s="34"/>
      <c r="Y47" s="34"/>
      <c r="Z47" s="34"/>
      <c r="AA47" s="34"/>
      <c r="AB47" s="34"/>
      <c r="AC47" s="34"/>
      <c r="AD47" s="34"/>
      <c r="AE47" s="34"/>
      <c r="AF47" s="34"/>
      <c r="AG47" s="34"/>
      <c r="AH47" s="34"/>
      <c r="AI47" s="28" t="s">
        <v>23</v>
      </c>
      <c r="AJ47" s="34"/>
      <c r="AK47" s="34"/>
      <c r="AL47" s="34"/>
      <c r="AM47" s="292" t="str">
        <f>IF(AN8="","",AN8)</f>
        <v>10. 5. 2021</v>
      </c>
      <c r="AN47" s="292"/>
      <c r="AO47" s="34"/>
      <c r="AP47" s="34"/>
      <c r="AQ47" s="34"/>
      <c r="AR47" s="35"/>
      <c r="BE47" s="34"/>
    </row>
    <row r="48" spans="1:57" s="2" customFormat="1" ht="6.95" customHeight="1">
      <c r="A48" s="34"/>
      <c r="B48" s="35"/>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5"/>
      <c r="BE48" s="34"/>
    </row>
    <row r="49" spans="1:57" s="2" customFormat="1" ht="15.2" customHeight="1">
      <c r="A49" s="34"/>
      <c r="B49" s="35"/>
      <c r="C49" s="28" t="s">
        <v>29</v>
      </c>
      <c r="D49" s="34"/>
      <c r="E49" s="34"/>
      <c r="F49" s="34"/>
      <c r="G49" s="34"/>
      <c r="H49" s="34"/>
      <c r="I49" s="34"/>
      <c r="J49" s="34"/>
      <c r="K49" s="34"/>
      <c r="L49" s="4" t="str">
        <f>IF(E11="","",E11)</f>
        <v>Správa a údržba silnic Plzeňskéh kraje</v>
      </c>
      <c r="M49" s="34"/>
      <c r="N49" s="34"/>
      <c r="O49" s="34"/>
      <c r="P49" s="34"/>
      <c r="Q49" s="34"/>
      <c r="R49" s="34"/>
      <c r="S49" s="34"/>
      <c r="T49" s="34"/>
      <c r="U49" s="34"/>
      <c r="V49" s="34"/>
      <c r="W49" s="34"/>
      <c r="X49" s="34"/>
      <c r="Y49" s="34"/>
      <c r="Z49" s="34"/>
      <c r="AA49" s="34"/>
      <c r="AB49" s="34"/>
      <c r="AC49" s="34"/>
      <c r="AD49" s="34"/>
      <c r="AE49" s="34"/>
      <c r="AF49" s="34"/>
      <c r="AG49" s="34"/>
      <c r="AH49" s="34"/>
      <c r="AI49" s="28" t="s">
        <v>35</v>
      </c>
      <c r="AJ49" s="34"/>
      <c r="AK49" s="34"/>
      <c r="AL49" s="34"/>
      <c r="AM49" s="293" t="str">
        <f>IF(E17="","",E17)</f>
        <v>Ing. V.Hucl</v>
      </c>
      <c r="AN49" s="294"/>
      <c r="AO49" s="294"/>
      <c r="AP49" s="294"/>
      <c r="AQ49" s="34"/>
      <c r="AR49" s="35"/>
      <c r="AS49" s="295" t="s">
        <v>56</v>
      </c>
      <c r="AT49" s="296"/>
      <c r="AU49" s="53"/>
      <c r="AV49" s="53"/>
      <c r="AW49" s="53"/>
      <c r="AX49" s="53"/>
      <c r="AY49" s="53"/>
      <c r="AZ49" s="53"/>
      <c r="BA49" s="53"/>
      <c r="BB49" s="53"/>
      <c r="BC49" s="53"/>
      <c r="BD49" s="54"/>
      <c r="BE49" s="34"/>
    </row>
    <row r="50" spans="1:57" s="2" customFormat="1" ht="15.2" customHeight="1">
      <c r="A50" s="34"/>
      <c r="B50" s="35"/>
      <c r="C50" s="28" t="s">
        <v>33</v>
      </c>
      <c r="D50" s="34"/>
      <c r="E50" s="34"/>
      <c r="F50" s="34"/>
      <c r="G50" s="34"/>
      <c r="H50" s="34"/>
      <c r="I50" s="34"/>
      <c r="J50" s="34"/>
      <c r="K50" s="34"/>
      <c r="L50" s="4" t="str">
        <f>IF(E14="Vyplň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8" t="s">
        <v>38</v>
      </c>
      <c r="AJ50" s="34"/>
      <c r="AK50" s="34"/>
      <c r="AL50" s="34"/>
      <c r="AM50" s="293" t="str">
        <f>IF(E20="","",E20)</f>
        <v>Ing. V.Hucl, M.Štědronská</v>
      </c>
      <c r="AN50" s="294"/>
      <c r="AO50" s="294"/>
      <c r="AP50" s="294"/>
      <c r="AQ50" s="34"/>
      <c r="AR50" s="35"/>
      <c r="AS50" s="297"/>
      <c r="AT50" s="298"/>
      <c r="AU50" s="55"/>
      <c r="AV50" s="55"/>
      <c r="AW50" s="55"/>
      <c r="AX50" s="55"/>
      <c r="AY50" s="55"/>
      <c r="AZ50" s="55"/>
      <c r="BA50" s="55"/>
      <c r="BB50" s="55"/>
      <c r="BC50" s="55"/>
      <c r="BD50" s="56"/>
      <c r="BE50" s="34"/>
    </row>
    <row r="51" spans="1:57" s="2" customFormat="1" ht="10.9" customHeight="1">
      <c r="A51" s="34"/>
      <c r="B51" s="35"/>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5"/>
      <c r="AS51" s="297"/>
      <c r="AT51" s="298"/>
      <c r="AU51" s="55"/>
      <c r="AV51" s="55"/>
      <c r="AW51" s="55"/>
      <c r="AX51" s="55"/>
      <c r="AY51" s="55"/>
      <c r="AZ51" s="55"/>
      <c r="BA51" s="55"/>
      <c r="BB51" s="55"/>
      <c r="BC51" s="55"/>
      <c r="BD51" s="56"/>
      <c r="BE51" s="34"/>
    </row>
    <row r="52" spans="1:57" s="2" customFormat="1" ht="29.25" customHeight="1">
      <c r="A52" s="34"/>
      <c r="B52" s="35"/>
      <c r="C52" s="284" t="s">
        <v>57</v>
      </c>
      <c r="D52" s="285"/>
      <c r="E52" s="285"/>
      <c r="F52" s="285"/>
      <c r="G52" s="285"/>
      <c r="H52" s="57"/>
      <c r="I52" s="286" t="s">
        <v>58</v>
      </c>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7" t="s">
        <v>59</v>
      </c>
      <c r="AH52" s="285"/>
      <c r="AI52" s="285"/>
      <c r="AJ52" s="285"/>
      <c r="AK52" s="285"/>
      <c r="AL52" s="285"/>
      <c r="AM52" s="285"/>
      <c r="AN52" s="286" t="s">
        <v>60</v>
      </c>
      <c r="AO52" s="285"/>
      <c r="AP52" s="285"/>
      <c r="AQ52" s="58" t="s">
        <v>61</v>
      </c>
      <c r="AR52" s="35"/>
      <c r="AS52" s="59" t="s">
        <v>62</v>
      </c>
      <c r="AT52" s="60" t="s">
        <v>63</v>
      </c>
      <c r="AU52" s="60" t="s">
        <v>64</v>
      </c>
      <c r="AV52" s="60" t="s">
        <v>65</v>
      </c>
      <c r="AW52" s="60" t="s">
        <v>66</v>
      </c>
      <c r="AX52" s="60" t="s">
        <v>67</v>
      </c>
      <c r="AY52" s="60" t="s">
        <v>68</v>
      </c>
      <c r="AZ52" s="60" t="s">
        <v>69</v>
      </c>
      <c r="BA52" s="60" t="s">
        <v>70</v>
      </c>
      <c r="BB52" s="60" t="s">
        <v>71</v>
      </c>
      <c r="BC52" s="60" t="s">
        <v>72</v>
      </c>
      <c r="BD52" s="61" t="s">
        <v>73</v>
      </c>
      <c r="BE52" s="34"/>
    </row>
    <row r="53" spans="1:57" s="2" customFormat="1" ht="10.9" customHeight="1">
      <c r="A53" s="34"/>
      <c r="B53" s="35"/>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5"/>
      <c r="AS53" s="62"/>
      <c r="AT53" s="63"/>
      <c r="AU53" s="63"/>
      <c r="AV53" s="63"/>
      <c r="AW53" s="63"/>
      <c r="AX53" s="63"/>
      <c r="AY53" s="63"/>
      <c r="AZ53" s="63"/>
      <c r="BA53" s="63"/>
      <c r="BB53" s="63"/>
      <c r="BC53" s="63"/>
      <c r="BD53" s="64"/>
      <c r="BE53" s="34"/>
    </row>
    <row r="54" spans="2:90" s="6" customFormat="1" ht="32.45" customHeight="1">
      <c r="B54" s="65"/>
      <c r="C54" s="66" t="s">
        <v>74</v>
      </c>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288">
        <f>ROUND(SUM(AG55:AG57),2)</f>
        <v>0</v>
      </c>
      <c r="AH54" s="288"/>
      <c r="AI54" s="288"/>
      <c r="AJ54" s="288"/>
      <c r="AK54" s="288"/>
      <c r="AL54" s="288"/>
      <c r="AM54" s="288"/>
      <c r="AN54" s="289">
        <f>SUM(AG54,AT54)</f>
        <v>0</v>
      </c>
      <c r="AO54" s="289"/>
      <c r="AP54" s="289"/>
      <c r="AQ54" s="69" t="s">
        <v>3</v>
      </c>
      <c r="AR54" s="65"/>
      <c r="AS54" s="70">
        <f>ROUND(SUM(AS55:AS57),2)</f>
        <v>0</v>
      </c>
      <c r="AT54" s="71">
        <f>ROUND(SUM(AV54:AW54),2)</f>
        <v>0</v>
      </c>
      <c r="AU54" s="72">
        <f>ROUND(SUM(AU55:AU57),5)</f>
        <v>0</v>
      </c>
      <c r="AV54" s="71">
        <f>ROUND(AZ54*L29,2)</f>
        <v>0</v>
      </c>
      <c r="AW54" s="71">
        <f>ROUND(BA54*L30,2)</f>
        <v>0</v>
      </c>
      <c r="AX54" s="71">
        <f>ROUND(BB54*L29,2)</f>
        <v>0</v>
      </c>
      <c r="AY54" s="71">
        <f>ROUND(BC54*L30,2)</f>
        <v>0</v>
      </c>
      <c r="AZ54" s="71">
        <f>ROUND(SUM(AZ55:AZ57),2)</f>
        <v>0</v>
      </c>
      <c r="BA54" s="71">
        <f>ROUND(SUM(BA55:BA57),2)</f>
        <v>0</v>
      </c>
      <c r="BB54" s="71">
        <f>ROUND(SUM(BB55:BB57),2)</f>
        <v>0</v>
      </c>
      <c r="BC54" s="71">
        <f>ROUND(SUM(BC55:BC57),2)</f>
        <v>0</v>
      </c>
      <c r="BD54" s="73">
        <f>ROUND(SUM(BD55:BD57),2)</f>
        <v>0</v>
      </c>
      <c r="BS54" s="74" t="s">
        <v>75</v>
      </c>
      <c r="BT54" s="74" t="s">
        <v>76</v>
      </c>
      <c r="BU54" s="75" t="s">
        <v>77</v>
      </c>
      <c r="BV54" s="74" t="s">
        <v>78</v>
      </c>
      <c r="BW54" s="74" t="s">
        <v>5</v>
      </c>
      <c r="BX54" s="74" t="s">
        <v>79</v>
      </c>
      <c r="CL54" s="74" t="s">
        <v>19</v>
      </c>
    </row>
    <row r="55" spans="1:91" s="7" customFormat="1" ht="16.5" customHeight="1">
      <c r="A55" s="76" t="s">
        <v>80</v>
      </c>
      <c r="B55" s="77"/>
      <c r="C55" s="78"/>
      <c r="D55" s="283" t="s">
        <v>81</v>
      </c>
      <c r="E55" s="283"/>
      <c r="F55" s="283"/>
      <c r="G55" s="283"/>
      <c r="H55" s="283"/>
      <c r="I55" s="79"/>
      <c r="J55" s="283" t="s">
        <v>82</v>
      </c>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1">
        <f>'101 - Oprava povrchu sil....'!J30</f>
        <v>0</v>
      </c>
      <c r="AH55" s="282"/>
      <c r="AI55" s="282"/>
      <c r="AJ55" s="282"/>
      <c r="AK55" s="282"/>
      <c r="AL55" s="282"/>
      <c r="AM55" s="282"/>
      <c r="AN55" s="281">
        <f>SUM(AG55,AT55)</f>
        <v>0</v>
      </c>
      <c r="AO55" s="282"/>
      <c r="AP55" s="282"/>
      <c r="AQ55" s="80" t="s">
        <v>83</v>
      </c>
      <c r="AR55" s="77"/>
      <c r="AS55" s="81">
        <v>0</v>
      </c>
      <c r="AT55" s="82">
        <f>ROUND(SUM(AV55:AW55),2)</f>
        <v>0</v>
      </c>
      <c r="AU55" s="83">
        <f>'101 - Oprava povrchu sil....'!P87</f>
        <v>0</v>
      </c>
      <c r="AV55" s="82">
        <f>'101 - Oprava povrchu sil....'!J33</f>
        <v>0</v>
      </c>
      <c r="AW55" s="82">
        <f>'101 - Oprava povrchu sil....'!J34</f>
        <v>0</v>
      </c>
      <c r="AX55" s="82">
        <f>'101 - Oprava povrchu sil....'!J35</f>
        <v>0</v>
      </c>
      <c r="AY55" s="82">
        <f>'101 - Oprava povrchu sil....'!J36</f>
        <v>0</v>
      </c>
      <c r="AZ55" s="82">
        <f>'101 - Oprava povrchu sil....'!F33</f>
        <v>0</v>
      </c>
      <c r="BA55" s="82">
        <f>'101 - Oprava povrchu sil....'!F34</f>
        <v>0</v>
      </c>
      <c r="BB55" s="82">
        <f>'101 - Oprava povrchu sil....'!F35</f>
        <v>0</v>
      </c>
      <c r="BC55" s="82">
        <f>'101 - Oprava povrchu sil....'!F36</f>
        <v>0</v>
      </c>
      <c r="BD55" s="84">
        <f>'101 - Oprava povrchu sil....'!F37</f>
        <v>0</v>
      </c>
      <c r="BT55" s="85" t="s">
        <v>84</v>
      </c>
      <c r="BV55" s="85" t="s">
        <v>78</v>
      </c>
      <c r="BW55" s="85" t="s">
        <v>85</v>
      </c>
      <c r="BX55" s="85" t="s">
        <v>5</v>
      </c>
      <c r="CL55" s="85" t="s">
        <v>86</v>
      </c>
      <c r="CM55" s="85" t="s">
        <v>87</v>
      </c>
    </row>
    <row r="56" spans="1:91" s="7" customFormat="1" ht="16.5" customHeight="1">
      <c r="A56" s="76" t="s">
        <v>80</v>
      </c>
      <c r="B56" s="77"/>
      <c r="C56" s="78"/>
      <c r="D56" s="283" t="s">
        <v>88</v>
      </c>
      <c r="E56" s="283"/>
      <c r="F56" s="283"/>
      <c r="G56" s="283"/>
      <c r="H56" s="283"/>
      <c r="I56" s="79"/>
      <c r="J56" s="283" t="s">
        <v>89</v>
      </c>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1">
        <f>'102 - DIO'!J30</f>
        <v>0</v>
      </c>
      <c r="AH56" s="282"/>
      <c r="AI56" s="282"/>
      <c r="AJ56" s="282"/>
      <c r="AK56" s="282"/>
      <c r="AL56" s="282"/>
      <c r="AM56" s="282"/>
      <c r="AN56" s="281">
        <f>SUM(AG56,AT56)</f>
        <v>0</v>
      </c>
      <c r="AO56" s="282"/>
      <c r="AP56" s="282"/>
      <c r="AQ56" s="80" t="s">
        <v>83</v>
      </c>
      <c r="AR56" s="77"/>
      <c r="AS56" s="81">
        <v>0</v>
      </c>
      <c r="AT56" s="82">
        <f>ROUND(SUM(AV56:AW56),2)</f>
        <v>0</v>
      </c>
      <c r="AU56" s="83">
        <f>'102 - DIO'!P81</f>
        <v>0</v>
      </c>
      <c r="AV56" s="82">
        <f>'102 - DIO'!J33</f>
        <v>0</v>
      </c>
      <c r="AW56" s="82">
        <f>'102 - DIO'!J34</f>
        <v>0</v>
      </c>
      <c r="AX56" s="82">
        <f>'102 - DIO'!J35</f>
        <v>0</v>
      </c>
      <c r="AY56" s="82">
        <f>'102 - DIO'!J36</f>
        <v>0</v>
      </c>
      <c r="AZ56" s="82">
        <f>'102 - DIO'!F33</f>
        <v>0</v>
      </c>
      <c r="BA56" s="82">
        <f>'102 - DIO'!F34</f>
        <v>0</v>
      </c>
      <c r="BB56" s="82">
        <f>'102 - DIO'!F35</f>
        <v>0</v>
      </c>
      <c r="BC56" s="82">
        <f>'102 - DIO'!F36</f>
        <v>0</v>
      </c>
      <c r="BD56" s="84">
        <f>'102 - DIO'!F37</f>
        <v>0</v>
      </c>
      <c r="BT56" s="85" t="s">
        <v>84</v>
      </c>
      <c r="BV56" s="85" t="s">
        <v>78</v>
      </c>
      <c r="BW56" s="85" t="s">
        <v>90</v>
      </c>
      <c r="BX56" s="85" t="s">
        <v>5</v>
      </c>
      <c r="CL56" s="85" t="s">
        <v>3</v>
      </c>
      <c r="CM56" s="85" t="s">
        <v>87</v>
      </c>
    </row>
    <row r="57" spans="1:91" s="7" customFormat="1" ht="16.5" customHeight="1">
      <c r="A57" s="76" t="s">
        <v>80</v>
      </c>
      <c r="B57" s="77"/>
      <c r="C57" s="78"/>
      <c r="D57" s="283" t="s">
        <v>91</v>
      </c>
      <c r="E57" s="283"/>
      <c r="F57" s="283"/>
      <c r="G57" s="283"/>
      <c r="H57" s="283"/>
      <c r="I57" s="79"/>
      <c r="J57" s="283" t="s">
        <v>92</v>
      </c>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1">
        <f>'901 - Vedlejší a ostatní ...'!J30</f>
        <v>0</v>
      </c>
      <c r="AH57" s="282"/>
      <c r="AI57" s="282"/>
      <c r="AJ57" s="282"/>
      <c r="AK57" s="282"/>
      <c r="AL57" s="282"/>
      <c r="AM57" s="282"/>
      <c r="AN57" s="281">
        <f>SUM(AG57,AT57)</f>
        <v>0</v>
      </c>
      <c r="AO57" s="282"/>
      <c r="AP57" s="282"/>
      <c r="AQ57" s="80" t="s">
        <v>93</v>
      </c>
      <c r="AR57" s="77"/>
      <c r="AS57" s="86">
        <v>0</v>
      </c>
      <c r="AT57" s="87">
        <f>ROUND(SUM(AV57:AW57),2)</f>
        <v>0</v>
      </c>
      <c r="AU57" s="88">
        <f>'901 - Vedlejší a ostatní ...'!P84</f>
        <v>0</v>
      </c>
      <c r="AV57" s="87">
        <f>'901 - Vedlejší a ostatní ...'!J33</f>
        <v>0</v>
      </c>
      <c r="AW57" s="87">
        <f>'901 - Vedlejší a ostatní ...'!J34</f>
        <v>0</v>
      </c>
      <c r="AX57" s="87">
        <f>'901 - Vedlejší a ostatní ...'!J35</f>
        <v>0</v>
      </c>
      <c r="AY57" s="87">
        <f>'901 - Vedlejší a ostatní ...'!J36</f>
        <v>0</v>
      </c>
      <c r="AZ57" s="87">
        <f>'901 - Vedlejší a ostatní ...'!F33</f>
        <v>0</v>
      </c>
      <c r="BA57" s="87">
        <f>'901 - Vedlejší a ostatní ...'!F34</f>
        <v>0</v>
      </c>
      <c r="BB57" s="87">
        <f>'901 - Vedlejší a ostatní ...'!F35</f>
        <v>0</v>
      </c>
      <c r="BC57" s="87">
        <f>'901 - Vedlejší a ostatní ...'!F36</f>
        <v>0</v>
      </c>
      <c r="BD57" s="89">
        <f>'901 - Vedlejší a ostatní ...'!F37</f>
        <v>0</v>
      </c>
      <c r="BT57" s="85" t="s">
        <v>84</v>
      </c>
      <c r="BV57" s="85" t="s">
        <v>78</v>
      </c>
      <c r="BW57" s="85" t="s">
        <v>94</v>
      </c>
      <c r="BX57" s="85" t="s">
        <v>5</v>
      </c>
      <c r="CL57" s="85" t="s">
        <v>3</v>
      </c>
      <c r="CM57" s="85" t="s">
        <v>87</v>
      </c>
    </row>
    <row r="58" spans="1:57" s="2" customFormat="1" ht="30" customHeight="1">
      <c r="A58" s="34"/>
      <c r="B58" s="35"/>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5"/>
      <c r="AS58" s="34"/>
      <c r="AT58" s="34"/>
      <c r="AU58" s="34"/>
      <c r="AV58" s="34"/>
      <c r="AW58" s="34"/>
      <c r="AX58" s="34"/>
      <c r="AY58" s="34"/>
      <c r="AZ58" s="34"/>
      <c r="BA58" s="34"/>
      <c r="BB58" s="34"/>
      <c r="BC58" s="34"/>
      <c r="BD58" s="34"/>
      <c r="BE58" s="34"/>
    </row>
    <row r="59" spans="1:57" s="2" customFormat="1" ht="6.95" customHeight="1">
      <c r="A59" s="34"/>
      <c r="B59" s="44"/>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35"/>
      <c r="AS59" s="34"/>
      <c r="AT59" s="34"/>
      <c r="AU59" s="34"/>
      <c r="AV59" s="34"/>
      <c r="AW59" s="34"/>
      <c r="AX59" s="34"/>
      <c r="AY59" s="34"/>
      <c r="AZ59" s="34"/>
      <c r="BA59" s="34"/>
      <c r="BB59" s="34"/>
      <c r="BC59" s="34"/>
      <c r="BD59" s="34"/>
      <c r="BE59" s="34"/>
    </row>
  </sheetData>
  <mergeCells count="50">
    <mergeCell ref="W30:AE30"/>
    <mergeCell ref="AK30:AO30"/>
    <mergeCell ref="L30:P30"/>
    <mergeCell ref="W31:AE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AN57:AP57"/>
    <mergeCell ref="AG57:AM57"/>
    <mergeCell ref="D57:H57"/>
    <mergeCell ref="J57:AF57"/>
    <mergeCell ref="C52:G52"/>
    <mergeCell ref="I52:AF52"/>
    <mergeCell ref="AG52:AM52"/>
    <mergeCell ref="AN52:AP52"/>
    <mergeCell ref="AN55:AP55"/>
    <mergeCell ref="AG55:AM55"/>
    <mergeCell ref="D55:H55"/>
    <mergeCell ref="J55:AF55"/>
    <mergeCell ref="AG54:AM54"/>
    <mergeCell ref="AN54:AP54"/>
    <mergeCell ref="AR2:BE2"/>
    <mergeCell ref="AN56:AP56"/>
    <mergeCell ref="AG56:AM56"/>
    <mergeCell ref="D56:H56"/>
    <mergeCell ref="J56:AF56"/>
    <mergeCell ref="L45:AO45"/>
    <mergeCell ref="AM47:AN47"/>
    <mergeCell ref="AM49:AP49"/>
    <mergeCell ref="AS49:AT51"/>
    <mergeCell ref="AM50:AP50"/>
    <mergeCell ref="W33:AE33"/>
    <mergeCell ref="AK33:AO33"/>
    <mergeCell ref="L33:P33"/>
    <mergeCell ref="X35:AB35"/>
    <mergeCell ref="AK35:AO35"/>
    <mergeCell ref="AK31:AO31"/>
  </mergeCells>
  <hyperlinks>
    <hyperlink ref="A55" location="'101 - Oprava povrchu sil....'!C2" display="/"/>
    <hyperlink ref="A56" location="'102 - DIO'!C2" display="/"/>
    <hyperlink ref="A57" location="'901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86"/>
  <sheetViews>
    <sheetView showGridLines="0" workbookViewId="0" topLeftCell="A65">
      <selection activeCell="F15" sqref="F15"/>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9" t="s">
        <v>6</v>
      </c>
      <c r="M2" s="280"/>
      <c r="N2" s="280"/>
      <c r="O2" s="280"/>
      <c r="P2" s="280"/>
      <c r="Q2" s="280"/>
      <c r="R2" s="280"/>
      <c r="S2" s="280"/>
      <c r="T2" s="280"/>
      <c r="U2" s="280"/>
      <c r="V2" s="280"/>
      <c r="AT2" s="18" t="s">
        <v>85</v>
      </c>
    </row>
    <row r="3" spans="2:46" s="1" customFormat="1" ht="6.95" customHeight="1">
      <c r="B3" s="19"/>
      <c r="C3" s="20"/>
      <c r="D3" s="20"/>
      <c r="E3" s="20"/>
      <c r="F3" s="20"/>
      <c r="G3" s="20"/>
      <c r="H3" s="20"/>
      <c r="I3" s="20"/>
      <c r="J3" s="20"/>
      <c r="K3" s="20"/>
      <c r="L3" s="21"/>
      <c r="AT3" s="18" t="s">
        <v>87</v>
      </c>
    </row>
    <row r="4" spans="2:46" s="1" customFormat="1" ht="24.95" customHeight="1">
      <c r="B4" s="21"/>
      <c r="D4" s="22" t="s">
        <v>95</v>
      </c>
      <c r="L4" s="21"/>
      <c r="M4" s="90" t="s">
        <v>11</v>
      </c>
      <c r="AT4" s="18" t="s">
        <v>4</v>
      </c>
    </row>
    <row r="5" spans="2:12" s="1" customFormat="1" ht="6.95" customHeight="1">
      <c r="B5" s="21"/>
      <c r="L5" s="21"/>
    </row>
    <row r="6" spans="2:12" s="1" customFormat="1" ht="12" customHeight="1">
      <c r="B6" s="21"/>
      <c r="D6" s="28" t="s">
        <v>17</v>
      </c>
      <c r="L6" s="21"/>
    </row>
    <row r="7" spans="2:12" s="1" customFormat="1" ht="16.5" customHeight="1">
      <c r="B7" s="21"/>
      <c r="E7" s="318" t="str">
        <f>'Rekapitulace stavby'!K6</f>
        <v>II/234 Zbiroh konec lesního úseku - křiž. s III/2343</v>
      </c>
      <c r="F7" s="319"/>
      <c r="G7" s="319"/>
      <c r="H7" s="319"/>
      <c r="L7" s="21"/>
    </row>
    <row r="8" spans="1:31" s="2" customFormat="1" ht="12" customHeight="1">
      <c r="A8" s="34"/>
      <c r="B8" s="35"/>
      <c r="C8" s="34"/>
      <c r="D8" s="28" t="s">
        <v>96</v>
      </c>
      <c r="E8" s="34"/>
      <c r="F8" s="34"/>
      <c r="G8" s="34"/>
      <c r="H8" s="34"/>
      <c r="I8" s="34"/>
      <c r="J8" s="34"/>
      <c r="K8" s="34"/>
      <c r="L8" s="91"/>
      <c r="S8" s="34"/>
      <c r="T8" s="34"/>
      <c r="U8" s="34"/>
      <c r="V8" s="34"/>
      <c r="W8" s="34"/>
      <c r="X8" s="34"/>
      <c r="Y8" s="34"/>
      <c r="Z8" s="34"/>
      <c r="AA8" s="34"/>
      <c r="AB8" s="34"/>
      <c r="AC8" s="34"/>
      <c r="AD8" s="34"/>
      <c r="AE8" s="34"/>
    </row>
    <row r="9" spans="1:31" s="2" customFormat="1" ht="16.5" customHeight="1">
      <c r="A9" s="34"/>
      <c r="B9" s="35"/>
      <c r="C9" s="34"/>
      <c r="D9" s="34"/>
      <c r="E9" s="290" t="s">
        <v>97</v>
      </c>
      <c r="F9" s="317"/>
      <c r="G9" s="317"/>
      <c r="H9" s="317"/>
      <c r="I9" s="34"/>
      <c r="J9" s="34"/>
      <c r="K9" s="34"/>
      <c r="L9" s="91"/>
      <c r="S9" s="34"/>
      <c r="T9" s="34"/>
      <c r="U9" s="34"/>
      <c r="V9" s="34"/>
      <c r="W9" s="34"/>
      <c r="X9" s="34"/>
      <c r="Y9" s="34"/>
      <c r="Z9" s="34"/>
      <c r="AA9" s="34"/>
      <c r="AB9" s="34"/>
      <c r="AC9" s="34"/>
      <c r="AD9" s="34"/>
      <c r="AE9" s="34"/>
    </row>
    <row r="10" spans="1:31" s="2" customFormat="1" ht="12">
      <c r="A10" s="34"/>
      <c r="B10" s="35"/>
      <c r="C10" s="34"/>
      <c r="D10" s="34"/>
      <c r="E10" s="34"/>
      <c r="F10" s="34"/>
      <c r="G10" s="34"/>
      <c r="H10" s="34"/>
      <c r="I10" s="34"/>
      <c r="J10" s="34"/>
      <c r="K10" s="34"/>
      <c r="L10" s="91"/>
      <c r="S10" s="34"/>
      <c r="T10" s="34"/>
      <c r="U10" s="34"/>
      <c r="V10" s="34"/>
      <c r="W10" s="34"/>
      <c r="X10" s="34"/>
      <c r="Y10" s="34"/>
      <c r="Z10" s="34"/>
      <c r="AA10" s="34"/>
      <c r="AB10" s="34"/>
      <c r="AC10" s="34"/>
      <c r="AD10" s="34"/>
      <c r="AE10" s="34"/>
    </row>
    <row r="11" spans="1:31" s="2" customFormat="1" ht="12" customHeight="1">
      <c r="A11" s="34"/>
      <c r="B11" s="35"/>
      <c r="C11" s="34"/>
      <c r="D11" s="28" t="s">
        <v>18</v>
      </c>
      <c r="E11" s="34"/>
      <c r="F11" s="26" t="s">
        <v>86</v>
      </c>
      <c r="G11" s="34"/>
      <c r="H11" s="34"/>
      <c r="I11" s="28" t="s">
        <v>20</v>
      </c>
      <c r="J11" s="26" t="s">
        <v>21</v>
      </c>
      <c r="K11" s="34"/>
      <c r="L11" s="91"/>
      <c r="S11" s="34"/>
      <c r="T11" s="34"/>
      <c r="U11" s="34"/>
      <c r="V11" s="34"/>
      <c r="W11" s="34"/>
      <c r="X11" s="34"/>
      <c r="Y11" s="34"/>
      <c r="Z11" s="34"/>
      <c r="AA11" s="34"/>
      <c r="AB11" s="34"/>
      <c r="AC11" s="34"/>
      <c r="AD11" s="34"/>
      <c r="AE11" s="34"/>
    </row>
    <row r="12" spans="1:31" s="2" customFormat="1" ht="12" customHeight="1">
      <c r="A12" s="34"/>
      <c r="B12" s="35"/>
      <c r="C12" s="34"/>
      <c r="D12" s="28" t="s">
        <v>22</v>
      </c>
      <c r="E12" s="34"/>
      <c r="F12" s="26" t="s">
        <v>700</v>
      </c>
      <c r="G12" s="34"/>
      <c r="H12" s="34"/>
      <c r="I12" s="28" t="s">
        <v>23</v>
      </c>
      <c r="J12" s="52" t="str">
        <f>'Rekapitulace stavby'!AN8</f>
        <v>10. 5. 2021</v>
      </c>
      <c r="K12" s="34"/>
      <c r="L12" s="91"/>
      <c r="S12" s="34"/>
      <c r="T12" s="34"/>
      <c r="U12" s="34"/>
      <c r="V12" s="34"/>
      <c r="W12" s="34"/>
      <c r="X12" s="34"/>
      <c r="Y12" s="34"/>
      <c r="Z12" s="34"/>
      <c r="AA12" s="34"/>
      <c r="AB12" s="34"/>
      <c r="AC12" s="34"/>
      <c r="AD12" s="34"/>
      <c r="AE12" s="34"/>
    </row>
    <row r="13" spans="1:31" s="2" customFormat="1" ht="21.75" customHeight="1">
      <c r="A13" s="34"/>
      <c r="B13" s="35"/>
      <c r="C13" s="34"/>
      <c r="D13" s="25" t="s">
        <v>25</v>
      </c>
      <c r="E13" s="34"/>
      <c r="F13" s="30" t="s">
        <v>26</v>
      </c>
      <c r="G13" s="34"/>
      <c r="H13" s="34"/>
      <c r="I13" s="25" t="s">
        <v>27</v>
      </c>
      <c r="J13" s="30" t="s">
        <v>28</v>
      </c>
      <c r="K13" s="34"/>
      <c r="L13" s="91"/>
      <c r="S13" s="34"/>
      <c r="T13" s="34"/>
      <c r="U13" s="34"/>
      <c r="V13" s="34"/>
      <c r="W13" s="34"/>
      <c r="X13" s="34"/>
      <c r="Y13" s="34"/>
      <c r="Z13" s="34"/>
      <c r="AA13" s="34"/>
      <c r="AB13" s="34"/>
      <c r="AC13" s="34"/>
      <c r="AD13" s="34"/>
      <c r="AE13" s="34"/>
    </row>
    <row r="14" spans="1:31" s="2" customFormat="1" ht="12" customHeight="1">
      <c r="A14" s="34"/>
      <c r="B14" s="35"/>
      <c r="C14" s="34"/>
      <c r="D14" s="28" t="s">
        <v>29</v>
      </c>
      <c r="E14" s="34"/>
      <c r="F14" s="34"/>
      <c r="G14" s="34"/>
      <c r="H14" s="34"/>
      <c r="I14" s="28" t="s">
        <v>30</v>
      </c>
      <c r="J14" s="26" t="s">
        <v>3</v>
      </c>
      <c r="K14" s="34"/>
      <c r="L14" s="91"/>
      <c r="S14" s="34"/>
      <c r="T14" s="34"/>
      <c r="U14" s="34"/>
      <c r="V14" s="34"/>
      <c r="W14" s="34"/>
      <c r="X14" s="34"/>
      <c r="Y14" s="34"/>
      <c r="Z14" s="34"/>
      <c r="AA14" s="34"/>
      <c r="AB14" s="34"/>
      <c r="AC14" s="34"/>
      <c r="AD14" s="34"/>
      <c r="AE14" s="34"/>
    </row>
    <row r="15" spans="1:31" s="2" customFormat="1" ht="18" customHeight="1">
      <c r="A15" s="34"/>
      <c r="B15" s="35"/>
      <c r="C15" s="34"/>
      <c r="D15" s="34"/>
      <c r="E15" s="26" t="s">
        <v>31</v>
      </c>
      <c r="F15" s="34"/>
      <c r="G15" s="34"/>
      <c r="H15" s="34"/>
      <c r="I15" s="28" t="s">
        <v>32</v>
      </c>
      <c r="J15" s="26" t="s">
        <v>3</v>
      </c>
      <c r="K15" s="34"/>
      <c r="L15" s="91"/>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34"/>
      <c r="J16" s="34"/>
      <c r="K16" s="34"/>
      <c r="L16" s="91"/>
      <c r="S16" s="34"/>
      <c r="T16" s="34"/>
      <c r="U16" s="34"/>
      <c r="V16" s="34"/>
      <c r="W16" s="34"/>
      <c r="X16" s="34"/>
      <c r="Y16" s="34"/>
      <c r="Z16" s="34"/>
      <c r="AA16" s="34"/>
      <c r="AB16" s="34"/>
      <c r="AC16" s="34"/>
      <c r="AD16" s="34"/>
      <c r="AE16" s="34"/>
    </row>
    <row r="17" spans="1:31" s="2" customFormat="1" ht="12" customHeight="1">
      <c r="A17" s="34"/>
      <c r="B17" s="35"/>
      <c r="C17" s="34"/>
      <c r="D17" s="28" t="s">
        <v>33</v>
      </c>
      <c r="E17" s="34"/>
      <c r="F17" s="34"/>
      <c r="G17" s="34"/>
      <c r="H17" s="34"/>
      <c r="I17" s="28" t="s">
        <v>30</v>
      </c>
      <c r="J17" s="29" t="str">
        <f>'Rekapitulace stavby'!AN13</f>
        <v>Vyplň údaj</v>
      </c>
      <c r="K17" s="34"/>
      <c r="L17" s="91"/>
      <c r="S17" s="34"/>
      <c r="T17" s="34"/>
      <c r="U17" s="34"/>
      <c r="V17" s="34"/>
      <c r="W17" s="34"/>
      <c r="X17" s="34"/>
      <c r="Y17" s="34"/>
      <c r="Z17" s="34"/>
      <c r="AA17" s="34"/>
      <c r="AB17" s="34"/>
      <c r="AC17" s="34"/>
      <c r="AD17" s="34"/>
      <c r="AE17" s="34"/>
    </row>
    <row r="18" spans="1:31" s="2" customFormat="1" ht="18" customHeight="1">
      <c r="A18" s="34"/>
      <c r="B18" s="35"/>
      <c r="C18" s="34"/>
      <c r="D18" s="34"/>
      <c r="E18" s="320" t="str">
        <f>'Rekapitulace stavby'!E14</f>
        <v>Vyplň údaj</v>
      </c>
      <c r="F18" s="309"/>
      <c r="G18" s="309"/>
      <c r="H18" s="309"/>
      <c r="I18" s="28" t="s">
        <v>32</v>
      </c>
      <c r="J18" s="29" t="str">
        <f>'Rekapitulace stavby'!AN14</f>
        <v>Vyplň údaj</v>
      </c>
      <c r="K18" s="34"/>
      <c r="L18" s="91"/>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34"/>
      <c r="J19" s="34"/>
      <c r="K19" s="34"/>
      <c r="L19" s="91"/>
      <c r="S19" s="34"/>
      <c r="T19" s="34"/>
      <c r="U19" s="34"/>
      <c r="V19" s="34"/>
      <c r="W19" s="34"/>
      <c r="X19" s="34"/>
      <c r="Y19" s="34"/>
      <c r="Z19" s="34"/>
      <c r="AA19" s="34"/>
      <c r="AB19" s="34"/>
      <c r="AC19" s="34"/>
      <c r="AD19" s="34"/>
      <c r="AE19" s="34"/>
    </row>
    <row r="20" spans="1:31" s="2" customFormat="1" ht="12" customHeight="1">
      <c r="A20" s="34"/>
      <c r="B20" s="35"/>
      <c r="C20" s="34"/>
      <c r="D20" s="28" t="s">
        <v>35</v>
      </c>
      <c r="E20" s="34"/>
      <c r="F20" s="34"/>
      <c r="G20" s="34"/>
      <c r="H20" s="34"/>
      <c r="I20" s="28" t="s">
        <v>30</v>
      </c>
      <c r="J20" s="26" t="s">
        <v>3</v>
      </c>
      <c r="K20" s="34"/>
      <c r="L20" s="91"/>
      <c r="S20" s="34"/>
      <c r="T20" s="34"/>
      <c r="U20" s="34"/>
      <c r="V20" s="34"/>
      <c r="W20" s="34"/>
      <c r="X20" s="34"/>
      <c r="Y20" s="34"/>
      <c r="Z20" s="34"/>
      <c r="AA20" s="34"/>
      <c r="AB20" s="34"/>
      <c r="AC20" s="34"/>
      <c r="AD20" s="34"/>
      <c r="AE20" s="34"/>
    </row>
    <row r="21" spans="1:31" s="2" customFormat="1" ht="18" customHeight="1">
      <c r="A21" s="34"/>
      <c r="B21" s="35"/>
      <c r="C21" s="34"/>
      <c r="D21" s="34"/>
      <c r="E21" s="26" t="s">
        <v>36</v>
      </c>
      <c r="F21" s="34"/>
      <c r="G21" s="34"/>
      <c r="H21" s="34"/>
      <c r="I21" s="28" t="s">
        <v>32</v>
      </c>
      <c r="J21" s="26" t="s">
        <v>3</v>
      </c>
      <c r="K21" s="34"/>
      <c r="L21" s="91"/>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34"/>
      <c r="J22" s="34"/>
      <c r="K22" s="34"/>
      <c r="L22" s="91"/>
      <c r="S22" s="34"/>
      <c r="T22" s="34"/>
      <c r="U22" s="34"/>
      <c r="V22" s="34"/>
      <c r="W22" s="34"/>
      <c r="X22" s="34"/>
      <c r="Y22" s="34"/>
      <c r="Z22" s="34"/>
      <c r="AA22" s="34"/>
      <c r="AB22" s="34"/>
      <c r="AC22" s="34"/>
      <c r="AD22" s="34"/>
      <c r="AE22" s="34"/>
    </row>
    <row r="23" spans="1:31" s="2" customFormat="1" ht="12" customHeight="1">
      <c r="A23" s="34"/>
      <c r="B23" s="35"/>
      <c r="C23" s="34"/>
      <c r="D23" s="28" t="s">
        <v>38</v>
      </c>
      <c r="E23" s="34"/>
      <c r="F23" s="34"/>
      <c r="G23" s="34"/>
      <c r="H23" s="34"/>
      <c r="I23" s="28" t="s">
        <v>30</v>
      </c>
      <c r="J23" s="26" t="s">
        <v>3</v>
      </c>
      <c r="K23" s="34"/>
      <c r="L23" s="91"/>
      <c r="S23" s="34"/>
      <c r="T23" s="34"/>
      <c r="U23" s="34"/>
      <c r="V23" s="34"/>
      <c r="W23" s="34"/>
      <c r="X23" s="34"/>
      <c r="Y23" s="34"/>
      <c r="Z23" s="34"/>
      <c r="AA23" s="34"/>
      <c r="AB23" s="34"/>
      <c r="AC23" s="34"/>
      <c r="AD23" s="34"/>
      <c r="AE23" s="34"/>
    </row>
    <row r="24" spans="1:31" s="2" customFormat="1" ht="18" customHeight="1">
      <c r="A24" s="34"/>
      <c r="B24" s="35"/>
      <c r="C24" s="34"/>
      <c r="D24" s="34"/>
      <c r="E24" s="26" t="s">
        <v>98</v>
      </c>
      <c r="F24" s="34"/>
      <c r="G24" s="34"/>
      <c r="H24" s="34"/>
      <c r="I24" s="28" t="s">
        <v>32</v>
      </c>
      <c r="J24" s="26" t="s">
        <v>3</v>
      </c>
      <c r="K24" s="34"/>
      <c r="L24" s="91"/>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34"/>
      <c r="J25" s="34"/>
      <c r="K25" s="34"/>
      <c r="L25" s="91"/>
      <c r="S25" s="34"/>
      <c r="T25" s="34"/>
      <c r="U25" s="34"/>
      <c r="V25" s="34"/>
      <c r="W25" s="34"/>
      <c r="X25" s="34"/>
      <c r="Y25" s="34"/>
      <c r="Z25" s="34"/>
      <c r="AA25" s="34"/>
      <c r="AB25" s="34"/>
      <c r="AC25" s="34"/>
      <c r="AD25" s="34"/>
      <c r="AE25" s="34"/>
    </row>
    <row r="26" spans="1:31" s="2" customFormat="1" ht="12" customHeight="1">
      <c r="A26" s="34"/>
      <c r="B26" s="35"/>
      <c r="C26" s="34"/>
      <c r="D26" s="28" t="s">
        <v>40</v>
      </c>
      <c r="E26" s="34"/>
      <c r="F26" s="34"/>
      <c r="G26" s="34"/>
      <c r="H26" s="34"/>
      <c r="I26" s="34"/>
      <c r="J26" s="34"/>
      <c r="K26" s="34"/>
      <c r="L26" s="91"/>
      <c r="S26" s="34"/>
      <c r="T26" s="34"/>
      <c r="U26" s="34"/>
      <c r="V26" s="34"/>
      <c r="W26" s="34"/>
      <c r="X26" s="34"/>
      <c r="Y26" s="34"/>
      <c r="Z26" s="34"/>
      <c r="AA26" s="34"/>
      <c r="AB26" s="34"/>
      <c r="AC26" s="34"/>
      <c r="AD26" s="34"/>
      <c r="AE26" s="34"/>
    </row>
    <row r="27" spans="1:31" s="8" customFormat="1" ht="47.25" customHeight="1">
      <c r="A27" s="92"/>
      <c r="B27" s="93"/>
      <c r="C27" s="92"/>
      <c r="D27" s="92"/>
      <c r="E27" s="313" t="s">
        <v>41</v>
      </c>
      <c r="F27" s="313"/>
      <c r="G27" s="313"/>
      <c r="H27" s="313"/>
      <c r="I27" s="92"/>
      <c r="J27" s="92"/>
      <c r="K27" s="92"/>
      <c r="L27" s="94"/>
      <c r="S27" s="92"/>
      <c r="T27" s="92"/>
      <c r="U27" s="92"/>
      <c r="V27" s="92"/>
      <c r="W27" s="92"/>
      <c r="X27" s="92"/>
      <c r="Y27" s="92"/>
      <c r="Z27" s="92"/>
      <c r="AA27" s="92"/>
      <c r="AB27" s="92"/>
      <c r="AC27" s="92"/>
      <c r="AD27" s="92"/>
      <c r="AE27" s="92"/>
    </row>
    <row r="28" spans="1:31" s="2" customFormat="1" ht="6.95" customHeight="1">
      <c r="A28" s="34"/>
      <c r="B28" s="35"/>
      <c r="C28" s="34"/>
      <c r="D28" s="34"/>
      <c r="E28" s="34"/>
      <c r="F28" s="34"/>
      <c r="G28" s="34"/>
      <c r="H28" s="34"/>
      <c r="I28" s="34"/>
      <c r="J28" s="34"/>
      <c r="K28" s="34"/>
      <c r="L28" s="91"/>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63"/>
      <c r="J29" s="63"/>
      <c r="K29" s="63"/>
      <c r="L29" s="91"/>
      <c r="S29" s="34"/>
      <c r="T29" s="34"/>
      <c r="U29" s="34"/>
      <c r="V29" s="34"/>
      <c r="W29" s="34"/>
      <c r="X29" s="34"/>
      <c r="Y29" s="34"/>
      <c r="Z29" s="34"/>
      <c r="AA29" s="34"/>
      <c r="AB29" s="34"/>
      <c r="AC29" s="34"/>
      <c r="AD29" s="34"/>
      <c r="AE29" s="34"/>
    </row>
    <row r="30" spans="1:31" s="2" customFormat="1" ht="25.35" customHeight="1">
      <c r="A30" s="34"/>
      <c r="B30" s="35"/>
      <c r="C30" s="34"/>
      <c r="D30" s="95" t="s">
        <v>42</v>
      </c>
      <c r="E30" s="34"/>
      <c r="F30" s="34"/>
      <c r="G30" s="34"/>
      <c r="H30" s="34"/>
      <c r="I30" s="34"/>
      <c r="J30" s="68">
        <f>ROUND(J87,2)</f>
        <v>0</v>
      </c>
      <c r="K30" s="34"/>
      <c r="L30" s="91"/>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1"/>
      <c r="S31" s="34"/>
      <c r="T31" s="34"/>
      <c r="U31" s="34"/>
      <c r="V31" s="34"/>
      <c r="W31" s="34"/>
      <c r="X31" s="34"/>
      <c r="Y31" s="34"/>
      <c r="Z31" s="34"/>
      <c r="AA31" s="34"/>
      <c r="AB31" s="34"/>
      <c r="AC31" s="34"/>
      <c r="AD31" s="34"/>
      <c r="AE31" s="34"/>
    </row>
    <row r="32" spans="1:31" s="2" customFormat="1" ht="14.45" customHeight="1">
      <c r="A32" s="34"/>
      <c r="B32" s="35"/>
      <c r="C32" s="34"/>
      <c r="D32" s="34"/>
      <c r="E32" s="34"/>
      <c r="F32" s="38" t="s">
        <v>44</v>
      </c>
      <c r="G32" s="34"/>
      <c r="H32" s="34"/>
      <c r="I32" s="38" t="s">
        <v>43</v>
      </c>
      <c r="J32" s="38" t="s">
        <v>45</v>
      </c>
      <c r="K32" s="34"/>
      <c r="L32" s="91"/>
      <c r="S32" s="34"/>
      <c r="T32" s="34"/>
      <c r="U32" s="34"/>
      <c r="V32" s="34"/>
      <c r="W32" s="34"/>
      <c r="X32" s="34"/>
      <c r="Y32" s="34"/>
      <c r="Z32" s="34"/>
      <c r="AA32" s="34"/>
      <c r="AB32" s="34"/>
      <c r="AC32" s="34"/>
      <c r="AD32" s="34"/>
      <c r="AE32" s="34"/>
    </row>
    <row r="33" spans="1:31" s="2" customFormat="1" ht="14.45" customHeight="1">
      <c r="A33" s="34"/>
      <c r="B33" s="35"/>
      <c r="C33" s="34"/>
      <c r="D33" s="96" t="s">
        <v>46</v>
      </c>
      <c r="E33" s="28" t="s">
        <v>47</v>
      </c>
      <c r="F33" s="97">
        <f>ROUND((SUM(BE87:BE285)),2)</f>
        <v>0</v>
      </c>
      <c r="G33" s="34"/>
      <c r="H33" s="34"/>
      <c r="I33" s="98">
        <v>0.21</v>
      </c>
      <c r="J33" s="97">
        <f>ROUND(((SUM(BE87:BE285))*I33),2)</f>
        <v>0</v>
      </c>
      <c r="K33" s="34"/>
      <c r="L33" s="91"/>
      <c r="S33" s="34"/>
      <c r="T33" s="34"/>
      <c r="U33" s="34"/>
      <c r="V33" s="34"/>
      <c r="W33" s="34"/>
      <c r="X33" s="34"/>
      <c r="Y33" s="34"/>
      <c r="Z33" s="34"/>
      <c r="AA33" s="34"/>
      <c r="AB33" s="34"/>
      <c r="AC33" s="34"/>
      <c r="AD33" s="34"/>
      <c r="AE33" s="34"/>
    </row>
    <row r="34" spans="1:31" s="2" customFormat="1" ht="14.45" customHeight="1">
      <c r="A34" s="34"/>
      <c r="B34" s="35"/>
      <c r="C34" s="34"/>
      <c r="D34" s="34"/>
      <c r="E34" s="28" t="s">
        <v>48</v>
      </c>
      <c r="F34" s="97">
        <f>ROUND((SUM(BF87:BF285)),2)</f>
        <v>0</v>
      </c>
      <c r="G34" s="34"/>
      <c r="H34" s="34"/>
      <c r="I34" s="98">
        <v>0.15</v>
      </c>
      <c r="J34" s="97">
        <f>ROUND(((SUM(BF87:BF285))*I34),2)</f>
        <v>0</v>
      </c>
      <c r="K34" s="34"/>
      <c r="L34" s="91"/>
      <c r="S34" s="34"/>
      <c r="T34" s="34"/>
      <c r="U34" s="34"/>
      <c r="V34" s="34"/>
      <c r="W34" s="34"/>
      <c r="X34" s="34"/>
      <c r="Y34" s="34"/>
      <c r="Z34" s="34"/>
      <c r="AA34" s="34"/>
      <c r="AB34" s="34"/>
      <c r="AC34" s="34"/>
      <c r="AD34" s="34"/>
      <c r="AE34" s="34"/>
    </row>
    <row r="35" spans="1:31" s="2" customFormat="1" ht="14.45" customHeight="1" hidden="1">
      <c r="A35" s="34"/>
      <c r="B35" s="35"/>
      <c r="C35" s="34"/>
      <c r="D35" s="34"/>
      <c r="E35" s="28" t="s">
        <v>49</v>
      </c>
      <c r="F35" s="97">
        <f>ROUND((SUM(BG87:BG285)),2)</f>
        <v>0</v>
      </c>
      <c r="G35" s="34"/>
      <c r="H35" s="34"/>
      <c r="I35" s="98">
        <v>0.21</v>
      </c>
      <c r="J35" s="97">
        <f>0</f>
        <v>0</v>
      </c>
      <c r="K35" s="34"/>
      <c r="L35" s="91"/>
      <c r="S35" s="34"/>
      <c r="T35" s="34"/>
      <c r="U35" s="34"/>
      <c r="V35" s="34"/>
      <c r="W35" s="34"/>
      <c r="X35" s="34"/>
      <c r="Y35" s="34"/>
      <c r="Z35" s="34"/>
      <c r="AA35" s="34"/>
      <c r="AB35" s="34"/>
      <c r="AC35" s="34"/>
      <c r="AD35" s="34"/>
      <c r="AE35" s="34"/>
    </row>
    <row r="36" spans="1:31" s="2" customFormat="1" ht="14.45" customHeight="1" hidden="1">
      <c r="A36" s="34"/>
      <c r="B36" s="35"/>
      <c r="C36" s="34"/>
      <c r="D36" s="34"/>
      <c r="E36" s="28" t="s">
        <v>50</v>
      </c>
      <c r="F36" s="97">
        <f>ROUND((SUM(BH87:BH285)),2)</f>
        <v>0</v>
      </c>
      <c r="G36" s="34"/>
      <c r="H36" s="34"/>
      <c r="I36" s="98">
        <v>0.15</v>
      </c>
      <c r="J36" s="97">
        <f>0</f>
        <v>0</v>
      </c>
      <c r="K36" s="34"/>
      <c r="L36" s="91"/>
      <c r="S36" s="34"/>
      <c r="T36" s="34"/>
      <c r="U36" s="34"/>
      <c r="V36" s="34"/>
      <c r="W36" s="34"/>
      <c r="X36" s="34"/>
      <c r="Y36" s="34"/>
      <c r="Z36" s="34"/>
      <c r="AA36" s="34"/>
      <c r="AB36" s="34"/>
      <c r="AC36" s="34"/>
      <c r="AD36" s="34"/>
      <c r="AE36" s="34"/>
    </row>
    <row r="37" spans="1:31" s="2" customFormat="1" ht="14.45" customHeight="1" hidden="1">
      <c r="A37" s="34"/>
      <c r="B37" s="35"/>
      <c r="C37" s="34"/>
      <c r="D37" s="34"/>
      <c r="E37" s="28" t="s">
        <v>51</v>
      </c>
      <c r="F37" s="97">
        <f>ROUND((SUM(BI87:BI285)),2)</f>
        <v>0</v>
      </c>
      <c r="G37" s="34"/>
      <c r="H37" s="34"/>
      <c r="I37" s="98">
        <v>0</v>
      </c>
      <c r="J37" s="97">
        <f>0</f>
        <v>0</v>
      </c>
      <c r="K37" s="34"/>
      <c r="L37" s="91"/>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34"/>
      <c r="J38" s="34"/>
      <c r="K38" s="34"/>
      <c r="L38" s="91"/>
      <c r="S38" s="34"/>
      <c r="T38" s="34"/>
      <c r="U38" s="34"/>
      <c r="V38" s="34"/>
      <c r="W38" s="34"/>
      <c r="X38" s="34"/>
      <c r="Y38" s="34"/>
      <c r="Z38" s="34"/>
      <c r="AA38" s="34"/>
      <c r="AB38" s="34"/>
      <c r="AC38" s="34"/>
      <c r="AD38" s="34"/>
      <c r="AE38" s="34"/>
    </row>
    <row r="39" spans="1:31" s="2" customFormat="1" ht="25.35" customHeight="1">
      <c r="A39" s="34"/>
      <c r="B39" s="35"/>
      <c r="C39" s="99"/>
      <c r="D39" s="100" t="s">
        <v>52</v>
      </c>
      <c r="E39" s="57"/>
      <c r="F39" s="57"/>
      <c r="G39" s="101" t="s">
        <v>53</v>
      </c>
      <c r="H39" s="102" t="s">
        <v>54</v>
      </c>
      <c r="I39" s="57"/>
      <c r="J39" s="103">
        <f>SUM(J30:J37)</f>
        <v>0</v>
      </c>
      <c r="K39" s="104"/>
      <c r="L39" s="91"/>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45"/>
      <c r="J40" s="45"/>
      <c r="K40" s="45"/>
      <c r="L40" s="91"/>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47"/>
      <c r="J44" s="47"/>
      <c r="K44" s="47"/>
      <c r="L44" s="91"/>
      <c r="S44" s="34"/>
      <c r="T44" s="34"/>
      <c r="U44" s="34"/>
      <c r="V44" s="34"/>
      <c r="W44" s="34"/>
      <c r="X44" s="34"/>
      <c r="Y44" s="34"/>
      <c r="Z44" s="34"/>
      <c r="AA44" s="34"/>
      <c r="AB44" s="34"/>
      <c r="AC44" s="34"/>
      <c r="AD44" s="34"/>
      <c r="AE44" s="34"/>
    </row>
    <row r="45" spans="1:31" s="2" customFormat="1" ht="24.95" customHeight="1">
      <c r="A45" s="34"/>
      <c r="B45" s="35"/>
      <c r="C45" s="22" t="s">
        <v>99</v>
      </c>
      <c r="D45" s="34"/>
      <c r="E45" s="34"/>
      <c r="F45" s="34"/>
      <c r="G45" s="34"/>
      <c r="H45" s="34"/>
      <c r="I45" s="34"/>
      <c r="J45" s="34"/>
      <c r="K45" s="34"/>
      <c r="L45" s="91"/>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34"/>
      <c r="J46" s="34"/>
      <c r="K46" s="34"/>
      <c r="L46" s="91"/>
      <c r="S46" s="34"/>
      <c r="T46" s="34"/>
      <c r="U46" s="34"/>
      <c r="V46" s="34"/>
      <c r="W46" s="34"/>
      <c r="X46" s="34"/>
      <c r="Y46" s="34"/>
      <c r="Z46" s="34"/>
      <c r="AA46" s="34"/>
      <c r="AB46" s="34"/>
      <c r="AC46" s="34"/>
      <c r="AD46" s="34"/>
      <c r="AE46" s="34"/>
    </row>
    <row r="47" spans="1:31" s="2" customFormat="1" ht="12" customHeight="1">
      <c r="A47" s="34"/>
      <c r="B47" s="35"/>
      <c r="C47" s="28" t="s">
        <v>17</v>
      </c>
      <c r="D47" s="34"/>
      <c r="E47" s="34"/>
      <c r="F47" s="34"/>
      <c r="G47" s="34"/>
      <c r="H47" s="34"/>
      <c r="I47" s="34"/>
      <c r="J47" s="34"/>
      <c r="K47" s="34"/>
      <c r="L47" s="91"/>
      <c r="S47" s="34"/>
      <c r="T47" s="34"/>
      <c r="U47" s="34"/>
      <c r="V47" s="34"/>
      <c r="W47" s="34"/>
      <c r="X47" s="34"/>
      <c r="Y47" s="34"/>
      <c r="Z47" s="34"/>
      <c r="AA47" s="34"/>
      <c r="AB47" s="34"/>
      <c r="AC47" s="34"/>
      <c r="AD47" s="34"/>
      <c r="AE47" s="34"/>
    </row>
    <row r="48" spans="1:31" s="2" customFormat="1" ht="16.5" customHeight="1">
      <c r="A48" s="34"/>
      <c r="B48" s="35"/>
      <c r="C48" s="34"/>
      <c r="D48" s="34"/>
      <c r="E48" s="318" t="str">
        <f>E7</f>
        <v>II/234 Zbiroh konec lesního úseku - křiž. s III/2343</v>
      </c>
      <c r="F48" s="319"/>
      <c r="G48" s="319"/>
      <c r="H48" s="319"/>
      <c r="I48" s="34"/>
      <c r="J48" s="34"/>
      <c r="K48" s="34"/>
      <c r="L48" s="91"/>
      <c r="S48" s="34"/>
      <c r="T48" s="34"/>
      <c r="U48" s="34"/>
      <c r="V48" s="34"/>
      <c r="W48" s="34"/>
      <c r="X48" s="34"/>
      <c r="Y48" s="34"/>
      <c r="Z48" s="34"/>
      <c r="AA48" s="34"/>
      <c r="AB48" s="34"/>
      <c r="AC48" s="34"/>
      <c r="AD48" s="34"/>
      <c r="AE48" s="34"/>
    </row>
    <row r="49" spans="1:31" s="2" customFormat="1" ht="12" customHeight="1">
      <c r="A49" s="34"/>
      <c r="B49" s="35"/>
      <c r="C49" s="28" t="s">
        <v>96</v>
      </c>
      <c r="D49" s="34"/>
      <c r="E49" s="34"/>
      <c r="F49" s="34"/>
      <c r="G49" s="34"/>
      <c r="H49" s="34"/>
      <c r="I49" s="34"/>
      <c r="J49" s="34"/>
      <c r="K49" s="34"/>
      <c r="L49" s="91"/>
      <c r="S49" s="34"/>
      <c r="T49" s="34"/>
      <c r="U49" s="34"/>
      <c r="V49" s="34"/>
      <c r="W49" s="34"/>
      <c r="X49" s="34"/>
      <c r="Y49" s="34"/>
      <c r="Z49" s="34"/>
      <c r="AA49" s="34"/>
      <c r="AB49" s="34"/>
      <c r="AC49" s="34"/>
      <c r="AD49" s="34"/>
      <c r="AE49" s="34"/>
    </row>
    <row r="50" spans="1:31" s="2" customFormat="1" ht="16.5" customHeight="1">
      <c r="A50" s="34"/>
      <c r="B50" s="35"/>
      <c r="C50" s="34"/>
      <c r="D50" s="34"/>
      <c r="E50" s="290" t="str">
        <f>E9</f>
        <v>101 - Oprava povrchu sil. II/234</v>
      </c>
      <c r="F50" s="317"/>
      <c r="G50" s="317"/>
      <c r="H50" s="317"/>
      <c r="I50" s="34"/>
      <c r="J50" s="34"/>
      <c r="K50" s="34"/>
      <c r="L50" s="91"/>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34"/>
      <c r="J51" s="34"/>
      <c r="K51" s="34"/>
      <c r="L51" s="91"/>
      <c r="S51" s="34"/>
      <c r="T51" s="34"/>
      <c r="U51" s="34"/>
      <c r="V51" s="34"/>
      <c r="W51" s="34"/>
      <c r="X51" s="34"/>
      <c r="Y51" s="34"/>
      <c r="Z51" s="34"/>
      <c r="AA51" s="34"/>
      <c r="AB51" s="34"/>
      <c r="AC51" s="34"/>
      <c r="AD51" s="34"/>
      <c r="AE51" s="34"/>
    </row>
    <row r="52" spans="1:31" s="2" customFormat="1" ht="12" customHeight="1">
      <c r="A52" s="34"/>
      <c r="B52" s="35"/>
      <c r="C52" s="28" t="s">
        <v>22</v>
      </c>
      <c r="D52" s="34"/>
      <c r="E52" s="34"/>
      <c r="F52" s="26" t="str">
        <f>F12</f>
        <v>Bukov</v>
      </c>
      <c r="G52" s="34"/>
      <c r="H52" s="34"/>
      <c r="I52" s="28" t="s">
        <v>23</v>
      </c>
      <c r="J52" s="52" t="str">
        <f>IF(J12="","",J12)</f>
        <v>10. 5. 2021</v>
      </c>
      <c r="K52" s="34"/>
      <c r="L52" s="91"/>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34"/>
      <c r="J53" s="34"/>
      <c r="K53" s="34"/>
      <c r="L53" s="91"/>
      <c r="S53" s="34"/>
      <c r="T53" s="34"/>
      <c r="U53" s="34"/>
      <c r="V53" s="34"/>
      <c r="W53" s="34"/>
      <c r="X53" s="34"/>
      <c r="Y53" s="34"/>
      <c r="Z53" s="34"/>
      <c r="AA53" s="34"/>
      <c r="AB53" s="34"/>
      <c r="AC53" s="34"/>
      <c r="AD53" s="34"/>
      <c r="AE53" s="34"/>
    </row>
    <row r="54" spans="1:31" s="2" customFormat="1" ht="15.2" customHeight="1">
      <c r="A54" s="34"/>
      <c r="B54" s="35"/>
      <c r="C54" s="28" t="s">
        <v>29</v>
      </c>
      <c r="D54" s="34"/>
      <c r="E54" s="34"/>
      <c r="F54" s="26" t="str">
        <f>E15</f>
        <v>Správa a údržba silnic Plzeňskéh kraje</v>
      </c>
      <c r="G54" s="34"/>
      <c r="H54" s="34"/>
      <c r="I54" s="28" t="s">
        <v>35</v>
      </c>
      <c r="J54" s="32" t="str">
        <f>E21</f>
        <v>Ing. V.Hucl</v>
      </c>
      <c r="K54" s="34"/>
      <c r="L54" s="91"/>
      <c r="S54" s="34"/>
      <c r="T54" s="34"/>
      <c r="U54" s="34"/>
      <c r="V54" s="34"/>
      <c r="W54" s="34"/>
      <c r="X54" s="34"/>
      <c r="Y54" s="34"/>
      <c r="Z54" s="34"/>
      <c r="AA54" s="34"/>
      <c r="AB54" s="34"/>
      <c r="AC54" s="34"/>
      <c r="AD54" s="34"/>
      <c r="AE54" s="34"/>
    </row>
    <row r="55" spans="1:31" s="2" customFormat="1" ht="15.2" customHeight="1">
      <c r="A55" s="34"/>
      <c r="B55" s="35"/>
      <c r="C55" s="28" t="s">
        <v>33</v>
      </c>
      <c r="D55" s="34"/>
      <c r="E55" s="34"/>
      <c r="F55" s="26" t="str">
        <f>IF(E18="","",E18)</f>
        <v>Vyplň údaj</v>
      </c>
      <c r="G55" s="34"/>
      <c r="H55" s="34"/>
      <c r="I55" s="28" t="s">
        <v>38</v>
      </c>
      <c r="J55" s="32" t="str">
        <f>E24</f>
        <v>Ing. V.HUcl</v>
      </c>
      <c r="K55" s="34"/>
      <c r="L55" s="91"/>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34"/>
      <c r="J56" s="34"/>
      <c r="K56" s="34"/>
      <c r="L56" s="91"/>
      <c r="S56" s="34"/>
      <c r="T56" s="34"/>
      <c r="U56" s="34"/>
      <c r="V56" s="34"/>
      <c r="W56" s="34"/>
      <c r="X56" s="34"/>
      <c r="Y56" s="34"/>
      <c r="Z56" s="34"/>
      <c r="AA56" s="34"/>
      <c r="AB56" s="34"/>
      <c r="AC56" s="34"/>
      <c r="AD56" s="34"/>
      <c r="AE56" s="34"/>
    </row>
    <row r="57" spans="1:31" s="2" customFormat="1" ht="29.25" customHeight="1">
      <c r="A57" s="34"/>
      <c r="B57" s="35"/>
      <c r="C57" s="105" t="s">
        <v>100</v>
      </c>
      <c r="D57" s="99"/>
      <c r="E57" s="99"/>
      <c r="F57" s="99"/>
      <c r="G57" s="99"/>
      <c r="H57" s="99"/>
      <c r="I57" s="99"/>
      <c r="J57" s="106" t="s">
        <v>101</v>
      </c>
      <c r="K57" s="99"/>
      <c r="L57" s="91"/>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34"/>
      <c r="J58" s="34"/>
      <c r="K58" s="34"/>
      <c r="L58" s="91"/>
      <c r="S58" s="34"/>
      <c r="T58" s="34"/>
      <c r="U58" s="34"/>
      <c r="V58" s="34"/>
      <c r="W58" s="34"/>
      <c r="X58" s="34"/>
      <c r="Y58" s="34"/>
      <c r="Z58" s="34"/>
      <c r="AA58" s="34"/>
      <c r="AB58" s="34"/>
      <c r="AC58" s="34"/>
      <c r="AD58" s="34"/>
      <c r="AE58" s="34"/>
    </row>
    <row r="59" spans="1:47" s="2" customFormat="1" ht="22.9" customHeight="1">
      <c r="A59" s="34"/>
      <c r="B59" s="35"/>
      <c r="C59" s="107" t="s">
        <v>74</v>
      </c>
      <c r="D59" s="34"/>
      <c r="E59" s="34"/>
      <c r="F59" s="34"/>
      <c r="G59" s="34"/>
      <c r="H59" s="34"/>
      <c r="I59" s="34"/>
      <c r="J59" s="68">
        <f>J87</f>
        <v>0</v>
      </c>
      <c r="K59" s="34"/>
      <c r="L59" s="91"/>
      <c r="S59" s="34"/>
      <c r="T59" s="34"/>
      <c r="U59" s="34"/>
      <c r="V59" s="34"/>
      <c r="W59" s="34"/>
      <c r="X59" s="34"/>
      <c r="Y59" s="34"/>
      <c r="Z59" s="34"/>
      <c r="AA59" s="34"/>
      <c r="AB59" s="34"/>
      <c r="AC59" s="34"/>
      <c r="AD59" s="34"/>
      <c r="AE59" s="34"/>
      <c r="AU59" s="18" t="s">
        <v>102</v>
      </c>
    </row>
    <row r="60" spans="2:12" s="9" customFormat="1" ht="24.95" customHeight="1">
      <c r="B60" s="108"/>
      <c r="D60" s="109" t="s">
        <v>103</v>
      </c>
      <c r="E60" s="110"/>
      <c r="F60" s="110"/>
      <c r="G60" s="110"/>
      <c r="H60" s="110"/>
      <c r="I60" s="110"/>
      <c r="J60" s="111">
        <f>J88</f>
        <v>0</v>
      </c>
      <c r="L60" s="108"/>
    </row>
    <row r="61" spans="2:12" s="10" customFormat="1" ht="19.9" customHeight="1">
      <c r="B61" s="112"/>
      <c r="D61" s="113" t="s">
        <v>104</v>
      </c>
      <c r="E61" s="114"/>
      <c r="F61" s="114"/>
      <c r="G61" s="114"/>
      <c r="H61" s="114"/>
      <c r="I61" s="114"/>
      <c r="J61" s="115">
        <f>J89</f>
        <v>0</v>
      </c>
      <c r="L61" s="112"/>
    </row>
    <row r="62" spans="2:12" s="10" customFormat="1" ht="19.9" customHeight="1">
      <c r="B62" s="112"/>
      <c r="D62" s="113" t="s">
        <v>105</v>
      </c>
      <c r="E62" s="114"/>
      <c r="F62" s="114"/>
      <c r="G62" s="114"/>
      <c r="H62" s="114"/>
      <c r="I62" s="114"/>
      <c r="J62" s="115">
        <f>J134</f>
        <v>0</v>
      </c>
      <c r="L62" s="112"/>
    </row>
    <row r="63" spans="2:12" s="10" customFormat="1" ht="19.9" customHeight="1">
      <c r="B63" s="112"/>
      <c r="D63" s="113" t="s">
        <v>106</v>
      </c>
      <c r="E63" s="114"/>
      <c r="F63" s="114"/>
      <c r="G63" s="114"/>
      <c r="H63" s="114"/>
      <c r="I63" s="114"/>
      <c r="J63" s="115">
        <f>J174</f>
        <v>0</v>
      </c>
      <c r="L63" s="112"/>
    </row>
    <row r="64" spans="2:12" s="10" customFormat="1" ht="19.9" customHeight="1">
      <c r="B64" s="112"/>
      <c r="D64" s="113" t="s">
        <v>107</v>
      </c>
      <c r="E64" s="114"/>
      <c r="F64" s="114"/>
      <c r="G64" s="114"/>
      <c r="H64" s="114"/>
      <c r="I64" s="114"/>
      <c r="J64" s="115">
        <f>J245</f>
        <v>0</v>
      </c>
      <c r="L64" s="112"/>
    </row>
    <row r="65" spans="2:12" s="10" customFormat="1" ht="19.9" customHeight="1">
      <c r="B65" s="112"/>
      <c r="D65" s="113" t="s">
        <v>108</v>
      </c>
      <c r="E65" s="114"/>
      <c r="F65" s="114"/>
      <c r="G65" s="114"/>
      <c r="H65" s="114"/>
      <c r="I65" s="114"/>
      <c r="J65" s="115">
        <f>J273</f>
        <v>0</v>
      </c>
      <c r="L65" s="112"/>
    </row>
    <row r="66" spans="2:12" s="9" customFormat="1" ht="24.95" customHeight="1">
      <c r="B66" s="108"/>
      <c r="D66" s="109" t="s">
        <v>109</v>
      </c>
      <c r="E66" s="110"/>
      <c r="F66" s="110"/>
      <c r="G66" s="110"/>
      <c r="H66" s="110"/>
      <c r="I66" s="110"/>
      <c r="J66" s="111">
        <f>J276</f>
        <v>0</v>
      </c>
      <c r="L66" s="108"/>
    </row>
    <row r="67" spans="2:12" s="10" customFormat="1" ht="19.9" customHeight="1">
      <c r="B67" s="112"/>
      <c r="D67" s="113" t="s">
        <v>110</v>
      </c>
      <c r="E67" s="114"/>
      <c r="F67" s="114"/>
      <c r="G67" s="114"/>
      <c r="H67" s="114"/>
      <c r="I67" s="114"/>
      <c r="J67" s="115">
        <f>J277</f>
        <v>0</v>
      </c>
      <c r="L67" s="112"/>
    </row>
    <row r="68" spans="1:31" s="2" customFormat="1" ht="21.75" customHeight="1">
      <c r="A68" s="34"/>
      <c r="B68" s="35"/>
      <c r="C68" s="34"/>
      <c r="D68" s="34"/>
      <c r="E68" s="34"/>
      <c r="F68" s="34"/>
      <c r="G68" s="34"/>
      <c r="H68" s="34"/>
      <c r="I68" s="34"/>
      <c r="J68" s="34"/>
      <c r="K68" s="34"/>
      <c r="L68" s="91"/>
      <c r="S68" s="34"/>
      <c r="T68" s="34"/>
      <c r="U68" s="34"/>
      <c r="V68" s="34"/>
      <c r="W68" s="34"/>
      <c r="X68" s="34"/>
      <c r="Y68" s="34"/>
      <c r="Z68" s="34"/>
      <c r="AA68" s="34"/>
      <c r="AB68" s="34"/>
      <c r="AC68" s="34"/>
      <c r="AD68" s="34"/>
      <c r="AE68" s="34"/>
    </row>
    <row r="69" spans="1:31" s="2" customFormat="1" ht="6.95" customHeight="1">
      <c r="A69" s="34"/>
      <c r="B69" s="44"/>
      <c r="C69" s="45"/>
      <c r="D69" s="45"/>
      <c r="E69" s="45"/>
      <c r="F69" s="45"/>
      <c r="G69" s="45"/>
      <c r="H69" s="45"/>
      <c r="I69" s="45"/>
      <c r="J69" s="45"/>
      <c r="K69" s="45"/>
      <c r="L69" s="91"/>
      <c r="S69" s="34"/>
      <c r="T69" s="34"/>
      <c r="U69" s="34"/>
      <c r="V69" s="34"/>
      <c r="W69" s="34"/>
      <c r="X69" s="34"/>
      <c r="Y69" s="34"/>
      <c r="Z69" s="34"/>
      <c r="AA69" s="34"/>
      <c r="AB69" s="34"/>
      <c r="AC69" s="34"/>
      <c r="AD69" s="34"/>
      <c r="AE69" s="34"/>
    </row>
    <row r="73" spans="1:31" s="2" customFormat="1" ht="6.95" customHeight="1">
      <c r="A73" s="34"/>
      <c r="B73" s="46"/>
      <c r="C73" s="47"/>
      <c r="D73" s="47"/>
      <c r="E73" s="47"/>
      <c r="F73" s="47"/>
      <c r="G73" s="47"/>
      <c r="H73" s="47"/>
      <c r="I73" s="47"/>
      <c r="J73" s="47"/>
      <c r="K73" s="47"/>
      <c r="L73" s="91"/>
      <c r="S73" s="34"/>
      <c r="T73" s="34"/>
      <c r="U73" s="34"/>
      <c r="V73" s="34"/>
      <c r="W73" s="34"/>
      <c r="X73" s="34"/>
      <c r="Y73" s="34"/>
      <c r="Z73" s="34"/>
      <c r="AA73" s="34"/>
      <c r="AB73" s="34"/>
      <c r="AC73" s="34"/>
      <c r="AD73" s="34"/>
      <c r="AE73" s="34"/>
    </row>
    <row r="74" spans="1:31" s="2" customFormat="1" ht="24.95" customHeight="1">
      <c r="A74" s="34"/>
      <c r="B74" s="35"/>
      <c r="C74" s="22" t="s">
        <v>111</v>
      </c>
      <c r="D74" s="34"/>
      <c r="E74" s="34"/>
      <c r="F74" s="34"/>
      <c r="G74" s="34"/>
      <c r="H74" s="34"/>
      <c r="I74" s="34"/>
      <c r="J74" s="34"/>
      <c r="K74" s="34"/>
      <c r="L74" s="91"/>
      <c r="S74" s="34"/>
      <c r="T74" s="34"/>
      <c r="U74" s="34"/>
      <c r="V74" s="34"/>
      <c r="W74" s="34"/>
      <c r="X74" s="34"/>
      <c r="Y74" s="34"/>
      <c r="Z74" s="34"/>
      <c r="AA74" s="34"/>
      <c r="AB74" s="34"/>
      <c r="AC74" s="34"/>
      <c r="AD74" s="34"/>
      <c r="AE74" s="34"/>
    </row>
    <row r="75" spans="1:31" s="2" customFormat="1" ht="6.95" customHeight="1">
      <c r="A75" s="34"/>
      <c r="B75" s="35"/>
      <c r="C75" s="34"/>
      <c r="D75" s="34"/>
      <c r="E75" s="34"/>
      <c r="F75" s="34"/>
      <c r="G75" s="34"/>
      <c r="H75" s="34"/>
      <c r="I75" s="34"/>
      <c r="J75" s="34"/>
      <c r="K75" s="34"/>
      <c r="L75" s="91"/>
      <c r="S75" s="34"/>
      <c r="T75" s="34"/>
      <c r="U75" s="34"/>
      <c r="V75" s="34"/>
      <c r="W75" s="34"/>
      <c r="X75" s="34"/>
      <c r="Y75" s="34"/>
      <c r="Z75" s="34"/>
      <c r="AA75" s="34"/>
      <c r="AB75" s="34"/>
      <c r="AC75" s="34"/>
      <c r="AD75" s="34"/>
      <c r="AE75" s="34"/>
    </row>
    <row r="76" spans="1:31" s="2" customFormat="1" ht="12" customHeight="1">
      <c r="A76" s="34"/>
      <c r="B76" s="35"/>
      <c r="C76" s="28" t="s">
        <v>17</v>
      </c>
      <c r="D76" s="34"/>
      <c r="E76" s="34"/>
      <c r="F76" s="34"/>
      <c r="G76" s="34"/>
      <c r="H76" s="34"/>
      <c r="I76" s="34"/>
      <c r="J76" s="34"/>
      <c r="K76" s="34"/>
      <c r="L76" s="91"/>
      <c r="S76" s="34"/>
      <c r="T76" s="34"/>
      <c r="U76" s="34"/>
      <c r="V76" s="34"/>
      <c r="W76" s="34"/>
      <c r="X76" s="34"/>
      <c r="Y76" s="34"/>
      <c r="Z76" s="34"/>
      <c r="AA76" s="34"/>
      <c r="AB76" s="34"/>
      <c r="AC76" s="34"/>
      <c r="AD76" s="34"/>
      <c r="AE76" s="34"/>
    </row>
    <row r="77" spans="1:31" s="2" customFormat="1" ht="16.5" customHeight="1">
      <c r="A77" s="34"/>
      <c r="B77" s="35"/>
      <c r="C77" s="34"/>
      <c r="D77" s="34"/>
      <c r="E77" s="318" t="str">
        <f>E7</f>
        <v>II/234 Zbiroh konec lesního úseku - křiž. s III/2343</v>
      </c>
      <c r="F77" s="319"/>
      <c r="G77" s="319"/>
      <c r="H77" s="319"/>
      <c r="I77" s="34"/>
      <c r="J77" s="34"/>
      <c r="K77" s="34"/>
      <c r="L77" s="91"/>
      <c r="S77" s="34"/>
      <c r="T77" s="34"/>
      <c r="U77" s="34"/>
      <c r="V77" s="34"/>
      <c r="W77" s="34"/>
      <c r="X77" s="34"/>
      <c r="Y77" s="34"/>
      <c r="Z77" s="34"/>
      <c r="AA77" s="34"/>
      <c r="AB77" s="34"/>
      <c r="AC77" s="34"/>
      <c r="AD77" s="34"/>
      <c r="AE77" s="34"/>
    </row>
    <row r="78" spans="1:31" s="2" customFormat="1" ht="12" customHeight="1">
      <c r="A78" s="34"/>
      <c r="B78" s="35"/>
      <c r="C78" s="28" t="s">
        <v>96</v>
      </c>
      <c r="D78" s="34"/>
      <c r="E78" s="34"/>
      <c r="F78" s="34"/>
      <c r="G78" s="34"/>
      <c r="H78" s="34"/>
      <c r="I78" s="34"/>
      <c r="J78" s="34"/>
      <c r="K78" s="34"/>
      <c r="L78" s="91"/>
      <c r="S78" s="34"/>
      <c r="T78" s="34"/>
      <c r="U78" s="34"/>
      <c r="V78" s="34"/>
      <c r="W78" s="34"/>
      <c r="X78" s="34"/>
      <c r="Y78" s="34"/>
      <c r="Z78" s="34"/>
      <c r="AA78" s="34"/>
      <c r="AB78" s="34"/>
      <c r="AC78" s="34"/>
      <c r="AD78" s="34"/>
      <c r="AE78" s="34"/>
    </row>
    <row r="79" spans="1:31" s="2" customFormat="1" ht="16.5" customHeight="1">
      <c r="A79" s="34"/>
      <c r="B79" s="35"/>
      <c r="C79" s="34"/>
      <c r="D79" s="34"/>
      <c r="E79" s="290" t="str">
        <f>E9</f>
        <v>101 - Oprava povrchu sil. II/234</v>
      </c>
      <c r="F79" s="317"/>
      <c r="G79" s="317"/>
      <c r="H79" s="317"/>
      <c r="I79" s="34"/>
      <c r="J79" s="34"/>
      <c r="K79" s="34"/>
      <c r="L79" s="91"/>
      <c r="S79" s="34"/>
      <c r="T79" s="34"/>
      <c r="U79" s="34"/>
      <c r="V79" s="34"/>
      <c r="W79" s="34"/>
      <c r="X79" s="34"/>
      <c r="Y79" s="34"/>
      <c r="Z79" s="34"/>
      <c r="AA79" s="34"/>
      <c r="AB79" s="34"/>
      <c r="AC79" s="34"/>
      <c r="AD79" s="34"/>
      <c r="AE79" s="34"/>
    </row>
    <row r="80" spans="1:31" s="2" customFormat="1" ht="6.95" customHeight="1">
      <c r="A80" s="34"/>
      <c r="B80" s="35"/>
      <c r="C80" s="34"/>
      <c r="D80" s="34"/>
      <c r="E80" s="34"/>
      <c r="F80" s="34"/>
      <c r="G80" s="34"/>
      <c r="H80" s="34"/>
      <c r="I80" s="34"/>
      <c r="J80" s="34"/>
      <c r="K80" s="34"/>
      <c r="L80" s="91"/>
      <c r="S80" s="34"/>
      <c r="T80" s="34"/>
      <c r="U80" s="34"/>
      <c r="V80" s="34"/>
      <c r="W80" s="34"/>
      <c r="X80" s="34"/>
      <c r="Y80" s="34"/>
      <c r="Z80" s="34"/>
      <c r="AA80" s="34"/>
      <c r="AB80" s="34"/>
      <c r="AC80" s="34"/>
      <c r="AD80" s="34"/>
      <c r="AE80" s="34"/>
    </row>
    <row r="81" spans="1:31" s="2" customFormat="1" ht="12" customHeight="1">
      <c r="A81" s="34"/>
      <c r="B81" s="35"/>
      <c r="C81" s="28" t="s">
        <v>22</v>
      </c>
      <c r="D81" s="34"/>
      <c r="E81" s="34"/>
      <c r="F81" s="26" t="str">
        <f>F12</f>
        <v>Bukov</v>
      </c>
      <c r="G81" s="34"/>
      <c r="H81" s="34"/>
      <c r="I81" s="28" t="s">
        <v>23</v>
      </c>
      <c r="J81" s="52" t="str">
        <f>IF(J12="","",J12)</f>
        <v>10. 5. 2021</v>
      </c>
      <c r="K81" s="34"/>
      <c r="L81" s="91"/>
      <c r="S81" s="34"/>
      <c r="T81" s="34"/>
      <c r="U81" s="34"/>
      <c r="V81" s="34"/>
      <c r="W81" s="34"/>
      <c r="X81" s="34"/>
      <c r="Y81" s="34"/>
      <c r="Z81" s="34"/>
      <c r="AA81" s="34"/>
      <c r="AB81" s="34"/>
      <c r="AC81" s="34"/>
      <c r="AD81" s="34"/>
      <c r="AE81" s="34"/>
    </row>
    <row r="82" spans="1:31" s="2" customFormat="1" ht="6.95" customHeight="1">
      <c r="A82" s="34"/>
      <c r="B82" s="35"/>
      <c r="C82" s="34"/>
      <c r="D82" s="34"/>
      <c r="E82" s="34"/>
      <c r="F82" s="34"/>
      <c r="G82" s="34"/>
      <c r="H82" s="34"/>
      <c r="I82" s="34"/>
      <c r="J82" s="34"/>
      <c r="K82" s="34"/>
      <c r="L82" s="91"/>
      <c r="S82" s="34"/>
      <c r="T82" s="34"/>
      <c r="U82" s="34"/>
      <c r="V82" s="34"/>
      <c r="W82" s="34"/>
      <c r="X82" s="34"/>
      <c r="Y82" s="34"/>
      <c r="Z82" s="34"/>
      <c r="AA82" s="34"/>
      <c r="AB82" s="34"/>
      <c r="AC82" s="34"/>
      <c r="AD82" s="34"/>
      <c r="AE82" s="34"/>
    </row>
    <row r="83" spans="1:31" s="2" customFormat="1" ht="15.2" customHeight="1">
      <c r="A83" s="34"/>
      <c r="B83" s="35"/>
      <c r="C83" s="28" t="s">
        <v>29</v>
      </c>
      <c r="D83" s="34"/>
      <c r="E83" s="34"/>
      <c r="F83" s="26" t="str">
        <f>E15</f>
        <v>Správa a údržba silnic Plzeňskéh kraje</v>
      </c>
      <c r="G83" s="34"/>
      <c r="H83" s="34"/>
      <c r="I83" s="28" t="s">
        <v>35</v>
      </c>
      <c r="J83" s="32" t="str">
        <f>E21</f>
        <v>Ing. V.Hucl</v>
      </c>
      <c r="K83" s="34"/>
      <c r="L83" s="91"/>
      <c r="S83" s="34"/>
      <c r="T83" s="34"/>
      <c r="U83" s="34"/>
      <c r="V83" s="34"/>
      <c r="W83" s="34"/>
      <c r="X83" s="34"/>
      <c r="Y83" s="34"/>
      <c r="Z83" s="34"/>
      <c r="AA83" s="34"/>
      <c r="AB83" s="34"/>
      <c r="AC83" s="34"/>
      <c r="AD83" s="34"/>
      <c r="AE83" s="34"/>
    </row>
    <row r="84" spans="1:31" s="2" customFormat="1" ht="15.2" customHeight="1">
      <c r="A84" s="34"/>
      <c r="B84" s="35"/>
      <c r="C84" s="28" t="s">
        <v>33</v>
      </c>
      <c r="D84" s="34"/>
      <c r="E84" s="34"/>
      <c r="F84" s="26" t="str">
        <f>IF(E18="","",E18)</f>
        <v>Vyplň údaj</v>
      </c>
      <c r="G84" s="34"/>
      <c r="H84" s="34"/>
      <c r="I84" s="28" t="s">
        <v>38</v>
      </c>
      <c r="J84" s="32" t="str">
        <f>E24</f>
        <v>Ing. V.HUcl</v>
      </c>
      <c r="K84" s="34"/>
      <c r="L84" s="91"/>
      <c r="S84" s="34"/>
      <c r="T84" s="34"/>
      <c r="U84" s="34"/>
      <c r="V84" s="34"/>
      <c r="W84" s="34"/>
      <c r="X84" s="34"/>
      <c r="Y84" s="34"/>
      <c r="Z84" s="34"/>
      <c r="AA84" s="34"/>
      <c r="AB84" s="34"/>
      <c r="AC84" s="34"/>
      <c r="AD84" s="34"/>
      <c r="AE84" s="34"/>
    </row>
    <row r="85" spans="1:31" s="2" customFormat="1" ht="10.35" customHeight="1">
      <c r="A85" s="34"/>
      <c r="B85" s="35"/>
      <c r="C85" s="34"/>
      <c r="D85" s="34"/>
      <c r="E85" s="34"/>
      <c r="F85" s="34"/>
      <c r="G85" s="34"/>
      <c r="H85" s="34"/>
      <c r="I85" s="34"/>
      <c r="J85" s="34"/>
      <c r="K85" s="34"/>
      <c r="L85" s="91"/>
      <c r="S85" s="34"/>
      <c r="T85" s="34"/>
      <c r="U85" s="34"/>
      <c r="V85" s="34"/>
      <c r="W85" s="34"/>
      <c r="X85" s="34"/>
      <c r="Y85" s="34"/>
      <c r="Z85" s="34"/>
      <c r="AA85" s="34"/>
      <c r="AB85" s="34"/>
      <c r="AC85" s="34"/>
      <c r="AD85" s="34"/>
      <c r="AE85" s="34"/>
    </row>
    <row r="86" spans="1:31" s="11" customFormat="1" ht="29.25" customHeight="1">
      <c r="A86" s="116"/>
      <c r="B86" s="117"/>
      <c r="C86" s="118" t="s">
        <v>112</v>
      </c>
      <c r="D86" s="119" t="s">
        <v>61</v>
      </c>
      <c r="E86" s="119" t="s">
        <v>57</v>
      </c>
      <c r="F86" s="119" t="s">
        <v>58</v>
      </c>
      <c r="G86" s="119" t="s">
        <v>113</v>
      </c>
      <c r="H86" s="119" t="s">
        <v>114</v>
      </c>
      <c r="I86" s="119" t="s">
        <v>115</v>
      </c>
      <c r="J86" s="119" t="s">
        <v>101</v>
      </c>
      <c r="K86" s="120" t="s">
        <v>116</v>
      </c>
      <c r="L86" s="121"/>
      <c r="M86" s="59" t="s">
        <v>3</v>
      </c>
      <c r="N86" s="60" t="s">
        <v>46</v>
      </c>
      <c r="O86" s="60" t="s">
        <v>117</v>
      </c>
      <c r="P86" s="60" t="s">
        <v>118</v>
      </c>
      <c r="Q86" s="60" t="s">
        <v>119</v>
      </c>
      <c r="R86" s="60" t="s">
        <v>120</v>
      </c>
      <c r="S86" s="60" t="s">
        <v>121</v>
      </c>
      <c r="T86" s="61" t="s">
        <v>122</v>
      </c>
      <c r="U86" s="116"/>
      <c r="V86" s="116"/>
      <c r="W86" s="116"/>
      <c r="X86" s="116"/>
      <c r="Y86" s="116"/>
      <c r="Z86" s="116"/>
      <c r="AA86" s="116"/>
      <c r="AB86" s="116"/>
      <c r="AC86" s="116"/>
      <c r="AD86" s="116"/>
      <c r="AE86" s="116"/>
    </row>
    <row r="87" spans="1:63" s="2" customFormat="1" ht="22.9" customHeight="1">
      <c r="A87" s="34"/>
      <c r="B87" s="35"/>
      <c r="C87" s="66" t="s">
        <v>123</v>
      </c>
      <c r="D87" s="34"/>
      <c r="E87" s="34"/>
      <c r="F87" s="34"/>
      <c r="G87" s="34"/>
      <c r="H87" s="34"/>
      <c r="I87" s="34"/>
      <c r="J87" s="122">
        <f>BK87</f>
        <v>0</v>
      </c>
      <c r="K87" s="34"/>
      <c r="L87" s="35"/>
      <c r="M87" s="62"/>
      <c r="N87" s="53"/>
      <c r="O87" s="63"/>
      <c r="P87" s="123">
        <f>P88+P276</f>
        <v>0</v>
      </c>
      <c r="Q87" s="63"/>
      <c r="R87" s="123">
        <f>R88+R276</f>
        <v>729.4734754999998</v>
      </c>
      <c r="S87" s="63"/>
      <c r="T87" s="124">
        <f>T88+T276</f>
        <v>3650.75068</v>
      </c>
      <c r="U87" s="34"/>
      <c r="V87" s="34"/>
      <c r="W87" s="34"/>
      <c r="X87" s="34"/>
      <c r="Y87" s="34"/>
      <c r="Z87" s="34"/>
      <c r="AA87" s="34"/>
      <c r="AB87" s="34"/>
      <c r="AC87" s="34"/>
      <c r="AD87" s="34"/>
      <c r="AE87" s="34"/>
      <c r="AT87" s="18" t="s">
        <v>75</v>
      </c>
      <c r="AU87" s="18" t="s">
        <v>102</v>
      </c>
      <c r="BK87" s="125">
        <f>BK88+BK276</f>
        <v>0</v>
      </c>
    </row>
    <row r="88" spans="2:63" s="12" customFormat="1" ht="25.9" customHeight="1">
      <c r="B88" s="126"/>
      <c r="D88" s="127" t="s">
        <v>75</v>
      </c>
      <c r="E88" s="128" t="s">
        <v>124</v>
      </c>
      <c r="F88" s="128" t="s">
        <v>125</v>
      </c>
      <c r="I88" s="129"/>
      <c r="J88" s="130">
        <f>BK88</f>
        <v>0</v>
      </c>
      <c r="L88" s="126"/>
      <c r="M88" s="131"/>
      <c r="N88" s="132"/>
      <c r="O88" s="132"/>
      <c r="P88" s="133">
        <f>P89+P134+P174+P245+P273</f>
        <v>0</v>
      </c>
      <c r="Q88" s="132"/>
      <c r="R88" s="133">
        <f>R89+R134+R174+R245+R273</f>
        <v>729.4701954999998</v>
      </c>
      <c r="S88" s="132"/>
      <c r="T88" s="134">
        <f>T89+T134+T174+T245+T273</f>
        <v>3650.75068</v>
      </c>
      <c r="AR88" s="127" t="s">
        <v>84</v>
      </c>
      <c r="AT88" s="135" t="s">
        <v>75</v>
      </c>
      <c r="AU88" s="135" t="s">
        <v>76</v>
      </c>
      <c r="AY88" s="127" t="s">
        <v>126</v>
      </c>
      <c r="BK88" s="136">
        <f>BK89+BK134+BK174+BK245+BK273</f>
        <v>0</v>
      </c>
    </row>
    <row r="89" spans="2:63" s="12" customFormat="1" ht="22.9" customHeight="1">
      <c r="B89" s="126"/>
      <c r="D89" s="127" t="s">
        <v>75</v>
      </c>
      <c r="E89" s="137" t="s">
        <v>84</v>
      </c>
      <c r="F89" s="137" t="s">
        <v>127</v>
      </c>
      <c r="I89" s="129"/>
      <c r="J89" s="138">
        <f>BK89</f>
        <v>0</v>
      </c>
      <c r="L89" s="126"/>
      <c r="M89" s="131"/>
      <c r="N89" s="132"/>
      <c r="O89" s="132"/>
      <c r="P89" s="133">
        <f>SUM(P90:P133)</f>
        <v>0</v>
      </c>
      <c r="Q89" s="132"/>
      <c r="R89" s="133">
        <f>SUM(R90:R133)</f>
        <v>1.3049699</v>
      </c>
      <c r="S89" s="132"/>
      <c r="T89" s="134">
        <f>SUM(T90:T133)</f>
        <v>2549.25985</v>
      </c>
      <c r="AR89" s="127" t="s">
        <v>84</v>
      </c>
      <c r="AT89" s="135" t="s">
        <v>75</v>
      </c>
      <c r="AU89" s="135" t="s">
        <v>84</v>
      </c>
      <c r="AY89" s="127" t="s">
        <v>126</v>
      </c>
      <c r="BK89" s="136">
        <f>SUM(BK90:BK133)</f>
        <v>0</v>
      </c>
    </row>
    <row r="90" spans="1:65" s="2" customFormat="1" ht="24">
      <c r="A90" s="34"/>
      <c r="B90" s="139"/>
      <c r="C90" s="140" t="s">
        <v>84</v>
      </c>
      <c r="D90" s="140" t="s">
        <v>128</v>
      </c>
      <c r="E90" s="141" t="s">
        <v>129</v>
      </c>
      <c r="F90" s="142" t="s">
        <v>130</v>
      </c>
      <c r="G90" s="143" t="s">
        <v>131</v>
      </c>
      <c r="H90" s="144">
        <v>18</v>
      </c>
      <c r="I90" s="145"/>
      <c r="J90" s="146">
        <f>ROUND(I90*H90,2)</f>
        <v>0</v>
      </c>
      <c r="K90" s="142" t="s">
        <v>132</v>
      </c>
      <c r="L90" s="35"/>
      <c r="M90" s="147" t="s">
        <v>3</v>
      </c>
      <c r="N90" s="148" t="s">
        <v>47</v>
      </c>
      <c r="O90" s="55"/>
      <c r="P90" s="149">
        <f>O90*H90</f>
        <v>0</v>
      </c>
      <c r="Q90" s="149">
        <v>0</v>
      </c>
      <c r="R90" s="149">
        <f>Q90*H90</f>
        <v>0</v>
      </c>
      <c r="S90" s="149">
        <v>0</v>
      </c>
      <c r="T90" s="150">
        <f>S90*H90</f>
        <v>0</v>
      </c>
      <c r="U90" s="34"/>
      <c r="V90" s="34"/>
      <c r="W90" s="34"/>
      <c r="X90" s="34"/>
      <c r="Y90" s="34"/>
      <c r="Z90" s="34"/>
      <c r="AA90" s="34"/>
      <c r="AB90" s="34"/>
      <c r="AC90" s="34"/>
      <c r="AD90" s="34"/>
      <c r="AE90" s="34"/>
      <c r="AR90" s="151" t="s">
        <v>133</v>
      </c>
      <c r="AT90" s="151" t="s">
        <v>128</v>
      </c>
      <c r="AU90" s="151" t="s">
        <v>87</v>
      </c>
      <c r="AY90" s="18" t="s">
        <v>126</v>
      </c>
      <c r="BE90" s="152">
        <f>IF(N90="základní",J90,0)</f>
        <v>0</v>
      </c>
      <c r="BF90" s="152">
        <f>IF(N90="snížená",J90,0)</f>
        <v>0</v>
      </c>
      <c r="BG90" s="152">
        <f>IF(N90="zákl. přenesená",J90,0)</f>
        <v>0</v>
      </c>
      <c r="BH90" s="152">
        <f>IF(N90="sníž. přenesená",J90,0)</f>
        <v>0</v>
      </c>
      <c r="BI90" s="152">
        <f>IF(N90="nulová",J90,0)</f>
        <v>0</v>
      </c>
      <c r="BJ90" s="18" t="s">
        <v>84</v>
      </c>
      <c r="BK90" s="152">
        <f>ROUND(I90*H90,2)</f>
        <v>0</v>
      </c>
      <c r="BL90" s="18" t="s">
        <v>133</v>
      </c>
      <c r="BM90" s="151" t="s">
        <v>134</v>
      </c>
    </row>
    <row r="91" spans="1:47" s="2" customFormat="1" ht="78">
      <c r="A91" s="34"/>
      <c r="B91" s="35"/>
      <c r="C91" s="34"/>
      <c r="D91" s="153" t="s">
        <v>135</v>
      </c>
      <c r="E91" s="34"/>
      <c r="F91" s="154" t="s">
        <v>136</v>
      </c>
      <c r="G91" s="34"/>
      <c r="H91" s="34"/>
      <c r="I91" s="155"/>
      <c r="J91" s="34"/>
      <c r="K91" s="34"/>
      <c r="L91" s="35"/>
      <c r="M91" s="156"/>
      <c r="N91" s="157"/>
      <c r="O91" s="55"/>
      <c r="P91" s="55"/>
      <c r="Q91" s="55"/>
      <c r="R91" s="55"/>
      <c r="S91" s="55"/>
      <c r="T91" s="56"/>
      <c r="U91" s="34"/>
      <c r="V91" s="34"/>
      <c r="W91" s="34"/>
      <c r="X91" s="34"/>
      <c r="Y91" s="34"/>
      <c r="Z91" s="34"/>
      <c r="AA91" s="34"/>
      <c r="AB91" s="34"/>
      <c r="AC91" s="34"/>
      <c r="AD91" s="34"/>
      <c r="AE91" s="34"/>
      <c r="AT91" s="18" t="s">
        <v>135</v>
      </c>
      <c r="AU91" s="18" t="s">
        <v>87</v>
      </c>
    </row>
    <row r="92" spans="1:65" s="2" customFormat="1" ht="21.75" customHeight="1">
      <c r="A92" s="34"/>
      <c r="B92" s="139"/>
      <c r="C92" s="140" t="s">
        <v>87</v>
      </c>
      <c r="D92" s="140" t="s">
        <v>128</v>
      </c>
      <c r="E92" s="141" t="s">
        <v>137</v>
      </c>
      <c r="F92" s="142" t="s">
        <v>138</v>
      </c>
      <c r="G92" s="143" t="s">
        <v>139</v>
      </c>
      <c r="H92" s="144">
        <v>5</v>
      </c>
      <c r="I92" s="145"/>
      <c r="J92" s="146">
        <f>ROUND(I92*H92,2)</f>
        <v>0</v>
      </c>
      <c r="K92" s="142" t="s">
        <v>132</v>
      </c>
      <c r="L92" s="35"/>
      <c r="M92" s="147" t="s">
        <v>3</v>
      </c>
      <c r="N92" s="148" t="s">
        <v>47</v>
      </c>
      <c r="O92" s="55"/>
      <c r="P92" s="149">
        <f>O92*H92</f>
        <v>0</v>
      </c>
      <c r="Q92" s="149">
        <v>0</v>
      </c>
      <c r="R92" s="149">
        <f>Q92*H92</f>
        <v>0</v>
      </c>
      <c r="S92" s="149">
        <v>0</v>
      </c>
      <c r="T92" s="150">
        <f>S92*H92</f>
        <v>0</v>
      </c>
      <c r="U92" s="34"/>
      <c r="V92" s="34"/>
      <c r="W92" s="34"/>
      <c r="X92" s="34"/>
      <c r="Y92" s="34"/>
      <c r="Z92" s="34"/>
      <c r="AA92" s="34"/>
      <c r="AB92" s="34"/>
      <c r="AC92" s="34"/>
      <c r="AD92" s="34"/>
      <c r="AE92" s="34"/>
      <c r="AR92" s="151" t="s">
        <v>133</v>
      </c>
      <c r="AT92" s="151" t="s">
        <v>128</v>
      </c>
      <c r="AU92" s="151" t="s">
        <v>87</v>
      </c>
      <c r="AY92" s="18" t="s">
        <v>126</v>
      </c>
      <c r="BE92" s="152">
        <f>IF(N92="základní",J92,0)</f>
        <v>0</v>
      </c>
      <c r="BF92" s="152">
        <f>IF(N92="snížená",J92,0)</f>
        <v>0</v>
      </c>
      <c r="BG92" s="152">
        <f>IF(N92="zákl. přenesená",J92,0)</f>
        <v>0</v>
      </c>
      <c r="BH92" s="152">
        <f>IF(N92="sníž. přenesená",J92,0)</f>
        <v>0</v>
      </c>
      <c r="BI92" s="152">
        <f>IF(N92="nulová",J92,0)</f>
        <v>0</v>
      </c>
      <c r="BJ92" s="18" t="s">
        <v>84</v>
      </c>
      <c r="BK92" s="152">
        <f>ROUND(I92*H92,2)</f>
        <v>0</v>
      </c>
      <c r="BL92" s="18" t="s">
        <v>133</v>
      </c>
      <c r="BM92" s="151" t="s">
        <v>140</v>
      </c>
    </row>
    <row r="93" spans="1:47" s="2" customFormat="1" ht="107.25">
      <c r="A93" s="34"/>
      <c r="B93" s="35"/>
      <c r="C93" s="34"/>
      <c r="D93" s="153" t="s">
        <v>135</v>
      </c>
      <c r="E93" s="34"/>
      <c r="F93" s="154" t="s">
        <v>141</v>
      </c>
      <c r="G93" s="34"/>
      <c r="H93" s="34"/>
      <c r="I93" s="155"/>
      <c r="J93" s="34"/>
      <c r="K93" s="34"/>
      <c r="L93" s="35"/>
      <c r="M93" s="156"/>
      <c r="N93" s="157"/>
      <c r="O93" s="55"/>
      <c r="P93" s="55"/>
      <c r="Q93" s="55"/>
      <c r="R93" s="55"/>
      <c r="S93" s="55"/>
      <c r="T93" s="56"/>
      <c r="U93" s="34"/>
      <c r="V93" s="34"/>
      <c r="W93" s="34"/>
      <c r="X93" s="34"/>
      <c r="Y93" s="34"/>
      <c r="Z93" s="34"/>
      <c r="AA93" s="34"/>
      <c r="AB93" s="34"/>
      <c r="AC93" s="34"/>
      <c r="AD93" s="34"/>
      <c r="AE93" s="34"/>
      <c r="AT93" s="18" t="s">
        <v>135</v>
      </c>
      <c r="AU93" s="18" t="s">
        <v>87</v>
      </c>
    </row>
    <row r="94" spans="1:65" s="2" customFormat="1" ht="21.75" customHeight="1">
      <c r="A94" s="34"/>
      <c r="B94" s="139"/>
      <c r="C94" s="140" t="s">
        <v>142</v>
      </c>
      <c r="D94" s="140" t="s">
        <v>128</v>
      </c>
      <c r="E94" s="141" t="s">
        <v>143</v>
      </c>
      <c r="F94" s="142" t="s">
        <v>144</v>
      </c>
      <c r="G94" s="143" t="s">
        <v>139</v>
      </c>
      <c r="H94" s="144">
        <v>5</v>
      </c>
      <c r="I94" s="145"/>
      <c r="J94" s="146">
        <f>ROUND(I94*H94,2)</f>
        <v>0</v>
      </c>
      <c r="K94" s="142" t="s">
        <v>132</v>
      </c>
      <c r="L94" s="35"/>
      <c r="M94" s="147" t="s">
        <v>3</v>
      </c>
      <c r="N94" s="148" t="s">
        <v>47</v>
      </c>
      <c r="O94" s="55"/>
      <c r="P94" s="149">
        <f>O94*H94</f>
        <v>0</v>
      </c>
      <c r="Q94" s="149">
        <v>0</v>
      </c>
      <c r="R94" s="149">
        <f>Q94*H94</f>
        <v>0</v>
      </c>
      <c r="S94" s="149">
        <v>0</v>
      </c>
      <c r="T94" s="150">
        <f>S94*H94</f>
        <v>0</v>
      </c>
      <c r="U94" s="34"/>
      <c r="V94" s="34"/>
      <c r="W94" s="34"/>
      <c r="X94" s="34"/>
      <c r="Y94" s="34"/>
      <c r="Z94" s="34"/>
      <c r="AA94" s="34"/>
      <c r="AB94" s="34"/>
      <c r="AC94" s="34"/>
      <c r="AD94" s="34"/>
      <c r="AE94" s="34"/>
      <c r="AR94" s="151" t="s">
        <v>133</v>
      </c>
      <c r="AT94" s="151" t="s">
        <v>128</v>
      </c>
      <c r="AU94" s="151" t="s">
        <v>87</v>
      </c>
      <c r="AY94" s="18" t="s">
        <v>126</v>
      </c>
      <c r="BE94" s="152">
        <f>IF(N94="základní",J94,0)</f>
        <v>0</v>
      </c>
      <c r="BF94" s="152">
        <f>IF(N94="snížená",J94,0)</f>
        <v>0</v>
      </c>
      <c r="BG94" s="152">
        <f>IF(N94="zákl. přenesená",J94,0)</f>
        <v>0</v>
      </c>
      <c r="BH94" s="152">
        <f>IF(N94="sníž. přenesená",J94,0)</f>
        <v>0</v>
      </c>
      <c r="BI94" s="152">
        <f>IF(N94="nulová",J94,0)</f>
        <v>0</v>
      </c>
      <c r="BJ94" s="18" t="s">
        <v>84</v>
      </c>
      <c r="BK94" s="152">
        <f>ROUND(I94*H94,2)</f>
        <v>0</v>
      </c>
      <c r="BL94" s="18" t="s">
        <v>133</v>
      </c>
      <c r="BM94" s="151" t="s">
        <v>145</v>
      </c>
    </row>
    <row r="95" spans="1:47" s="2" customFormat="1" ht="78">
      <c r="A95" s="34"/>
      <c r="B95" s="35"/>
      <c r="C95" s="34"/>
      <c r="D95" s="153" t="s">
        <v>135</v>
      </c>
      <c r="E95" s="34"/>
      <c r="F95" s="154" t="s">
        <v>146</v>
      </c>
      <c r="G95" s="34"/>
      <c r="H95" s="34"/>
      <c r="I95" s="155"/>
      <c r="J95" s="34"/>
      <c r="K95" s="34"/>
      <c r="L95" s="35"/>
      <c r="M95" s="156"/>
      <c r="N95" s="157"/>
      <c r="O95" s="55"/>
      <c r="P95" s="55"/>
      <c r="Q95" s="55"/>
      <c r="R95" s="55"/>
      <c r="S95" s="55"/>
      <c r="T95" s="56"/>
      <c r="U95" s="34"/>
      <c r="V95" s="34"/>
      <c r="W95" s="34"/>
      <c r="X95" s="34"/>
      <c r="Y95" s="34"/>
      <c r="Z95" s="34"/>
      <c r="AA95" s="34"/>
      <c r="AB95" s="34"/>
      <c r="AC95" s="34"/>
      <c r="AD95" s="34"/>
      <c r="AE95" s="34"/>
      <c r="AT95" s="18" t="s">
        <v>135</v>
      </c>
      <c r="AU95" s="18" t="s">
        <v>87</v>
      </c>
    </row>
    <row r="96" spans="1:65" s="2" customFormat="1" ht="36">
      <c r="A96" s="34"/>
      <c r="B96" s="139"/>
      <c r="C96" s="140" t="s">
        <v>133</v>
      </c>
      <c r="D96" s="140" t="s">
        <v>128</v>
      </c>
      <c r="E96" s="141" t="s">
        <v>147</v>
      </c>
      <c r="F96" s="142" t="s">
        <v>148</v>
      </c>
      <c r="G96" s="143" t="s">
        <v>131</v>
      </c>
      <c r="H96" s="144">
        <v>848.2</v>
      </c>
      <c r="I96" s="145"/>
      <c r="J96" s="146">
        <f>ROUND(I96*H96,2)</f>
        <v>0</v>
      </c>
      <c r="K96" s="142" t="s">
        <v>132</v>
      </c>
      <c r="L96" s="35"/>
      <c r="M96" s="147" t="s">
        <v>3</v>
      </c>
      <c r="N96" s="148" t="s">
        <v>47</v>
      </c>
      <c r="O96" s="55"/>
      <c r="P96" s="149">
        <f>O96*H96</f>
        <v>0</v>
      </c>
      <c r="Q96" s="149">
        <v>0</v>
      </c>
      <c r="R96" s="149">
        <f>Q96*H96</f>
        <v>0</v>
      </c>
      <c r="S96" s="149">
        <v>0.44</v>
      </c>
      <c r="T96" s="150">
        <f>S96*H96</f>
        <v>373.208</v>
      </c>
      <c r="U96" s="34"/>
      <c r="V96" s="34"/>
      <c r="W96" s="34"/>
      <c r="X96" s="34"/>
      <c r="Y96" s="34"/>
      <c r="Z96" s="34"/>
      <c r="AA96" s="34"/>
      <c r="AB96" s="34"/>
      <c r="AC96" s="34"/>
      <c r="AD96" s="34"/>
      <c r="AE96" s="34"/>
      <c r="AR96" s="151" t="s">
        <v>133</v>
      </c>
      <c r="AT96" s="151" t="s">
        <v>128</v>
      </c>
      <c r="AU96" s="151" t="s">
        <v>87</v>
      </c>
      <c r="AY96" s="18" t="s">
        <v>126</v>
      </c>
      <c r="BE96" s="152">
        <f>IF(N96="základní",J96,0)</f>
        <v>0</v>
      </c>
      <c r="BF96" s="152">
        <f>IF(N96="snížená",J96,0)</f>
        <v>0</v>
      </c>
      <c r="BG96" s="152">
        <f>IF(N96="zákl. přenesená",J96,0)</f>
        <v>0</v>
      </c>
      <c r="BH96" s="152">
        <f>IF(N96="sníž. přenesená",J96,0)</f>
        <v>0</v>
      </c>
      <c r="BI96" s="152">
        <f>IF(N96="nulová",J96,0)</f>
        <v>0</v>
      </c>
      <c r="BJ96" s="18" t="s">
        <v>84</v>
      </c>
      <c r="BK96" s="152">
        <f>ROUND(I96*H96,2)</f>
        <v>0</v>
      </c>
      <c r="BL96" s="18" t="s">
        <v>133</v>
      </c>
      <c r="BM96" s="151" t="s">
        <v>149</v>
      </c>
    </row>
    <row r="97" spans="1:47" s="2" customFormat="1" ht="175.5">
      <c r="A97" s="34"/>
      <c r="B97" s="35"/>
      <c r="C97" s="34"/>
      <c r="D97" s="153" t="s">
        <v>135</v>
      </c>
      <c r="E97" s="34"/>
      <c r="F97" s="154" t="s">
        <v>150</v>
      </c>
      <c r="G97" s="34"/>
      <c r="H97" s="34"/>
      <c r="I97" s="155"/>
      <c r="J97" s="34"/>
      <c r="K97" s="34"/>
      <c r="L97" s="35"/>
      <c r="M97" s="156"/>
      <c r="N97" s="157"/>
      <c r="O97" s="55"/>
      <c r="P97" s="55"/>
      <c r="Q97" s="55"/>
      <c r="R97" s="55"/>
      <c r="S97" s="55"/>
      <c r="T97" s="56"/>
      <c r="U97" s="34"/>
      <c r="V97" s="34"/>
      <c r="W97" s="34"/>
      <c r="X97" s="34"/>
      <c r="Y97" s="34"/>
      <c r="Z97" s="34"/>
      <c r="AA97" s="34"/>
      <c r="AB97" s="34"/>
      <c r="AC97" s="34"/>
      <c r="AD97" s="34"/>
      <c r="AE97" s="34"/>
      <c r="AT97" s="18" t="s">
        <v>135</v>
      </c>
      <c r="AU97" s="18" t="s">
        <v>87</v>
      </c>
    </row>
    <row r="98" spans="2:51" s="13" customFormat="1" ht="12">
      <c r="B98" s="158"/>
      <c r="D98" s="153" t="s">
        <v>151</v>
      </c>
      <c r="E98" s="159" t="s">
        <v>3</v>
      </c>
      <c r="F98" s="160" t="s">
        <v>152</v>
      </c>
      <c r="H98" s="159" t="s">
        <v>3</v>
      </c>
      <c r="I98" s="161"/>
      <c r="L98" s="158"/>
      <c r="M98" s="162"/>
      <c r="N98" s="163"/>
      <c r="O98" s="163"/>
      <c r="P98" s="163"/>
      <c r="Q98" s="163"/>
      <c r="R98" s="163"/>
      <c r="S98" s="163"/>
      <c r="T98" s="164"/>
      <c r="AT98" s="159" t="s">
        <v>151</v>
      </c>
      <c r="AU98" s="159" t="s">
        <v>87</v>
      </c>
      <c r="AV98" s="13" t="s">
        <v>84</v>
      </c>
      <c r="AW98" s="13" t="s">
        <v>37</v>
      </c>
      <c r="AX98" s="13" t="s">
        <v>76</v>
      </c>
      <c r="AY98" s="159" t="s">
        <v>126</v>
      </c>
    </row>
    <row r="99" spans="2:51" s="14" customFormat="1" ht="12">
      <c r="B99" s="165"/>
      <c r="D99" s="153" t="s">
        <v>151</v>
      </c>
      <c r="E99" s="166" t="s">
        <v>3</v>
      </c>
      <c r="F99" s="167" t="s">
        <v>153</v>
      </c>
      <c r="H99" s="168">
        <v>848.2</v>
      </c>
      <c r="I99" s="169"/>
      <c r="L99" s="165"/>
      <c r="M99" s="170"/>
      <c r="N99" s="171"/>
      <c r="O99" s="171"/>
      <c r="P99" s="171"/>
      <c r="Q99" s="171"/>
      <c r="R99" s="171"/>
      <c r="S99" s="171"/>
      <c r="T99" s="172"/>
      <c r="AT99" s="166" t="s">
        <v>151</v>
      </c>
      <c r="AU99" s="166" t="s">
        <v>87</v>
      </c>
      <c r="AV99" s="14" t="s">
        <v>87</v>
      </c>
      <c r="AW99" s="14" t="s">
        <v>37</v>
      </c>
      <c r="AX99" s="14" t="s">
        <v>76</v>
      </c>
      <c r="AY99" s="166" t="s">
        <v>126</v>
      </c>
    </row>
    <row r="100" spans="2:51" s="15" customFormat="1" ht="12">
      <c r="B100" s="173"/>
      <c r="D100" s="153" t="s">
        <v>151</v>
      </c>
      <c r="E100" s="174" t="s">
        <v>3</v>
      </c>
      <c r="F100" s="175" t="s">
        <v>154</v>
      </c>
      <c r="H100" s="176">
        <v>848.2</v>
      </c>
      <c r="I100" s="177"/>
      <c r="L100" s="173"/>
      <c r="M100" s="178"/>
      <c r="N100" s="179"/>
      <c r="O100" s="179"/>
      <c r="P100" s="179"/>
      <c r="Q100" s="179"/>
      <c r="R100" s="179"/>
      <c r="S100" s="179"/>
      <c r="T100" s="180"/>
      <c r="AT100" s="174" t="s">
        <v>151</v>
      </c>
      <c r="AU100" s="174" t="s">
        <v>87</v>
      </c>
      <c r="AV100" s="15" t="s">
        <v>133</v>
      </c>
      <c r="AW100" s="15" t="s">
        <v>37</v>
      </c>
      <c r="AX100" s="15" t="s">
        <v>84</v>
      </c>
      <c r="AY100" s="174" t="s">
        <v>126</v>
      </c>
    </row>
    <row r="101" spans="1:65" s="2" customFormat="1" ht="24">
      <c r="A101" s="34"/>
      <c r="B101" s="139"/>
      <c r="C101" s="140" t="s">
        <v>155</v>
      </c>
      <c r="D101" s="140" t="s">
        <v>128</v>
      </c>
      <c r="E101" s="141" t="s">
        <v>156</v>
      </c>
      <c r="F101" s="142" t="s">
        <v>157</v>
      </c>
      <c r="G101" s="143" t="s">
        <v>131</v>
      </c>
      <c r="H101" s="144">
        <v>1958.34</v>
      </c>
      <c r="I101" s="145"/>
      <c r="J101" s="146">
        <f>ROUND(I101*H101,2)</f>
        <v>0</v>
      </c>
      <c r="K101" s="142" t="s">
        <v>132</v>
      </c>
      <c r="L101" s="35"/>
      <c r="M101" s="147" t="s">
        <v>3</v>
      </c>
      <c r="N101" s="148" t="s">
        <v>47</v>
      </c>
      <c r="O101" s="55"/>
      <c r="P101" s="149">
        <f>O101*H101</f>
        <v>0</v>
      </c>
      <c r="Q101" s="149">
        <v>0.00013</v>
      </c>
      <c r="R101" s="149">
        <f>Q101*H101</f>
        <v>0.2545842</v>
      </c>
      <c r="S101" s="149">
        <v>0.23</v>
      </c>
      <c r="T101" s="150">
        <f>S101*H101</f>
        <v>450.4182</v>
      </c>
      <c r="U101" s="34"/>
      <c r="V101" s="34"/>
      <c r="W101" s="34"/>
      <c r="X101" s="34"/>
      <c r="Y101" s="34"/>
      <c r="Z101" s="34"/>
      <c r="AA101" s="34"/>
      <c r="AB101" s="34"/>
      <c r="AC101" s="34"/>
      <c r="AD101" s="34"/>
      <c r="AE101" s="34"/>
      <c r="AR101" s="151" t="s">
        <v>133</v>
      </c>
      <c r="AT101" s="151" t="s">
        <v>128</v>
      </c>
      <c r="AU101" s="151" t="s">
        <v>87</v>
      </c>
      <c r="AY101" s="18" t="s">
        <v>126</v>
      </c>
      <c r="BE101" s="152">
        <f>IF(N101="základní",J101,0)</f>
        <v>0</v>
      </c>
      <c r="BF101" s="152">
        <f>IF(N101="snížená",J101,0)</f>
        <v>0</v>
      </c>
      <c r="BG101" s="152">
        <f>IF(N101="zákl. přenesená",J101,0)</f>
        <v>0</v>
      </c>
      <c r="BH101" s="152">
        <f>IF(N101="sníž. přenesená",J101,0)</f>
        <v>0</v>
      </c>
      <c r="BI101" s="152">
        <f>IF(N101="nulová",J101,0)</f>
        <v>0</v>
      </c>
      <c r="BJ101" s="18" t="s">
        <v>84</v>
      </c>
      <c r="BK101" s="152">
        <f>ROUND(I101*H101,2)</f>
        <v>0</v>
      </c>
      <c r="BL101" s="18" t="s">
        <v>133</v>
      </c>
      <c r="BM101" s="151" t="s">
        <v>158</v>
      </c>
    </row>
    <row r="102" spans="1:47" s="2" customFormat="1" ht="195">
      <c r="A102" s="34"/>
      <c r="B102" s="35"/>
      <c r="C102" s="34"/>
      <c r="D102" s="153" t="s">
        <v>135</v>
      </c>
      <c r="E102" s="34"/>
      <c r="F102" s="154" t="s">
        <v>159</v>
      </c>
      <c r="G102" s="34"/>
      <c r="H102" s="34"/>
      <c r="I102" s="155"/>
      <c r="J102" s="34"/>
      <c r="K102" s="34"/>
      <c r="L102" s="35"/>
      <c r="M102" s="156"/>
      <c r="N102" s="157"/>
      <c r="O102" s="55"/>
      <c r="P102" s="55"/>
      <c r="Q102" s="55"/>
      <c r="R102" s="55"/>
      <c r="S102" s="55"/>
      <c r="T102" s="56"/>
      <c r="U102" s="34"/>
      <c r="V102" s="34"/>
      <c r="W102" s="34"/>
      <c r="X102" s="34"/>
      <c r="Y102" s="34"/>
      <c r="Z102" s="34"/>
      <c r="AA102" s="34"/>
      <c r="AB102" s="34"/>
      <c r="AC102" s="34"/>
      <c r="AD102" s="34"/>
      <c r="AE102" s="34"/>
      <c r="AT102" s="18" t="s">
        <v>135</v>
      </c>
      <c r="AU102" s="18" t="s">
        <v>87</v>
      </c>
    </row>
    <row r="103" spans="2:51" s="14" customFormat="1" ht="12">
      <c r="B103" s="165"/>
      <c r="D103" s="153" t="s">
        <v>151</v>
      </c>
      <c r="E103" s="166" t="s">
        <v>3</v>
      </c>
      <c r="F103" s="167" t="s">
        <v>160</v>
      </c>
      <c r="H103" s="168">
        <v>1958.34</v>
      </c>
      <c r="I103" s="169"/>
      <c r="L103" s="165"/>
      <c r="M103" s="170"/>
      <c r="N103" s="171"/>
      <c r="O103" s="171"/>
      <c r="P103" s="171"/>
      <c r="Q103" s="171"/>
      <c r="R103" s="171"/>
      <c r="S103" s="171"/>
      <c r="T103" s="172"/>
      <c r="AT103" s="166" t="s">
        <v>151</v>
      </c>
      <c r="AU103" s="166" t="s">
        <v>87</v>
      </c>
      <c r="AV103" s="14" t="s">
        <v>87</v>
      </c>
      <c r="AW103" s="14" t="s">
        <v>37</v>
      </c>
      <c r="AX103" s="14" t="s">
        <v>76</v>
      </c>
      <c r="AY103" s="166" t="s">
        <v>126</v>
      </c>
    </row>
    <row r="104" spans="2:51" s="13" customFormat="1" ht="12">
      <c r="B104" s="158"/>
      <c r="D104" s="153" t="s">
        <v>151</v>
      </c>
      <c r="E104" s="159" t="s">
        <v>3</v>
      </c>
      <c r="F104" s="160" t="s">
        <v>161</v>
      </c>
      <c r="H104" s="159" t="s">
        <v>3</v>
      </c>
      <c r="I104" s="161"/>
      <c r="L104" s="158"/>
      <c r="M104" s="162"/>
      <c r="N104" s="163"/>
      <c r="O104" s="163"/>
      <c r="P104" s="163"/>
      <c r="Q104" s="163"/>
      <c r="R104" s="163"/>
      <c r="S104" s="163"/>
      <c r="T104" s="164"/>
      <c r="AT104" s="159" t="s">
        <v>151</v>
      </c>
      <c r="AU104" s="159" t="s">
        <v>87</v>
      </c>
      <c r="AV104" s="13" t="s">
        <v>84</v>
      </c>
      <c r="AW104" s="13" t="s">
        <v>37</v>
      </c>
      <c r="AX104" s="13" t="s">
        <v>76</v>
      </c>
      <c r="AY104" s="159" t="s">
        <v>126</v>
      </c>
    </row>
    <row r="105" spans="2:51" s="13" customFormat="1" ht="12">
      <c r="B105" s="158"/>
      <c r="D105" s="153" t="s">
        <v>151</v>
      </c>
      <c r="E105" s="159" t="s">
        <v>3</v>
      </c>
      <c r="F105" s="160" t="s">
        <v>162</v>
      </c>
      <c r="H105" s="159" t="s">
        <v>3</v>
      </c>
      <c r="I105" s="161"/>
      <c r="L105" s="158"/>
      <c r="M105" s="162"/>
      <c r="N105" s="163"/>
      <c r="O105" s="163"/>
      <c r="P105" s="163"/>
      <c r="Q105" s="163"/>
      <c r="R105" s="163"/>
      <c r="S105" s="163"/>
      <c r="T105" s="164"/>
      <c r="AT105" s="159" t="s">
        <v>151</v>
      </c>
      <c r="AU105" s="159" t="s">
        <v>87</v>
      </c>
      <c r="AV105" s="13" t="s">
        <v>84</v>
      </c>
      <c r="AW105" s="13" t="s">
        <v>37</v>
      </c>
      <c r="AX105" s="13" t="s">
        <v>76</v>
      </c>
      <c r="AY105" s="159" t="s">
        <v>126</v>
      </c>
    </row>
    <row r="106" spans="2:51" s="13" customFormat="1" ht="12">
      <c r="B106" s="158"/>
      <c r="D106" s="153" t="s">
        <v>151</v>
      </c>
      <c r="E106" s="159" t="s">
        <v>3</v>
      </c>
      <c r="F106" s="160" t="s">
        <v>163</v>
      </c>
      <c r="H106" s="159" t="s">
        <v>3</v>
      </c>
      <c r="I106" s="161"/>
      <c r="L106" s="158"/>
      <c r="M106" s="162"/>
      <c r="N106" s="163"/>
      <c r="O106" s="163"/>
      <c r="P106" s="163"/>
      <c r="Q106" s="163"/>
      <c r="R106" s="163"/>
      <c r="S106" s="163"/>
      <c r="T106" s="164"/>
      <c r="AT106" s="159" t="s">
        <v>151</v>
      </c>
      <c r="AU106" s="159" t="s">
        <v>87</v>
      </c>
      <c r="AV106" s="13" t="s">
        <v>84</v>
      </c>
      <c r="AW106" s="13" t="s">
        <v>37</v>
      </c>
      <c r="AX106" s="13" t="s">
        <v>76</v>
      </c>
      <c r="AY106" s="159" t="s">
        <v>126</v>
      </c>
    </row>
    <row r="107" spans="2:51" s="15" customFormat="1" ht="12">
      <c r="B107" s="173"/>
      <c r="D107" s="153" t="s">
        <v>151</v>
      </c>
      <c r="E107" s="174" t="s">
        <v>3</v>
      </c>
      <c r="F107" s="175" t="s">
        <v>154</v>
      </c>
      <c r="H107" s="176">
        <v>1958.34</v>
      </c>
      <c r="I107" s="177"/>
      <c r="L107" s="173"/>
      <c r="M107" s="178"/>
      <c r="N107" s="179"/>
      <c r="O107" s="179"/>
      <c r="P107" s="179"/>
      <c r="Q107" s="179"/>
      <c r="R107" s="179"/>
      <c r="S107" s="179"/>
      <c r="T107" s="180"/>
      <c r="AT107" s="174" t="s">
        <v>151</v>
      </c>
      <c r="AU107" s="174" t="s">
        <v>87</v>
      </c>
      <c r="AV107" s="15" t="s">
        <v>133</v>
      </c>
      <c r="AW107" s="15" t="s">
        <v>37</v>
      </c>
      <c r="AX107" s="15" t="s">
        <v>84</v>
      </c>
      <c r="AY107" s="174" t="s">
        <v>126</v>
      </c>
    </row>
    <row r="108" spans="1:65" s="2" customFormat="1" ht="24">
      <c r="A108" s="34"/>
      <c r="B108" s="139"/>
      <c r="C108" s="140" t="s">
        <v>164</v>
      </c>
      <c r="D108" s="140" t="s">
        <v>128</v>
      </c>
      <c r="E108" s="141" t="s">
        <v>165</v>
      </c>
      <c r="F108" s="142" t="s">
        <v>166</v>
      </c>
      <c r="G108" s="143" t="s">
        <v>131</v>
      </c>
      <c r="H108" s="144">
        <v>15005.51</v>
      </c>
      <c r="I108" s="145"/>
      <c r="J108" s="146">
        <f>ROUND(I108*H108,2)</f>
        <v>0</v>
      </c>
      <c r="K108" s="142" t="s">
        <v>132</v>
      </c>
      <c r="L108" s="35"/>
      <c r="M108" s="147" t="s">
        <v>3</v>
      </c>
      <c r="N108" s="148" t="s">
        <v>47</v>
      </c>
      <c r="O108" s="55"/>
      <c r="P108" s="149">
        <f>O108*H108</f>
        <v>0</v>
      </c>
      <c r="Q108" s="149">
        <v>7E-05</v>
      </c>
      <c r="R108" s="149">
        <f>Q108*H108</f>
        <v>1.0503856999999999</v>
      </c>
      <c r="S108" s="149">
        <v>0.115</v>
      </c>
      <c r="T108" s="150">
        <f>S108*H108</f>
        <v>1725.63365</v>
      </c>
      <c r="U108" s="34"/>
      <c r="V108" s="34"/>
      <c r="W108" s="34"/>
      <c r="X108" s="34"/>
      <c r="Y108" s="34"/>
      <c r="Z108" s="34"/>
      <c r="AA108" s="34"/>
      <c r="AB108" s="34"/>
      <c r="AC108" s="34"/>
      <c r="AD108" s="34"/>
      <c r="AE108" s="34"/>
      <c r="AR108" s="151" t="s">
        <v>133</v>
      </c>
      <c r="AT108" s="151" t="s">
        <v>128</v>
      </c>
      <c r="AU108" s="151" t="s">
        <v>87</v>
      </c>
      <c r="AY108" s="18" t="s">
        <v>126</v>
      </c>
      <c r="BE108" s="152">
        <f>IF(N108="základní",J108,0)</f>
        <v>0</v>
      </c>
      <c r="BF108" s="152">
        <f>IF(N108="snížená",J108,0)</f>
        <v>0</v>
      </c>
      <c r="BG108" s="152">
        <f>IF(N108="zákl. přenesená",J108,0)</f>
        <v>0</v>
      </c>
      <c r="BH108" s="152">
        <f>IF(N108="sníž. přenesená",J108,0)</f>
        <v>0</v>
      </c>
      <c r="BI108" s="152">
        <f>IF(N108="nulová",J108,0)</f>
        <v>0</v>
      </c>
      <c r="BJ108" s="18" t="s">
        <v>84</v>
      </c>
      <c r="BK108" s="152">
        <f>ROUND(I108*H108,2)</f>
        <v>0</v>
      </c>
      <c r="BL108" s="18" t="s">
        <v>133</v>
      </c>
      <c r="BM108" s="151" t="s">
        <v>167</v>
      </c>
    </row>
    <row r="109" spans="1:47" s="2" customFormat="1" ht="195">
      <c r="A109" s="34"/>
      <c r="B109" s="35"/>
      <c r="C109" s="34"/>
      <c r="D109" s="153" t="s">
        <v>135</v>
      </c>
      <c r="E109" s="34"/>
      <c r="F109" s="154" t="s">
        <v>159</v>
      </c>
      <c r="G109" s="34"/>
      <c r="H109" s="34"/>
      <c r="I109" s="155"/>
      <c r="J109" s="34"/>
      <c r="K109" s="34"/>
      <c r="L109" s="35"/>
      <c r="M109" s="156"/>
      <c r="N109" s="157"/>
      <c r="O109" s="55"/>
      <c r="P109" s="55"/>
      <c r="Q109" s="55"/>
      <c r="R109" s="55"/>
      <c r="S109" s="55"/>
      <c r="T109" s="56"/>
      <c r="U109" s="34"/>
      <c r="V109" s="34"/>
      <c r="W109" s="34"/>
      <c r="X109" s="34"/>
      <c r="Y109" s="34"/>
      <c r="Z109" s="34"/>
      <c r="AA109" s="34"/>
      <c r="AB109" s="34"/>
      <c r="AC109" s="34"/>
      <c r="AD109" s="34"/>
      <c r="AE109" s="34"/>
      <c r="AT109" s="18" t="s">
        <v>135</v>
      </c>
      <c r="AU109" s="18" t="s">
        <v>87</v>
      </c>
    </row>
    <row r="110" spans="2:51" s="14" customFormat="1" ht="12">
      <c r="B110" s="165"/>
      <c r="D110" s="153" t="s">
        <v>151</v>
      </c>
      <c r="E110" s="166" t="s">
        <v>3</v>
      </c>
      <c r="F110" s="167" t="s">
        <v>168</v>
      </c>
      <c r="H110" s="168">
        <v>15005.51</v>
      </c>
      <c r="I110" s="169"/>
      <c r="L110" s="165"/>
      <c r="M110" s="170"/>
      <c r="N110" s="171"/>
      <c r="O110" s="171"/>
      <c r="P110" s="171"/>
      <c r="Q110" s="171"/>
      <c r="R110" s="171"/>
      <c r="S110" s="171"/>
      <c r="T110" s="172"/>
      <c r="AT110" s="166" t="s">
        <v>151</v>
      </c>
      <c r="AU110" s="166" t="s">
        <v>87</v>
      </c>
      <c r="AV110" s="14" t="s">
        <v>87</v>
      </c>
      <c r="AW110" s="14" t="s">
        <v>37</v>
      </c>
      <c r="AX110" s="14" t="s">
        <v>76</v>
      </c>
      <c r="AY110" s="166" t="s">
        <v>126</v>
      </c>
    </row>
    <row r="111" spans="2:51" s="13" customFormat="1" ht="12">
      <c r="B111" s="158"/>
      <c r="D111" s="153" t="s">
        <v>151</v>
      </c>
      <c r="E111" s="159" t="s">
        <v>3</v>
      </c>
      <c r="F111" s="160" t="s">
        <v>169</v>
      </c>
      <c r="H111" s="159" t="s">
        <v>3</v>
      </c>
      <c r="I111" s="161"/>
      <c r="L111" s="158"/>
      <c r="M111" s="162"/>
      <c r="N111" s="163"/>
      <c r="O111" s="163"/>
      <c r="P111" s="163"/>
      <c r="Q111" s="163"/>
      <c r="R111" s="163"/>
      <c r="S111" s="163"/>
      <c r="T111" s="164"/>
      <c r="AT111" s="159" t="s">
        <v>151</v>
      </c>
      <c r="AU111" s="159" t="s">
        <v>87</v>
      </c>
      <c r="AV111" s="13" t="s">
        <v>84</v>
      </c>
      <c r="AW111" s="13" t="s">
        <v>37</v>
      </c>
      <c r="AX111" s="13" t="s">
        <v>76</v>
      </c>
      <c r="AY111" s="159" t="s">
        <v>126</v>
      </c>
    </row>
    <row r="112" spans="2:51" s="13" customFormat="1" ht="12">
      <c r="B112" s="158"/>
      <c r="D112" s="153" t="s">
        <v>151</v>
      </c>
      <c r="E112" s="159" t="s">
        <v>3</v>
      </c>
      <c r="F112" s="160" t="s">
        <v>162</v>
      </c>
      <c r="H112" s="159" t="s">
        <v>3</v>
      </c>
      <c r="I112" s="161"/>
      <c r="L112" s="158"/>
      <c r="M112" s="162"/>
      <c r="N112" s="163"/>
      <c r="O112" s="163"/>
      <c r="P112" s="163"/>
      <c r="Q112" s="163"/>
      <c r="R112" s="163"/>
      <c r="S112" s="163"/>
      <c r="T112" s="164"/>
      <c r="AT112" s="159" t="s">
        <v>151</v>
      </c>
      <c r="AU112" s="159" t="s">
        <v>87</v>
      </c>
      <c r="AV112" s="13" t="s">
        <v>84</v>
      </c>
      <c r="AW112" s="13" t="s">
        <v>37</v>
      </c>
      <c r="AX112" s="13" t="s">
        <v>76</v>
      </c>
      <c r="AY112" s="159" t="s">
        <v>126</v>
      </c>
    </row>
    <row r="113" spans="2:51" s="13" customFormat="1" ht="12">
      <c r="B113" s="158"/>
      <c r="D113" s="153" t="s">
        <v>151</v>
      </c>
      <c r="E113" s="159" t="s">
        <v>3</v>
      </c>
      <c r="F113" s="160" t="s">
        <v>163</v>
      </c>
      <c r="H113" s="159" t="s">
        <v>3</v>
      </c>
      <c r="I113" s="161"/>
      <c r="L113" s="158"/>
      <c r="M113" s="162"/>
      <c r="N113" s="163"/>
      <c r="O113" s="163"/>
      <c r="P113" s="163"/>
      <c r="Q113" s="163"/>
      <c r="R113" s="163"/>
      <c r="S113" s="163"/>
      <c r="T113" s="164"/>
      <c r="AT113" s="159" t="s">
        <v>151</v>
      </c>
      <c r="AU113" s="159" t="s">
        <v>87</v>
      </c>
      <c r="AV113" s="13" t="s">
        <v>84</v>
      </c>
      <c r="AW113" s="13" t="s">
        <v>37</v>
      </c>
      <c r="AX113" s="13" t="s">
        <v>76</v>
      </c>
      <c r="AY113" s="159" t="s">
        <v>126</v>
      </c>
    </row>
    <row r="114" spans="2:51" s="13" customFormat="1" ht="12">
      <c r="B114" s="158"/>
      <c r="D114" s="153" t="s">
        <v>151</v>
      </c>
      <c r="E114" s="159" t="s">
        <v>3</v>
      </c>
      <c r="F114" s="160" t="s">
        <v>170</v>
      </c>
      <c r="H114" s="159" t="s">
        <v>3</v>
      </c>
      <c r="I114" s="161"/>
      <c r="L114" s="158"/>
      <c r="M114" s="162"/>
      <c r="N114" s="163"/>
      <c r="O114" s="163"/>
      <c r="P114" s="163"/>
      <c r="Q114" s="163"/>
      <c r="R114" s="163"/>
      <c r="S114" s="163"/>
      <c r="T114" s="164"/>
      <c r="AT114" s="159" t="s">
        <v>151</v>
      </c>
      <c r="AU114" s="159" t="s">
        <v>87</v>
      </c>
      <c r="AV114" s="13" t="s">
        <v>84</v>
      </c>
      <c r="AW114" s="13" t="s">
        <v>37</v>
      </c>
      <c r="AX114" s="13" t="s">
        <v>76</v>
      </c>
      <c r="AY114" s="159" t="s">
        <v>126</v>
      </c>
    </row>
    <row r="115" spans="2:51" s="15" customFormat="1" ht="12">
      <c r="B115" s="173"/>
      <c r="D115" s="153" t="s">
        <v>151</v>
      </c>
      <c r="E115" s="174" t="s">
        <v>3</v>
      </c>
      <c r="F115" s="175" t="s">
        <v>154</v>
      </c>
      <c r="H115" s="176">
        <v>15005.51</v>
      </c>
      <c r="I115" s="177"/>
      <c r="L115" s="173"/>
      <c r="M115" s="178"/>
      <c r="N115" s="179"/>
      <c r="O115" s="179"/>
      <c r="P115" s="179"/>
      <c r="Q115" s="179"/>
      <c r="R115" s="179"/>
      <c r="S115" s="179"/>
      <c r="T115" s="180"/>
      <c r="AT115" s="174" t="s">
        <v>151</v>
      </c>
      <c r="AU115" s="174" t="s">
        <v>87</v>
      </c>
      <c r="AV115" s="15" t="s">
        <v>133</v>
      </c>
      <c r="AW115" s="15" t="s">
        <v>37</v>
      </c>
      <c r="AX115" s="15" t="s">
        <v>84</v>
      </c>
      <c r="AY115" s="174" t="s">
        <v>126</v>
      </c>
    </row>
    <row r="116" spans="1:65" s="2" customFormat="1" ht="24">
      <c r="A116" s="34"/>
      <c r="B116" s="139"/>
      <c r="C116" s="140" t="s">
        <v>171</v>
      </c>
      <c r="D116" s="140" t="s">
        <v>128</v>
      </c>
      <c r="E116" s="141" t="s">
        <v>172</v>
      </c>
      <c r="F116" s="142" t="s">
        <v>173</v>
      </c>
      <c r="G116" s="143" t="s">
        <v>139</v>
      </c>
      <c r="H116" s="144">
        <v>5</v>
      </c>
      <c r="I116" s="145"/>
      <c r="J116" s="146">
        <f>ROUND(I116*H116,2)</f>
        <v>0</v>
      </c>
      <c r="K116" s="142" t="s">
        <v>132</v>
      </c>
      <c r="L116" s="35"/>
      <c r="M116" s="147" t="s">
        <v>3</v>
      </c>
      <c r="N116" s="148" t="s">
        <v>47</v>
      </c>
      <c r="O116" s="55"/>
      <c r="P116" s="149">
        <f>O116*H116</f>
        <v>0</v>
      </c>
      <c r="Q116" s="149">
        <v>0</v>
      </c>
      <c r="R116" s="149">
        <f>Q116*H116</f>
        <v>0</v>
      </c>
      <c r="S116" s="149">
        <v>0</v>
      </c>
      <c r="T116" s="150">
        <f>S116*H116</f>
        <v>0</v>
      </c>
      <c r="U116" s="34"/>
      <c r="V116" s="34"/>
      <c r="W116" s="34"/>
      <c r="X116" s="34"/>
      <c r="Y116" s="34"/>
      <c r="Z116" s="34"/>
      <c r="AA116" s="34"/>
      <c r="AB116" s="34"/>
      <c r="AC116" s="34"/>
      <c r="AD116" s="34"/>
      <c r="AE116" s="34"/>
      <c r="AR116" s="151" t="s">
        <v>133</v>
      </c>
      <c r="AT116" s="151" t="s">
        <v>128</v>
      </c>
      <c r="AU116" s="151" t="s">
        <v>87</v>
      </c>
      <c r="AY116" s="18" t="s">
        <v>126</v>
      </c>
      <c r="BE116" s="152">
        <f>IF(N116="základní",J116,0)</f>
        <v>0</v>
      </c>
      <c r="BF116" s="152">
        <f>IF(N116="snížená",J116,0)</f>
        <v>0</v>
      </c>
      <c r="BG116" s="152">
        <f>IF(N116="zákl. přenesená",J116,0)</f>
        <v>0</v>
      </c>
      <c r="BH116" s="152">
        <f>IF(N116="sníž. přenesená",J116,0)</f>
        <v>0</v>
      </c>
      <c r="BI116" s="152">
        <f>IF(N116="nulová",J116,0)</f>
        <v>0</v>
      </c>
      <c r="BJ116" s="18" t="s">
        <v>84</v>
      </c>
      <c r="BK116" s="152">
        <f>ROUND(I116*H116,2)</f>
        <v>0</v>
      </c>
      <c r="BL116" s="18" t="s">
        <v>133</v>
      </c>
      <c r="BM116" s="151" t="s">
        <v>174</v>
      </c>
    </row>
    <row r="117" spans="1:47" s="2" customFormat="1" ht="39">
      <c r="A117" s="34"/>
      <c r="B117" s="35"/>
      <c r="C117" s="34"/>
      <c r="D117" s="153" t="s">
        <v>135</v>
      </c>
      <c r="E117" s="34"/>
      <c r="F117" s="154" t="s">
        <v>175</v>
      </c>
      <c r="G117" s="34"/>
      <c r="H117" s="34"/>
      <c r="I117" s="155"/>
      <c r="J117" s="34"/>
      <c r="K117" s="34"/>
      <c r="L117" s="35"/>
      <c r="M117" s="156"/>
      <c r="N117" s="157"/>
      <c r="O117" s="55"/>
      <c r="P117" s="55"/>
      <c r="Q117" s="55"/>
      <c r="R117" s="55"/>
      <c r="S117" s="55"/>
      <c r="T117" s="56"/>
      <c r="U117" s="34"/>
      <c r="V117" s="34"/>
      <c r="W117" s="34"/>
      <c r="X117" s="34"/>
      <c r="Y117" s="34"/>
      <c r="Z117" s="34"/>
      <c r="AA117" s="34"/>
      <c r="AB117" s="34"/>
      <c r="AC117" s="34"/>
      <c r="AD117" s="34"/>
      <c r="AE117" s="34"/>
      <c r="AT117" s="18" t="s">
        <v>135</v>
      </c>
      <c r="AU117" s="18" t="s">
        <v>87</v>
      </c>
    </row>
    <row r="118" spans="1:65" s="2" customFormat="1" ht="24">
      <c r="A118" s="34"/>
      <c r="B118" s="139"/>
      <c r="C118" s="140" t="s">
        <v>176</v>
      </c>
      <c r="D118" s="140" t="s">
        <v>128</v>
      </c>
      <c r="E118" s="141" t="s">
        <v>177</v>
      </c>
      <c r="F118" s="142" t="s">
        <v>178</v>
      </c>
      <c r="G118" s="143" t="s">
        <v>139</v>
      </c>
      <c r="H118" s="144">
        <v>5</v>
      </c>
      <c r="I118" s="145"/>
      <c r="J118" s="146">
        <f>ROUND(I118*H118,2)</f>
        <v>0</v>
      </c>
      <c r="K118" s="142" t="s">
        <v>132</v>
      </c>
      <c r="L118" s="35"/>
      <c r="M118" s="147" t="s">
        <v>3</v>
      </c>
      <c r="N118" s="148" t="s">
        <v>47</v>
      </c>
      <c r="O118" s="55"/>
      <c r="P118" s="149">
        <f>O118*H118</f>
        <v>0</v>
      </c>
      <c r="Q118" s="149">
        <v>0</v>
      </c>
      <c r="R118" s="149">
        <f>Q118*H118</f>
        <v>0</v>
      </c>
      <c r="S118" s="149">
        <v>0</v>
      </c>
      <c r="T118" s="150">
        <f>S118*H118</f>
        <v>0</v>
      </c>
      <c r="U118" s="34"/>
      <c r="V118" s="34"/>
      <c r="W118" s="34"/>
      <c r="X118" s="34"/>
      <c r="Y118" s="34"/>
      <c r="Z118" s="34"/>
      <c r="AA118" s="34"/>
      <c r="AB118" s="34"/>
      <c r="AC118" s="34"/>
      <c r="AD118" s="34"/>
      <c r="AE118" s="34"/>
      <c r="AR118" s="151" t="s">
        <v>133</v>
      </c>
      <c r="AT118" s="151" t="s">
        <v>128</v>
      </c>
      <c r="AU118" s="151" t="s">
        <v>87</v>
      </c>
      <c r="AY118" s="18" t="s">
        <v>126</v>
      </c>
      <c r="BE118" s="152">
        <f>IF(N118="základní",J118,0)</f>
        <v>0</v>
      </c>
      <c r="BF118" s="152">
        <f>IF(N118="snížená",J118,0)</f>
        <v>0</v>
      </c>
      <c r="BG118" s="152">
        <f>IF(N118="zákl. přenesená",J118,0)</f>
        <v>0</v>
      </c>
      <c r="BH118" s="152">
        <f>IF(N118="sníž. přenesená",J118,0)</f>
        <v>0</v>
      </c>
      <c r="BI118" s="152">
        <f>IF(N118="nulová",J118,0)</f>
        <v>0</v>
      </c>
      <c r="BJ118" s="18" t="s">
        <v>84</v>
      </c>
      <c r="BK118" s="152">
        <f>ROUND(I118*H118,2)</f>
        <v>0</v>
      </c>
      <c r="BL118" s="18" t="s">
        <v>133</v>
      </c>
      <c r="BM118" s="151" t="s">
        <v>179</v>
      </c>
    </row>
    <row r="119" spans="1:47" s="2" customFormat="1" ht="39">
      <c r="A119" s="34"/>
      <c r="B119" s="35"/>
      <c r="C119" s="34"/>
      <c r="D119" s="153" t="s">
        <v>135</v>
      </c>
      <c r="E119" s="34"/>
      <c r="F119" s="154" t="s">
        <v>175</v>
      </c>
      <c r="G119" s="34"/>
      <c r="H119" s="34"/>
      <c r="I119" s="155"/>
      <c r="J119" s="34"/>
      <c r="K119" s="34"/>
      <c r="L119" s="35"/>
      <c r="M119" s="156"/>
      <c r="N119" s="157"/>
      <c r="O119" s="55"/>
      <c r="P119" s="55"/>
      <c r="Q119" s="55"/>
      <c r="R119" s="55"/>
      <c r="S119" s="55"/>
      <c r="T119" s="56"/>
      <c r="U119" s="34"/>
      <c r="V119" s="34"/>
      <c r="W119" s="34"/>
      <c r="X119" s="34"/>
      <c r="Y119" s="34"/>
      <c r="Z119" s="34"/>
      <c r="AA119" s="34"/>
      <c r="AB119" s="34"/>
      <c r="AC119" s="34"/>
      <c r="AD119" s="34"/>
      <c r="AE119" s="34"/>
      <c r="AT119" s="18" t="s">
        <v>135</v>
      </c>
      <c r="AU119" s="18" t="s">
        <v>87</v>
      </c>
    </row>
    <row r="120" spans="1:65" s="2" customFormat="1" ht="21.75" customHeight="1">
      <c r="A120" s="34"/>
      <c r="B120" s="139"/>
      <c r="C120" s="140" t="s">
        <v>180</v>
      </c>
      <c r="D120" s="140" t="s">
        <v>128</v>
      </c>
      <c r="E120" s="141" t="s">
        <v>181</v>
      </c>
      <c r="F120" s="142" t="s">
        <v>182</v>
      </c>
      <c r="G120" s="143" t="s">
        <v>131</v>
      </c>
      <c r="H120" s="144">
        <v>18</v>
      </c>
      <c r="I120" s="145"/>
      <c r="J120" s="146">
        <f>ROUND(I120*H120,2)</f>
        <v>0</v>
      </c>
      <c r="K120" s="142" t="s">
        <v>132</v>
      </c>
      <c r="L120" s="35"/>
      <c r="M120" s="147" t="s">
        <v>3</v>
      </c>
      <c r="N120" s="148" t="s">
        <v>47</v>
      </c>
      <c r="O120" s="55"/>
      <c r="P120" s="149">
        <f>O120*H120</f>
        <v>0</v>
      </c>
      <c r="Q120" s="149">
        <v>0</v>
      </c>
      <c r="R120" s="149">
        <f>Q120*H120</f>
        <v>0</v>
      </c>
      <c r="S120" s="149">
        <v>0</v>
      </c>
      <c r="T120" s="150">
        <f>S120*H120</f>
        <v>0</v>
      </c>
      <c r="U120" s="34"/>
      <c r="V120" s="34"/>
      <c r="W120" s="34"/>
      <c r="X120" s="34"/>
      <c r="Y120" s="34"/>
      <c r="Z120" s="34"/>
      <c r="AA120" s="34"/>
      <c r="AB120" s="34"/>
      <c r="AC120" s="34"/>
      <c r="AD120" s="34"/>
      <c r="AE120" s="34"/>
      <c r="AR120" s="151" t="s">
        <v>133</v>
      </c>
      <c r="AT120" s="151" t="s">
        <v>128</v>
      </c>
      <c r="AU120" s="151" t="s">
        <v>87</v>
      </c>
      <c r="AY120" s="18" t="s">
        <v>126</v>
      </c>
      <c r="BE120" s="152">
        <f>IF(N120="základní",J120,0)</f>
        <v>0</v>
      </c>
      <c r="BF120" s="152">
        <f>IF(N120="snížená",J120,0)</f>
        <v>0</v>
      </c>
      <c r="BG120" s="152">
        <f>IF(N120="zákl. přenesená",J120,0)</f>
        <v>0</v>
      </c>
      <c r="BH120" s="152">
        <f>IF(N120="sníž. přenesená",J120,0)</f>
        <v>0</v>
      </c>
      <c r="BI120" s="152">
        <f>IF(N120="nulová",J120,0)</f>
        <v>0</v>
      </c>
      <c r="BJ120" s="18" t="s">
        <v>84</v>
      </c>
      <c r="BK120" s="152">
        <f>ROUND(I120*H120,2)</f>
        <v>0</v>
      </c>
      <c r="BL120" s="18" t="s">
        <v>133</v>
      </c>
      <c r="BM120" s="151" t="s">
        <v>183</v>
      </c>
    </row>
    <row r="121" spans="1:47" s="2" customFormat="1" ht="48.75">
      <c r="A121" s="34"/>
      <c r="B121" s="35"/>
      <c r="C121" s="34"/>
      <c r="D121" s="153" t="s">
        <v>135</v>
      </c>
      <c r="E121" s="34"/>
      <c r="F121" s="154" t="s">
        <v>184</v>
      </c>
      <c r="G121" s="34"/>
      <c r="H121" s="34"/>
      <c r="I121" s="155"/>
      <c r="J121" s="34"/>
      <c r="K121" s="34"/>
      <c r="L121" s="35"/>
      <c r="M121" s="156"/>
      <c r="N121" s="157"/>
      <c r="O121" s="55"/>
      <c r="P121" s="55"/>
      <c r="Q121" s="55"/>
      <c r="R121" s="55"/>
      <c r="S121" s="55"/>
      <c r="T121" s="56"/>
      <c r="U121" s="34"/>
      <c r="V121" s="34"/>
      <c r="W121" s="34"/>
      <c r="X121" s="34"/>
      <c r="Y121" s="34"/>
      <c r="Z121" s="34"/>
      <c r="AA121" s="34"/>
      <c r="AB121" s="34"/>
      <c r="AC121" s="34"/>
      <c r="AD121" s="34"/>
      <c r="AE121" s="34"/>
      <c r="AT121" s="18" t="s">
        <v>135</v>
      </c>
      <c r="AU121" s="18" t="s">
        <v>87</v>
      </c>
    </row>
    <row r="122" spans="1:65" s="2" customFormat="1" ht="36">
      <c r="A122" s="34"/>
      <c r="B122" s="139"/>
      <c r="C122" s="140" t="s">
        <v>185</v>
      </c>
      <c r="D122" s="140" t="s">
        <v>128</v>
      </c>
      <c r="E122" s="141" t="s">
        <v>186</v>
      </c>
      <c r="F122" s="142" t="s">
        <v>187</v>
      </c>
      <c r="G122" s="143" t="s">
        <v>139</v>
      </c>
      <c r="H122" s="144">
        <v>105</v>
      </c>
      <c r="I122" s="145"/>
      <c r="J122" s="146">
        <f>ROUND(I122*H122,2)</f>
        <v>0</v>
      </c>
      <c r="K122" s="142" t="s">
        <v>132</v>
      </c>
      <c r="L122" s="35"/>
      <c r="M122" s="147" t="s">
        <v>3</v>
      </c>
      <c r="N122" s="148" t="s">
        <v>47</v>
      </c>
      <c r="O122" s="55"/>
      <c r="P122" s="149">
        <f>O122*H122</f>
        <v>0</v>
      </c>
      <c r="Q122" s="149">
        <v>0</v>
      </c>
      <c r="R122" s="149">
        <f>Q122*H122</f>
        <v>0</v>
      </c>
      <c r="S122" s="149">
        <v>0</v>
      </c>
      <c r="T122" s="150">
        <f>S122*H122</f>
        <v>0</v>
      </c>
      <c r="U122" s="34"/>
      <c r="V122" s="34"/>
      <c r="W122" s="34"/>
      <c r="X122" s="34"/>
      <c r="Y122" s="34"/>
      <c r="Z122" s="34"/>
      <c r="AA122" s="34"/>
      <c r="AB122" s="34"/>
      <c r="AC122" s="34"/>
      <c r="AD122" s="34"/>
      <c r="AE122" s="34"/>
      <c r="AR122" s="151" t="s">
        <v>133</v>
      </c>
      <c r="AT122" s="151" t="s">
        <v>128</v>
      </c>
      <c r="AU122" s="151" t="s">
        <v>87</v>
      </c>
      <c r="AY122" s="18" t="s">
        <v>126</v>
      </c>
      <c r="BE122" s="152">
        <f>IF(N122="základní",J122,0)</f>
        <v>0</v>
      </c>
      <c r="BF122" s="152">
        <f>IF(N122="snížená",J122,0)</f>
        <v>0</v>
      </c>
      <c r="BG122" s="152">
        <f>IF(N122="zákl. přenesená",J122,0)</f>
        <v>0</v>
      </c>
      <c r="BH122" s="152">
        <f>IF(N122="sníž. přenesená",J122,0)</f>
        <v>0</v>
      </c>
      <c r="BI122" s="152">
        <f>IF(N122="nulová",J122,0)</f>
        <v>0</v>
      </c>
      <c r="BJ122" s="18" t="s">
        <v>84</v>
      </c>
      <c r="BK122" s="152">
        <f>ROUND(I122*H122,2)</f>
        <v>0</v>
      </c>
      <c r="BL122" s="18" t="s">
        <v>133</v>
      </c>
      <c r="BM122" s="151" t="s">
        <v>188</v>
      </c>
    </row>
    <row r="123" spans="1:47" s="2" customFormat="1" ht="39">
      <c r="A123" s="34"/>
      <c r="B123" s="35"/>
      <c r="C123" s="34"/>
      <c r="D123" s="153" t="s">
        <v>135</v>
      </c>
      <c r="E123" s="34"/>
      <c r="F123" s="154" t="s">
        <v>175</v>
      </c>
      <c r="G123" s="34"/>
      <c r="H123" s="34"/>
      <c r="I123" s="155"/>
      <c r="J123" s="34"/>
      <c r="K123" s="34"/>
      <c r="L123" s="35"/>
      <c r="M123" s="156"/>
      <c r="N123" s="157"/>
      <c r="O123" s="55"/>
      <c r="P123" s="55"/>
      <c r="Q123" s="55"/>
      <c r="R123" s="55"/>
      <c r="S123" s="55"/>
      <c r="T123" s="56"/>
      <c r="U123" s="34"/>
      <c r="V123" s="34"/>
      <c r="W123" s="34"/>
      <c r="X123" s="34"/>
      <c r="Y123" s="34"/>
      <c r="Z123" s="34"/>
      <c r="AA123" s="34"/>
      <c r="AB123" s="34"/>
      <c r="AC123" s="34"/>
      <c r="AD123" s="34"/>
      <c r="AE123" s="34"/>
      <c r="AT123" s="18" t="s">
        <v>135</v>
      </c>
      <c r="AU123" s="18" t="s">
        <v>87</v>
      </c>
    </row>
    <row r="124" spans="2:51" s="14" customFormat="1" ht="12">
      <c r="B124" s="165"/>
      <c r="D124" s="153" t="s">
        <v>151</v>
      </c>
      <c r="E124" s="166" t="s">
        <v>3</v>
      </c>
      <c r="F124" s="167" t="s">
        <v>189</v>
      </c>
      <c r="H124" s="168">
        <v>105</v>
      </c>
      <c r="I124" s="169"/>
      <c r="L124" s="165"/>
      <c r="M124" s="170"/>
      <c r="N124" s="171"/>
      <c r="O124" s="171"/>
      <c r="P124" s="171"/>
      <c r="Q124" s="171"/>
      <c r="R124" s="171"/>
      <c r="S124" s="171"/>
      <c r="T124" s="172"/>
      <c r="AT124" s="166" t="s">
        <v>151</v>
      </c>
      <c r="AU124" s="166" t="s">
        <v>87</v>
      </c>
      <c r="AV124" s="14" t="s">
        <v>87</v>
      </c>
      <c r="AW124" s="14" t="s">
        <v>37</v>
      </c>
      <c r="AX124" s="14" t="s">
        <v>76</v>
      </c>
      <c r="AY124" s="166" t="s">
        <v>126</v>
      </c>
    </row>
    <row r="125" spans="2:51" s="15" customFormat="1" ht="12">
      <c r="B125" s="173"/>
      <c r="D125" s="153" t="s">
        <v>151</v>
      </c>
      <c r="E125" s="174" t="s">
        <v>3</v>
      </c>
      <c r="F125" s="175" t="s">
        <v>154</v>
      </c>
      <c r="H125" s="176">
        <v>105</v>
      </c>
      <c r="I125" s="177"/>
      <c r="L125" s="173"/>
      <c r="M125" s="178"/>
      <c r="N125" s="179"/>
      <c r="O125" s="179"/>
      <c r="P125" s="179"/>
      <c r="Q125" s="179"/>
      <c r="R125" s="179"/>
      <c r="S125" s="179"/>
      <c r="T125" s="180"/>
      <c r="AT125" s="174" t="s">
        <v>151</v>
      </c>
      <c r="AU125" s="174" t="s">
        <v>87</v>
      </c>
      <c r="AV125" s="15" t="s">
        <v>133</v>
      </c>
      <c r="AW125" s="15" t="s">
        <v>37</v>
      </c>
      <c r="AX125" s="15" t="s">
        <v>84</v>
      </c>
      <c r="AY125" s="174" t="s">
        <v>126</v>
      </c>
    </row>
    <row r="126" spans="1:65" s="2" customFormat="1" ht="33" customHeight="1">
      <c r="A126" s="34"/>
      <c r="B126" s="139"/>
      <c r="C126" s="140" t="s">
        <v>190</v>
      </c>
      <c r="D126" s="140" t="s">
        <v>128</v>
      </c>
      <c r="E126" s="141" t="s">
        <v>191</v>
      </c>
      <c r="F126" s="142" t="s">
        <v>192</v>
      </c>
      <c r="G126" s="143" t="s">
        <v>139</v>
      </c>
      <c r="H126" s="144">
        <v>105</v>
      </c>
      <c r="I126" s="145"/>
      <c r="J126" s="146">
        <f>ROUND(I126*H126,2)</f>
        <v>0</v>
      </c>
      <c r="K126" s="142" t="s">
        <v>132</v>
      </c>
      <c r="L126" s="35"/>
      <c r="M126" s="147" t="s">
        <v>3</v>
      </c>
      <c r="N126" s="148" t="s">
        <v>47</v>
      </c>
      <c r="O126" s="55"/>
      <c r="P126" s="149">
        <f>O126*H126</f>
        <v>0</v>
      </c>
      <c r="Q126" s="149">
        <v>0</v>
      </c>
      <c r="R126" s="149">
        <f>Q126*H126</f>
        <v>0</v>
      </c>
      <c r="S126" s="149">
        <v>0</v>
      </c>
      <c r="T126" s="150">
        <f>S126*H126</f>
        <v>0</v>
      </c>
      <c r="U126" s="34"/>
      <c r="V126" s="34"/>
      <c r="W126" s="34"/>
      <c r="X126" s="34"/>
      <c r="Y126" s="34"/>
      <c r="Z126" s="34"/>
      <c r="AA126" s="34"/>
      <c r="AB126" s="34"/>
      <c r="AC126" s="34"/>
      <c r="AD126" s="34"/>
      <c r="AE126" s="34"/>
      <c r="AR126" s="151" t="s">
        <v>133</v>
      </c>
      <c r="AT126" s="151" t="s">
        <v>128</v>
      </c>
      <c r="AU126" s="151" t="s">
        <v>87</v>
      </c>
      <c r="AY126" s="18" t="s">
        <v>126</v>
      </c>
      <c r="BE126" s="152">
        <f>IF(N126="základní",J126,0)</f>
        <v>0</v>
      </c>
      <c r="BF126" s="152">
        <f>IF(N126="snížená",J126,0)</f>
        <v>0</v>
      </c>
      <c r="BG126" s="152">
        <f>IF(N126="zákl. přenesená",J126,0)</f>
        <v>0</v>
      </c>
      <c r="BH126" s="152">
        <f>IF(N126="sníž. přenesená",J126,0)</f>
        <v>0</v>
      </c>
      <c r="BI126" s="152">
        <f>IF(N126="nulová",J126,0)</f>
        <v>0</v>
      </c>
      <c r="BJ126" s="18" t="s">
        <v>84</v>
      </c>
      <c r="BK126" s="152">
        <f>ROUND(I126*H126,2)</f>
        <v>0</v>
      </c>
      <c r="BL126" s="18" t="s">
        <v>133</v>
      </c>
      <c r="BM126" s="151" t="s">
        <v>193</v>
      </c>
    </row>
    <row r="127" spans="1:47" s="2" customFormat="1" ht="39">
      <c r="A127" s="34"/>
      <c r="B127" s="35"/>
      <c r="C127" s="34"/>
      <c r="D127" s="153" t="s">
        <v>135</v>
      </c>
      <c r="E127" s="34"/>
      <c r="F127" s="154" t="s">
        <v>175</v>
      </c>
      <c r="G127" s="34"/>
      <c r="H127" s="34"/>
      <c r="I127" s="155"/>
      <c r="J127" s="34"/>
      <c r="K127" s="34"/>
      <c r="L127" s="35"/>
      <c r="M127" s="156"/>
      <c r="N127" s="157"/>
      <c r="O127" s="55"/>
      <c r="P127" s="55"/>
      <c r="Q127" s="55"/>
      <c r="R127" s="55"/>
      <c r="S127" s="55"/>
      <c r="T127" s="56"/>
      <c r="U127" s="34"/>
      <c r="V127" s="34"/>
      <c r="W127" s="34"/>
      <c r="X127" s="34"/>
      <c r="Y127" s="34"/>
      <c r="Z127" s="34"/>
      <c r="AA127" s="34"/>
      <c r="AB127" s="34"/>
      <c r="AC127" s="34"/>
      <c r="AD127" s="34"/>
      <c r="AE127" s="34"/>
      <c r="AT127" s="18" t="s">
        <v>135</v>
      </c>
      <c r="AU127" s="18" t="s">
        <v>87</v>
      </c>
    </row>
    <row r="128" spans="2:51" s="14" customFormat="1" ht="12">
      <c r="B128" s="165"/>
      <c r="D128" s="153" t="s">
        <v>151</v>
      </c>
      <c r="E128" s="166" t="s">
        <v>3</v>
      </c>
      <c r="F128" s="167" t="s">
        <v>189</v>
      </c>
      <c r="H128" s="168">
        <v>105</v>
      </c>
      <c r="I128" s="169"/>
      <c r="L128" s="165"/>
      <c r="M128" s="170"/>
      <c r="N128" s="171"/>
      <c r="O128" s="171"/>
      <c r="P128" s="171"/>
      <c r="Q128" s="171"/>
      <c r="R128" s="171"/>
      <c r="S128" s="171"/>
      <c r="T128" s="172"/>
      <c r="AT128" s="166" t="s">
        <v>151</v>
      </c>
      <c r="AU128" s="166" t="s">
        <v>87</v>
      </c>
      <c r="AV128" s="14" t="s">
        <v>87</v>
      </c>
      <c r="AW128" s="14" t="s">
        <v>37</v>
      </c>
      <c r="AX128" s="14" t="s">
        <v>76</v>
      </c>
      <c r="AY128" s="166" t="s">
        <v>126</v>
      </c>
    </row>
    <row r="129" spans="2:51" s="15" customFormat="1" ht="12">
      <c r="B129" s="173"/>
      <c r="D129" s="153" t="s">
        <v>151</v>
      </c>
      <c r="E129" s="174" t="s">
        <v>3</v>
      </c>
      <c r="F129" s="175" t="s">
        <v>154</v>
      </c>
      <c r="H129" s="176">
        <v>105</v>
      </c>
      <c r="I129" s="177"/>
      <c r="L129" s="173"/>
      <c r="M129" s="178"/>
      <c r="N129" s="179"/>
      <c r="O129" s="179"/>
      <c r="P129" s="179"/>
      <c r="Q129" s="179"/>
      <c r="R129" s="179"/>
      <c r="S129" s="179"/>
      <c r="T129" s="180"/>
      <c r="AT129" s="174" t="s">
        <v>151</v>
      </c>
      <c r="AU129" s="174" t="s">
        <v>87</v>
      </c>
      <c r="AV129" s="15" t="s">
        <v>133</v>
      </c>
      <c r="AW129" s="15" t="s">
        <v>37</v>
      </c>
      <c r="AX129" s="15" t="s">
        <v>84</v>
      </c>
      <c r="AY129" s="174" t="s">
        <v>126</v>
      </c>
    </row>
    <row r="130" spans="1:65" s="2" customFormat="1" ht="21.75" customHeight="1">
      <c r="A130" s="34"/>
      <c r="B130" s="139"/>
      <c r="C130" s="140" t="s">
        <v>194</v>
      </c>
      <c r="D130" s="140" t="s">
        <v>128</v>
      </c>
      <c r="E130" s="141" t="s">
        <v>195</v>
      </c>
      <c r="F130" s="142" t="s">
        <v>196</v>
      </c>
      <c r="G130" s="143" t="s">
        <v>131</v>
      </c>
      <c r="H130" s="144">
        <v>18</v>
      </c>
      <c r="I130" s="145"/>
      <c r="J130" s="146">
        <f>ROUND(I130*H130,2)</f>
        <v>0</v>
      </c>
      <c r="K130" s="142" t="s">
        <v>132</v>
      </c>
      <c r="L130" s="35"/>
      <c r="M130" s="147" t="s">
        <v>3</v>
      </c>
      <c r="N130" s="148" t="s">
        <v>47</v>
      </c>
      <c r="O130" s="55"/>
      <c r="P130" s="149">
        <f>O130*H130</f>
        <v>0</v>
      </c>
      <c r="Q130" s="149">
        <v>0</v>
      </c>
      <c r="R130" s="149">
        <f>Q130*H130</f>
        <v>0</v>
      </c>
      <c r="S130" s="149">
        <v>0</v>
      </c>
      <c r="T130" s="150">
        <f>S130*H130</f>
        <v>0</v>
      </c>
      <c r="U130" s="34"/>
      <c r="V130" s="34"/>
      <c r="W130" s="34"/>
      <c r="X130" s="34"/>
      <c r="Y130" s="34"/>
      <c r="Z130" s="34"/>
      <c r="AA130" s="34"/>
      <c r="AB130" s="34"/>
      <c r="AC130" s="34"/>
      <c r="AD130" s="34"/>
      <c r="AE130" s="34"/>
      <c r="AR130" s="151" t="s">
        <v>133</v>
      </c>
      <c r="AT130" s="151" t="s">
        <v>128</v>
      </c>
      <c r="AU130" s="151" t="s">
        <v>87</v>
      </c>
      <c r="AY130" s="18" t="s">
        <v>126</v>
      </c>
      <c r="BE130" s="152">
        <f>IF(N130="základní",J130,0)</f>
        <v>0</v>
      </c>
      <c r="BF130" s="152">
        <f>IF(N130="snížená",J130,0)</f>
        <v>0</v>
      </c>
      <c r="BG130" s="152">
        <f>IF(N130="zákl. přenesená",J130,0)</f>
        <v>0</v>
      </c>
      <c r="BH130" s="152">
        <f>IF(N130="sníž. přenesená",J130,0)</f>
        <v>0</v>
      </c>
      <c r="BI130" s="152">
        <f>IF(N130="nulová",J130,0)</f>
        <v>0</v>
      </c>
      <c r="BJ130" s="18" t="s">
        <v>84</v>
      </c>
      <c r="BK130" s="152">
        <f>ROUND(I130*H130,2)</f>
        <v>0</v>
      </c>
      <c r="BL130" s="18" t="s">
        <v>133</v>
      </c>
      <c r="BM130" s="151" t="s">
        <v>197</v>
      </c>
    </row>
    <row r="131" spans="1:47" s="2" customFormat="1" ht="48.75">
      <c r="A131" s="34"/>
      <c r="B131" s="35"/>
      <c r="C131" s="34"/>
      <c r="D131" s="153" t="s">
        <v>135</v>
      </c>
      <c r="E131" s="34"/>
      <c r="F131" s="154" t="s">
        <v>184</v>
      </c>
      <c r="G131" s="34"/>
      <c r="H131" s="34"/>
      <c r="I131" s="155"/>
      <c r="J131" s="34"/>
      <c r="K131" s="34"/>
      <c r="L131" s="35"/>
      <c r="M131" s="156"/>
      <c r="N131" s="157"/>
      <c r="O131" s="55"/>
      <c r="P131" s="55"/>
      <c r="Q131" s="55"/>
      <c r="R131" s="55"/>
      <c r="S131" s="55"/>
      <c r="T131" s="56"/>
      <c r="U131" s="34"/>
      <c r="V131" s="34"/>
      <c r="W131" s="34"/>
      <c r="X131" s="34"/>
      <c r="Y131" s="34"/>
      <c r="Z131" s="34"/>
      <c r="AA131" s="34"/>
      <c r="AB131" s="34"/>
      <c r="AC131" s="34"/>
      <c r="AD131" s="34"/>
      <c r="AE131" s="34"/>
      <c r="AT131" s="18" t="s">
        <v>135</v>
      </c>
      <c r="AU131" s="18" t="s">
        <v>87</v>
      </c>
    </row>
    <row r="132" spans="1:65" s="2" customFormat="1" ht="21.75" customHeight="1">
      <c r="A132" s="34"/>
      <c r="B132" s="139"/>
      <c r="C132" s="140" t="s">
        <v>198</v>
      </c>
      <c r="D132" s="140" t="s">
        <v>128</v>
      </c>
      <c r="E132" s="141" t="s">
        <v>199</v>
      </c>
      <c r="F132" s="142" t="s">
        <v>200</v>
      </c>
      <c r="G132" s="143" t="s">
        <v>131</v>
      </c>
      <c r="H132" s="144">
        <v>848.2</v>
      </c>
      <c r="I132" s="145"/>
      <c r="J132" s="146">
        <f>ROUND(I132*H132,2)</f>
        <v>0</v>
      </c>
      <c r="K132" s="142" t="s">
        <v>132</v>
      </c>
      <c r="L132" s="35"/>
      <c r="M132" s="147" t="s">
        <v>3</v>
      </c>
      <c r="N132" s="148" t="s">
        <v>47</v>
      </c>
      <c r="O132" s="55"/>
      <c r="P132" s="149">
        <f>O132*H132</f>
        <v>0</v>
      </c>
      <c r="Q132" s="149">
        <v>0</v>
      </c>
      <c r="R132" s="149">
        <f>Q132*H132</f>
        <v>0</v>
      </c>
      <c r="S132" s="149">
        <v>0</v>
      </c>
      <c r="T132" s="150">
        <f>S132*H132</f>
        <v>0</v>
      </c>
      <c r="U132" s="34"/>
      <c r="V132" s="34"/>
      <c r="W132" s="34"/>
      <c r="X132" s="34"/>
      <c r="Y132" s="34"/>
      <c r="Z132" s="34"/>
      <c r="AA132" s="34"/>
      <c r="AB132" s="34"/>
      <c r="AC132" s="34"/>
      <c r="AD132" s="34"/>
      <c r="AE132" s="34"/>
      <c r="AR132" s="151" t="s">
        <v>133</v>
      </c>
      <c r="AT132" s="151" t="s">
        <v>128</v>
      </c>
      <c r="AU132" s="151" t="s">
        <v>87</v>
      </c>
      <c r="AY132" s="18" t="s">
        <v>126</v>
      </c>
      <c r="BE132" s="152">
        <f>IF(N132="základní",J132,0)</f>
        <v>0</v>
      </c>
      <c r="BF132" s="152">
        <f>IF(N132="snížená",J132,0)</f>
        <v>0</v>
      </c>
      <c r="BG132" s="152">
        <f>IF(N132="zákl. přenesená",J132,0)</f>
        <v>0</v>
      </c>
      <c r="BH132" s="152">
        <f>IF(N132="sníž. přenesená",J132,0)</f>
        <v>0</v>
      </c>
      <c r="BI132" s="152">
        <f>IF(N132="nulová",J132,0)</f>
        <v>0</v>
      </c>
      <c r="BJ132" s="18" t="s">
        <v>84</v>
      </c>
      <c r="BK132" s="152">
        <f>ROUND(I132*H132,2)</f>
        <v>0</v>
      </c>
      <c r="BL132" s="18" t="s">
        <v>133</v>
      </c>
      <c r="BM132" s="151" t="s">
        <v>201</v>
      </c>
    </row>
    <row r="133" spans="1:47" s="2" customFormat="1" ht="87.75">
      <c r="A133" s="34"/>
      <c r="B133" s="35"/>
      <c r="C133" s="34"/>
      <c r="D133" s="153" t="s">
        <v>135</v>
      </c>
      <c r="E133" s="34"/>
      <c r="F133" s="154" t="s">
        <v>202</v>
      </c>
      <c r="G133" s="34"/>
      <c r="H133" s="34"/>
      <c r="I133" s="155"/>
      <c r="J133" s="34"/>
      <c r="K133" s="34"/>
      <c r="L133" s="35"/>
      <c r="M133" s="156"/>
      <c r="N133" s="157"/>
      <c r="O133" s="55"/>
      <c r="P133" s="55"/>
      <c r="Q133" s="55"/>
      <c r="R133" s="55"/>
      <c r="S133" s="55"/>
      <c r="T133" s="56"/>
      <c r="U133" s="34"/>
      <c r="V133" s="34"/>
      <c r="W133" s="34"/>
      <c r="X133" s="34"/>
      <c r="Y133" s="34"/>
      <c r="Z133" s="34"/>
      <c r="AA133" s="34"/>
      <c r="AB133" s="34"/>
      <c r="AC133" s="34"/>
      <c r="AD133" s="34"/>
      <c r="AE133" s="34"/>
      <c r="AT133" s="18" t="s">
        <v>135</v>
      </c>
      <c r="AU133" s="18" t="s">
        <v>87</v>
      </c>
    </row>
    <row r="134" spans="2:63" s="12" customFormat="1" ht="22.9" customHeight="1">
      <c r="B134" s="126"/>
      <c r="D134" s="127" t="s">
        <v>75</v>
      </c>
      <c r="E134" s="137" t="s">
        <v>155</v>
      </c>
      <c r="F134" s="137" t="s">
        <v>203</v>
      </c>
      <c r="I134" s="129"/>
      <c r="J134" s="138">
        <f>BK134</f>
        <v>0</v>
      </c>
      <c r="L134" s="126"/>
      <c r="M134" s="131"/>
      <c r="N134" s="132"/>
      <c r="O134" s="132"/>
      <c r="P134" s="133">
        <f>SUM(P135:P173)</f>
        <v>0</v>
      </c>
      <c r="Q134" s="132"/>
      <c r="R134" s="133">
        <f>SUM(R135:R173)</f>
        <v>726.0688799999999</v>
      </c>
      <c r="S134" s="132"/>
      <c r="T134" s="134">
        <f>SUM(T135:T173)</f>
        <v>0</v>
      </c>
      <c r="AR134" s="127" t="s">
        <v>84</v>
      </c>
      <c r="AT134" s="135" t="s">
        <v>75</v>
      </c>
      <c r="AU134" s="135" t="s">
        <v>84</v>
      </c>
      <c r="AY134" s="127" t="s">
        <v>126</v>
      </c>
      <c r="BK134" s="136">
        <f>SUM(BK135:BK173)</f>
        <v>0</v>
      </c>
    </row>
    <row r="135" spans="1:65" s="2" customFormat="1" ht="16.5" customHeight="1">
      <c r="A135" s="34"/>
      <c r="B135" s="139"/>
      <c r="C135" s="140" t="s">
        <v>204</v>
      </c>
      <c r="D135" s="140" t="s">
        <v>128</v>
      </c>
      <c r="E135" s="141" t="s">
        <v>205</v>
      </c>
      <c r="F135" s="142" t="s">
        <v>206</v>
      </c>
      <c r="G135" s="143" t="s">
        <v>131</v>
      </c>
      <c r="H135" s="144">
        <v>233.12</v>
      </c>
      <c r="I135" s="145"/>
      <c r="J135" s="146">
        <f>ROUND(I135*H135,2)</f>
        <v>0</v>
      </c>
      <c r="K135" s="142" t="s">
        <v>132</v>
      </c>
      <c r="L135" s="35"/>
      <c r="M135" s="147" t="s">
        <v>3</v>
      </c>
      <c r="N135" s="148" t="s">
        <v>47</v>
      </c>
      <c r="O135" s="55"/>
      <c r="P135" s="149">
        <f>O135*H135</f>
        <v>0</v>
      </c>
      <c r="Q135" s="149">
        <v>0</v>
      </c>
      <c r="R135" s="149">
        <f>Q135*H135</f>
        <v>0</v>
      </c>
      <c r="S135" s="149">
        <v>0</v>
      </c>
      <c r="T135" s="150">
        <f>S135*H135</f>
        <v>0</v>
      </c>
      <c r="U135" s="34"/>
      <c r="V135" s="34"/>
      <c r="W135" s="34"/>
      <c r="X135" s="34"/>
      <c r="Y135" s="34"/>
      <c r="Z135" s="34"/>
      <c r="AA135" s="34"/>
      <c r="AB135" s="34"/>
      <c r="AC135" s="34"/>
      <c r="AD135" s="34"/>
      <c r="AE135" s="34"/>
      <c r="AR135" s="151" t="s">
        <v>133</v>
      </c>
      <c r="AT135" s="151" t="s">
        <v>128</v>
      </c>
      <c r="AU135" s="151" t="s">
        <v>87</v>
      </c>
      <c r="AY135" s="18" t="s">
        <v>126</v>
      </c>
      <c r="BE135" s="152">
        <f>IF(N135="základní",J135,0)</f>
        <v>0</v>
      </c>
      <c r="BF135" s="152">
        <f>IF(N135="snížená",J135,0)</f>
        <v>0</v>
      </c>
      <c r="BG135" s="152">
        <f>IF(N135="zákl. přenesená",J135,0)</f>
        <v>0</v>
      </c>
      <c r="BH135" s="152">
        <f>IF(N135="sníž. přenesená",J135,0)</f>
        <v>0</v>
      </c>
      <c r="BI135" s="152">
        <f>IF(N135="nulová",J135,0)</f>
        <v>0</v>
      </c>
      <c r="BJ135" s="18" t="s">
        <v>84</v>
      </c>
      <c r="BK135" s="152">
        <f>ROUND(I135*H135,2)</f>
        <v>0</v>
      </c>
      <c r="BL135" s="18" t="s">
        <v>133</v>
      </c>
      <c r="BM135" s="151" t="s">
        <v>207</v>
      </c>
    </row>
    <row r="136" spans="2:51" s="13" customFormat="1" ht="12">
      <c r="B136" s="158"/>
      <c r="D136" s="153" t="s">
        <v>151</v>
      </c>
      <c r="E136" s="159" t="s">
        <v>3</v>
      </c>
      <c r="F136" s="160" t="s">
        <v>208</v>
      </c>
      <c r="H136" s="159" t="s">
        <v>3</v>
      </c>
      <c r="I136" s="161"/>
      <c r="L136" s="158"/>
      <c r="M136" s="162"/>
      <c r="N136" s="163"/>
      <c r="O136" s="163"/>
      <c r="P136" s="163"/>
      <c r="Q136" s="163"/>
      <c r="R136" s="163"/>
      <c r="S136" s="163"/>
      <c r="T136" s="164"/>
      <c r="AT136" s="159" t="s">
        <v>151</v>
      </c>
      <c r="AU136" s="159" t="s">
        <v>87</v>
      </c>
      <c r="AV136" s="13" t="s">
        <v>84</v>
      </c>
      <c r="AW136" s="13" t="s">
        <v>37</v>
      </c>
      <c r="AX136" s="13" t="s">
        <v>76</v>
      </c>
      <c r="AY136" s="159" t="s">
        <v>126</v>
      </c>
    </row>
    <row r="137" spans="2:51" s="14" customFormat="1" ht="12">
      <c r="B137" s="165"/>
      <c r="D137" s="153" t="s">
        <v>151</v>
      </c>
      <c r="E137" s="166" t="s">
        <v>3</v>
      </c>
      <c r="F137" s="167" t="s">
        <v>209</v>
      </c>
      <c r="H137" s="168">
        <v>153.56</v>
      </c>
      <c r="I137" s="169"/>
      <c r="L137" s="165"/>
      <c r="M137" s="170"/>
      <c r="N137" s="171"/>
      <c r="O137" s="171"/>
      <c r="P137" s="171"/>
      <c r="Q137" s="171"/>
      <c r="R137" s="171"/>
      <c r="S137" s="171"/>
      <c r="T137" s="172"/>
      <c r="AT137" s="166" t="s">
        <v>151</v>
      </c>
      <c r="AU137" s="166" t="s">
        <v>87</v>
      </c>
      <c r="AV137" s="14" t="s">
        <v>87</v>
      </c>
      <c r="AW137" s="14" t="s">
        <v>37</v>
      </c>
      <c r="AX137" s="14" t="s">
        <v>76</v>
      </c>
      <c r="AY137" s="166" t="s">
        <v>126</v>
      </c>
    </row>
    <row r="138" spans="2:51" s="14" customFormat="1" ht="12">
      <c r="B138" s="165"/>
      <c r="D138" s="153" t="s">
        <v>151</v>
      </c>
      <c r="E138" s="166" t="s">
        <v>3</v>
      </c>
      <c r="F138" s="167" t="s">
        <v>210</v>
      </c>
      <c r="H138" s="168">
        <v>48.5</v>
      </c>
      <c r="I138" s="169"/>
      <c r="L138" s="165"/>
      <c r="M138" s="170"/>
      <c r="N138" s="171"/>
      <c r="O138" s="171"/>
      <c r="P138" s="171"/>
      <c r="Q138" s="171"/>
      <c r="R138" s="171"/>
      <c r="S138" s="171"/>
      <c r="T138" s="172"/>
      <c r="AT138" s="166" t="s">
        <v>151</v>
      </c>
      <c r="AU138" s="166" t="s">
        <v>87</v>
      </c>
      <c r="AV138" s="14" t="s">
        <v>87</v>
      </c>
      <c r="AW138" s="14" t="s">
        <v>37</v>
      </c>
      <c r="AX138" s="14" t="s">
        <v>76</v>
      </c>
      <c r="AY138" s="166" t="s">
        <v>126</v>
      </c>
    </row>
    <row r="139" spans="2:51" s="14" customFormat="1" ht="12">
      <c r="B139" s="165"/>
      <c r="D139" s="153" t="s">
        <v>151</v>
      </c>
      <c r="E139" s="166" t="s">
        <v>3</v>
      </c>
      <c r="F139" s="167" t="s">
        <v>211</v>
      </c>
      <c r="H139" s="168">
        <v>31.06</v>
      </c>
      <c r="I139" s="169"/>
      <c r="L139" s="165"/>
      <c r="M139" s="170"/>
      <c r="N139" s="171"/>
      <c r="O139" s="171"/>
      <c r="P139" s="171"/>
      <c r="Q139" s="171"/>
      <c r="R139" s="171"/>
      <c r="S139" s="171"/>
      <c r="T139" s="172"/>
      <c r="AT139" s="166" t="s">
        <v>151</v>
      </c>
      <c r="AU139" s="166" t="s">
        <v>87</v>
      </c>
      <c r="AV139" s="14" t="s">
        <v>87</v>
      </c>
      <c r="AW139" s="14" t="s">
        <v>37</v>
      </c>
      <c r="AX139" s="14" t="s">
        <v>76</v>
      </c>
      <c r="AY139" s="166" t="s">
        <v>126</v>
      </c>
    </row>
    <row r="140" spans="2:51" s="15" customFormat="1" ht="12">
      <c r="B140" s="173"/>
      <c r="D140" s="153" t="s">
        <v>151</v>
      </c>
      <c r="E140" s="174" t="s">
        <v>3</v>
      </c>
      <c r="F140" s="175" t="s">
        <v>154</v>
      </c>
      <c r="H140" s="176">
        <v>233.12</v>
      </c>
      <c r="I140" s="177"/>
      <c r="L140" s="173"/>
      <c r="M140" s="178"/>
      <c r="N140" s="179"/>
      <c r="O140" s="179"/>
      <c r="P140" s="179"/>
      <c r="Q140" s="179"/>
      <c r="R140" s="179"/>
      <c r="S140" s="179"/>
      <c r="T140" s="180"/>
      <c r="AT140" s="174" t="s">
        <v>151</v>
      </c>
      <c r="AU140" s="174" t="s">
        <v>87</v>
      </c>
      <c r="AV140" s="15" t="s">
        <v>133</v>
      </c>
      <c r="AW140" s="15" t="s">
        <v>37</v>
      </c>
      <c r="AX140" s="15" t="s">
        <v>84</v>
      </c>
      <c r="AY140" s="174" t="s">
        <v>126</v>
      </c>
    </row>
    <row r="141" spans="1:65" s="2" customFormat="1" ht="16.5" customHeight="1">
      <c r="A141" s="34"/>
      <c r="B141" s="139"/>
      <c r="C141" s="140" t="s">
        <v>9</v>
      </c>
      <c r="D141" s="140" t="s">
        <v>128</v>
      </c>
      <c r="E141" s="141" t="s">
        <v>212</v>
      </c>
      <c r="F141" s="142" t="s">
        <v>213</v>
      </c>
      <c r="G141" s="143" t="s">
        <v>131</v>
      </c>
      <c r="H141" s="144">
        <v>1696.4</v>
      </c>
      <c r="I141" s="145"/>
      <c r="J141" s="146">
        <f>ROUND(I141*H141,2)</f>
        <v>0</v>
      </c>
      <c r="K141" s="142" t="s">
        <v>132</v>
      </c>
      <c r="L141" s="35"/>
      <c r="M141" s="147" t="s">
        <v>3</v>
      </c>
      <c r="N141" s="148" t="s">
        <v>47</v>
      </c>
      <c r="O141" s="55"/>
      <c r="P141" s="149">
        <f>O141*H141</f>
        <v>0</v>
      </c>
      <c r="Q141" s="149">
        <v>0</v>
      </c>
      <c r="R141" s="149">
        <f>Q141*H141</f>
        <v>0</v>
      </c>
      <c r="S141" s="149">
        <v>0</v>
      </c>
      <c r="T141" s="150">
        <f>S141*H141</f>
        <v>0</v>
      </c>
      <c r="U141" s="34"/>
      <c r="V141" s="34"/>
      <c r="W141" s="34"/>
      <c r="X141" s="34"/>
      <c r="Y141" s="34"/>
      <c r="Z141" s="34"/>
      <c r="AA141" s="34"/>
      <c r="AB141" s="34"/>
      <c r="AC141" s="34"/>
      <c r="AD141" s="34"/>
      <c r="AE141" s="34"/>
      <c r="AR141" s="151" t="s">
        <v>133</v>
      </c>
      <c r="AT141" s="151" t="s">
        <v>128</v>
      </c>
      <c r="AU141" s="151" t="s">
        <v>87</v>
      </c>
      <c r="AY141" s="18" t="s">
        <v>126</v>
      </c>
      <c r="BE141" s="152">
        <f>IF(N141="základní",J141,0)</f>
        <v>0</v>
      </c>
      <c r="BF141" s="152">
        <f>IF(N141="snížená",J141,0)</f>
        <v>0</v>
      </c>
      <c r="BG141" s="152">
        <f>IF(N141="zákl. přenesená",J141,0)</f>
        <v>0</v>
      </c>
      <c r="BH141" s="152">
        <f>IF(N141="sníž. přenesená",J141,0)</f>
        <v>0</v>
      </c>
      <c r="BI141" s="152">
        <f>IF(N141="nulová",J141,0)</f>
        <v>0</v>
      </c>
      <c r="BJ141" s="18" t="s">
        <v>84</v>
      </c>
      <c r="BK141" s="152">
        <f>ROUND(I141*H141,2)</f>
        <v>0</v>
      </c>
      <c r="BL141" s="18" t="s">
        <v>133</v>
      </c>
      <c r="BM141" s="151" t="s">
        <v>214</v>
      </c>
    </row>
    <row r="142" spans="2:51" s="13" customFormat="1" ht="12">
      <c r="B142" s="158"/>
      <c r="D142" s="153" t="s">
        <v>151</v>
      </c>
      <c r="E142" s="159" t="s">
        <v>3</v>
      </c>
      <c r="F142" s="160" t="s">
        <v>215</v>
      </c>
      <c r="H142" s="159" t="s">
        <v>3</v>
      </c>
      <c r="I142" s="161"/>
      <c r="L142" s="158"/>
      <c r="M142" s="162"/>
      <c r="N142" s="163"/>
      <c r="O142" s="163"/>
      <c r="P142" s="163"/>
      <c r="Q142" s="163"/>
      <c r="R142" s="163"/>
      <c r="S142" s="163"/>
      <c r="T142" s="164"/>
      <c r="AT142" s="159" t="s">
        <v>151</v>
      </c>
      <c r="AU142" s="159" t="s">
        <v>87</v>
      </c>
      <c r="AV142" s="13" t="s">
        <v>84</v>
      </c>
      <c r="AW142" s="13" t="s">
        <v>37</v>
      </c>
      <c r="AX142" s="13" t="s">
        <v>76</v>
      </c>
      <c r="AY142" s="159" t="s">
        <v>126</v>
      </c>
    </row>
    <row r="143" spans="2:51" s="14" customFormat="1" ht="12">
      <c r="B143" s="165"/>
      <c r="D143" s="153" t="s">
        <v>151</v>
      </c>
      <c r="E143" s="166" t="s">
        <v>3</v>
      </c>
      <c r="F143" s="167" t="s">
        <v>216</v>
      </c>
      <c r="H143" s="168">
        <v>1696.4</v>
      </c>
      <c r="I143" s="169"/>
      <c r="L143" s="165"/>
      <c r="M143" s="170"/>
      <c r="N143" s="171"/>
      <c r="O143" s="171"/>
      <c r="P143" s="171"/>
      <c r="Q143" s="171"/>
      <c r="R143" s="171"/>
      <c r="S143" s="171"/>
      <c r="T143" s="172"/>
      <c r="AT143" s="166" t="s">
        <v>151</v>
      </c>
      <c r="AU143" s="166" t="s">
        <v>87</v>
      </c>
      <c r="AV143" s="14" t="s">
        <v>87</v>
      </c>
      <c r="AW143" s="14" t="s">
        <v>37</v>
      </c>
      <c r="AX143" s="14" t="s">
        <v>76</v>
      </c>
      <c r="AY143" s="166" t="s">
        <v>126</v>
      </c>
    </row>
    <row r="144" spans="2:51" s="15" customFormat="1" ht="12">
      <c r="B144" s="173"/>
      <c r="D144" s="153" t="s">
        <v>151</v>
      </c>
      <c r="E144" s="174" t="s">
        <v>3</v>
      </c>
      <c r="F144" s="175" t="s">
        <v>154</v>
      </c>
      <c r="H144" s="176">
        <v>1696.4</v>
      </c>
      <c r="I144" s="177"/>
      <c r="L144" s="173"/>
      <c r="M144" s="178"/>
      <c r="N144" s="179"/>
      <c r="O144" s="179"/>
      <c r="P144" s="179"/>
      <c r="Q144" s="179"/>
      <c r="R144" s="179"/>
      <c r="S144" s="179"/>
      <c r="T144" s="180"/>
      <c r="AT144" s="174" t="s">
        <v>151</v>
      </c>
      <c r="AU144" s="174" t="s">
        <v>87</v>
      </c>
      <c r="AV144" s="15" t="s">
        <v>133</v>
      </c>
      <c r="AW144" s="15" t="s">
        <v>37</v>
      </c>
      <c r="AX144" s="15" t="s">
        <v>84</v>
      </c>
      <c r="AY144" s="174" t="s">
        <v>126</v>
      </c>
    </row>
    <row r="145" spans="1:65" s="2" customFormat="1" ht="24">
      <c r="A145" s="34"/>
      <c r="B145" s="139"/>
      <c r="C145" s="140" t="s">
        <v>217</v>
      </c>
      <c r="D145" s="140" t="s">
        <v>128</v>
      </c>
      <c r="E145" s="141" t="s">
        <v>218</v>
      </c>
      <c r="F145" s="142" t="s">
        <v>219</v>
      </c>
      <c r="G145" s="143" t="s">
        <v>220</v>
      </c>
      <c r="H145" s="144">
        <v>290.838</v>
      </c>
      <c r="I145" s="145"/>
      <c r="J145" s="146">
        <f>ROUND(I145*H145,2)</f>
        <v>0</v>
      </c>
      <c r="K145" s="142" t="s">
        <v>3</v>
      </c>
      <c r="L145" s="35"/>
      <c r="M145" s="147" t="s">
        <v>3</v>
      </c>
      <c r="N145" s="148" t="s">
        <v>47</v>
      </c>
      <c r="O145" s="55"/>
      <c r="P145" s="149">
        <f>O145*H145</f>
        <v>0</v>
      </c>
      <c r="Q145" s="149">
        <v>0</v>
      </c>
      <c r="R145" s="149">
        <f>Q145*H145</f>
        <v>0</v>
      </c>
      <c r="S145" s="149">
        <v>0</v>
      </c>
      <c r="T145" s="150">
        <f>S145*H145</f>
        <v>0</v>
      </c>
      <c r="U145" s="34"/>
      <c r="V145" s="34"/>
      <c r="W145" s="34"/>
      <c r="X145" s="34"/>
      <c r="Y145" s="34"/>
      <c r="Z145" s="34"/>
      <c r="AA145" s="34"/>
      <c r="AB145" s="34"/>
      <c r="AC145" s="34"/>
      <c r="AD145" s="34"/>
      <c r="AE145" s="34"/>
      <c r="AR145" s="151" t="s">
        <v>133</v>
      </c>
      <c r="AT145" s="151" t="s">
        <v>128</v>
      </c>
      <c r="AU145" s="151" t="s">
        <v>87</v>
      </c>
      <c r="AY145" s="18" t="s">
        <v>126</v>
      </c>
      <c r="BE145" s="152">
        <f>IF(N145="základní",J145,0)</f>
        <v>0</v>
      </c>
      <c r="BF145" s="152">
        <f>IF(N145="snížená",J145,0)</f>
        <v>0</v>
      </c>
      <c r="BG145" s="152">
        <f>IF(N145="zákl. přenesená",J145,0)</f>
        <v>0</v>
      </c>
      <c r="BH145" s="152">
        <f>IF(N145="sníž. přenesená",J145,0)</f>
        <v>0</v>
      </c>
      <c r="BI145" s="152">
        <f>IF(N145="nulová",J145,0)</f>
        <v>0</v>
      </c>
      <c r="BJ145" s="18" t="s">
        <v>84</v>
      </c>
      <c r="BK145" s="152">
        <f>ROUND(I145*H145,2)</f>
        <v>0</v>
      </c>
      <c r="BL145" s="18" t="s">
        <v>133</v>
      </c>
      <c r="BM145" s="151" t="s">
        <v>221</v>
      </c>
    </row>
    <row r="146" spans="1:47" s="2" customFormat="1" ht="48.75">
      <c r="A146" s="34"/>
      <c r="B146" s="35"/>
      <c r="C146" s="34"/>
      <c r="D146" s="153" t="s">
        <v>135</v>
      </c>
      <c r="E146" s="34"/>
      <c r="F146" s="154" t="s">
        <v>222</v>
      </c>
      <c r="G146" s="34"/>
      <c r="H146" s="34"/>
      <c r="I146" s="155"/>
      <c r="J146" s="34"/>
      <c r="K146" s="34"/>
      <c r="L146" s="35"/>
      <c r="M146" s="156"/>
      <c r="N146" s="157"/>
      <c r="O146" s="55"/>
      <c r="P146" s="55"/>
      <c r="Q146" s="55"/>
      <c r="R146" s="55"/>
      <c r="S146" s="55"/>
      <c r="T146" s="56"/>
      <c r="U146" s="34"/>
      <c r="V146" s="34"/>
      <c r="W146" s="34"/>
      <c r="X146" s="34"/>
      <c r="Y146" s="34"/>
      <c r="Z146" s="34"/>
      <c r="AA146" s="34"/>
      <c r="AB146" s="34"/>
      <c r="AC146" s="34"/>
      <c r="AD146" s="34"/>
      <c r="AE146" s="34"/>
      <c r="AT146" s="18" t="s">
        <v>135</v>
      </c>
      <c r="AU146" s="18" t="s">
        <v>87</v>
      </c>
    </row>
    <row r="147" spans="2:51" s="13" customFormat="1" ht="12">
      <c r="B147" s="158"/>
      <c r="D147" s="153" t="s">
        <v>151</v>
      </c>
      <c r="E147" s="159" t="s">
        <v>3</v>
      </c>
      <c r="F147" s="160" t="s">
        <v>223</v>
      </c>
      <c r="H147" s="159" t="s">
        <v>3</v>
      </c>
      <c r="I147" s="161"/>
      <c r="L147" s="158"/>
      <c r="M147" s="162"/>
      <c r="N147" s="163"/>
      <c r="O147" s="163"/>
      <c r="P147" s="163"/>
      <c r="Q147" s="163"/>
      <c r="R147" s="163"/>
      <c r="S147" s="163"/>
      <c r="T147" s="164"/>
      <c r="AT147" s="159" t="s">
        <v>151</v>
      </c>
      <c r="AU147" s="159" t="s">
        <v>87</v>
      </c>
      <c r="AV147" s="13" t="s">
        <v>84</v>
      </c>
      <c r="AW147" s="13" t="s">
        <v>37</v>
      </c>
      <c r="AX147" s="13" t="s">
        <v>76</v>
      </c>
      <c r="AY147" s="159" t="s">
        <v>126</v>
      </c>
    </row>
    <row r="148" spans="2:51" s="13" customFormat="1" ht="12">
      <c r="B148" s="158"/>
      <c r="D148" s="153" t="s">
        <v>151</v>
      </c>
      <c r="E148" s="159" t="s">
        <v>3</v>
      </c>
      <c r="F148" s="160" t="s">
        <v>224</v>
      </c>
      <c r="H148" s="159" t="s">
        <v>3</v>
      </c>
      <c r="I148" s="161"/>
      <c r="L148" s="158"/>
      <c r="M148" s="162"/>
      <c r="N148" s="163"/>
      <c r="O148" s="163"/>
      <c r="P148" s="163"/>
      <c r="Q148" s="163"/>
      <c r="R148" s="163"/>
      <c r="S148" s="163"/>
      <c r="T148" s="164"/>
      <c r="AT148" s="159" t="s">
        <v>151</v>
      </c>
      <c r="AU148" s="159" t="s">
        <v>87</v>
      </c>
      <c r="AV148" s="13" t="s">
        <v>84</v>
      </c>
      <c r="AW148" s="13" t="s">
        <v>37</v>
      </c>
      <c r="AX148" s="13" t="s">
        <v>76</v>
      </c>
      <c r="AY148" s="159" t="s">
        <v>126</v>
      </c>
    </row>
    <row r="149" spans="2:51" s="14" customFormat="1" ht="12">
      <c r="B149" s="165"/>
      <c r="D149" s="153" t="s">
        <v>151</v>
      </c>
      <c r="E149" s="166" t="s">
        <v>3</v>
      </c>
      <c r="F149" s="167" t="s">
        <v>225</v>
      </c>
      <c r="H149" s="168">
        <v>290.838</v>
      </c>
      <c r="I149" s="169"/>
      <c r="L149" s="165"/>
      <c r="M149" s="170"/>
      <c r="N149" s="171"/>
      <c r="O149" s="171"/>
      <c r="P149" s="171"/>
      <c r="Q149" s="171"/>
      <c r="R149" s="171"/>
      <c r="S149" s="171"/>
      <c r="T149" s="172"/>
      <c r="AT149" s="166" t="s">
        <v>151</v>
      </c>
      <c r="AU149" s="166" t="s">
        <v>87</v>
      </c>
      <c r="AV149" s="14" t="s">
        <v>87</v>
      </c>
      <c r="AW149" s="14" t="s">
        <v>37</v>
      </c>
      <c r="AX149" s="14" t="s">
        <v>76</v>
      </c>
      <c r="AY149" s="166" t="s">
        <v>126</v>
      </c>
    </row>
    <row r="150" spans="2:51" s="15" customFormat="1" ht="12">
      <c r="B150" s="173"/>
      <c r="D150" s="153" t="s">
        <v>151</v>
      </c>
      <c r="E150" s="174" t="s">
        <v>3</v>
      </c>
      <c r="F150" s="175" t="s">
        <v>154</v>
      </c>
      <c r="H150" s="176">
        <v>290.838</v>
      </c>
      <c r="I150" s="177"/>
      <c r="L150" s="173"/>
      <c r="M150" s="178"/>
      <c r="N150" s="179"/>
      <c r="O150" s="179"/>
      <c r="P150" s="179"/>
      <c r="Q150" s="179"/>
      <c r="R150" s="179"/>
      <c r="S150" s="179"/>
      <c r="T150" s="180"/>
      <c r="AT150" s="174" t="s">
        <v>151</v>
      </c>
      <c r="AU150" s="174" t="s">
        <v>87</v>
      </c>
      <c r="AV150" s="15" t="s">
        <v>133</v>
      </c>
      <c r="AW150" s="15" t="s">
        <v>37</v>
      </c>
      <c r="AX150" s="15" t="s">
        <v>84</v>
      </c>
      <c r="AY150" s="174" t="s">
        <v>126</v>
      </c>
    </row>
    <row r="151" spans="1:65" s="2" customFormat="1" ht="24">
      <c r="A151" s="34"/>
      <c r="B151" s="139"/>
      <c r="C151" s="140" t="s">
        <v>226</v>
      </c>
      <c r="D151" s="140" t="s">
        <v>128</v>
      </c>
      <c r="E151" s="141" t="s">
        <v>227</v>
      </c>
      <c r="F151" s="142" t="s">
        <v>228</v>
      </c>
      <c r="G151" s="143" t="s">
        <v>131</v>
      </c>
      <c r="H151" s="144">
        <v>3361.43</v>
      </c>
      <c r="I151" s="145"/>
      <c r="J151" s="146">
        <f>ROUND(I151*H151,2)</f>
        <v>0</v>
      </c>
      <c r="K151" s="142" t="s">
        <v>3</v>
      </c>
      <c r="L151" s="35"/>
      <c r="M151" s="147" t="s">
        <v>3</v>
      </c>
      <c r="N151" s="148" t="s">
        <v>47</v>
      </c>
      <c r="O151" s="55"/>
      <c r="P151" s="149">
        <f>O151*H151</f>
        <v>0</v>
      </c>
      <c r="Q151" s="149">
        <v>0.216</v>
      </c>
      <c r="R151" s="149">
        <f>Q151*H151</f>
        <v>726.0688799999999</v>
      </c>
      <c r="S151" s="149">
        <v>0</v>
      </c>
      <c r="T151" s="150">
        <f>S151*H151</f>
        <v>0</v>
      </c>
      <c r="U151" s="34"/>
      <c r="V151" s="34"/>
      <c r="W151" s="34"/>
      <c r="X151" s="34"/>
      <c r="Y151" s="34"/>
      <c r="Z151" s="34"/>
      <c r="AA151" s="34"/>
      <c r="AB151" s="34"/>
      <c r="AC151" s="34"/>
      <c r="AD151" s="34"/>
      <c r="AE151" s="34"/>
      <c r="AR151" s="151" t="s">
        <v>133</v>
      </c>
      <c r="AT151" s="151" t="s">
        <v>128</v>
      </c>
      <c r="AU151" s="151" t="s">
        <v>87</v>
      </c>
      <c r="AY151" s="18" t="s">
        <v>126</v>
      </c>
      <c r="BE151" s="152">
        <f>IF(N151="základní",J151,0)</f>
        <v>0</v>
      </c>
      <c r="BF151" s="152">
        <f>IF(N151="snížená",J151,0)</f>
        <v>0</v>
      </c>
      <c r="BG151" s="152">
        <f>IF(N151="zákl. přenesená",J151,0)</f>
        <v>0</v>
      </c>
      <c r="BH151" s="152">
        <f>IF(N151="sníž. přenesená",J151,0)</f>
        <v>0</v>
      </c>
      <c r="BI151" s="152">
        <f>IF(N151="nulová",J151,0)</f>
        <v>0</v>
      </c>
      <c r="BJ151" s="18" t="s">
        <v>84</v>
      </c>
      <c r="BK151" s="152">
        <f>ROUND(I151*H151,2)</f>
        <v>0</v>
      </c>
      <c r="BL151" s="18" t="s">
        <v>133</v>
      </c>
      <c r="BM151" s="151" t="s">
        <v>229</v>
      </c>
    </row>
    <row r="152" spans="1:47" s="2" customFormat="1" ht="68.25">
      <c r="A152" s="34"/>
      <c r="B152" s="35"/>
      <c r="C152" s="34"/>
      <c r="D152" s="153" t="s">
        <v>135</v>
      </c>
      <c r="E152" s="34"/>
      <c r="F152" s="154" t="s">
        <v>230</v>
      </c>
      <c r="G152" s="34"/>
      <c r="H152" s="34"/>
      <c r="I152" s="155"/>
      <c r="J152" s="34"/>
      <c r="K152" s="34"/>
      <c r="L152" s="35"/>
      <c r="M152" s="156"/>
      <c r="N152" s="157"/>
      <c r="O152" s="55"/>
      <c r="P152" s="55"/>
      <c r="Q152" s="55"/>
      <c r="R152" s="55"/>
      <c r="S152" s="55"/>
      <c r="T152" s="56"/>
      <c r="U152" s="34"/>
      <c r="V152" s="34"/>
      <c r="W152" s="34"/>
      <c r="X152" s="34"/>
      <c r="Y152" s="34"/>
      <c r="Z152" s="34"/>
      <c r="AA152" s="34"/>
      <c r="AB152" s="34"/>
      <c r="AC152" s="34"/>
      <c r="AD152" s="34"/>
      <c r="AE152" s="34"/>
      <c r="AT152" s="18" t="s">
        <v>135</v>
      </c>
      <c r="AU152" s="18" t="s">
        <v>87</v>
      </c>
    </row>
    <row r="153" spans="2:51" s="13" customFormat="1" ht="12">
      <c r="B153" s="158"/>
      <c r="D153" s="153" t="s">
        <v>151</v>
      </c>
      <c r="E153" s="159" t="s">
        <v>3</v>
      </c>
      <c r="F153" s="160" t="s">
        <v>231</v>
      </c>
      <c r="H153" s="159" t="s">
        <v>3</v>
      </c>
      <c r="I153" s="161"/>
      <c r="L153" s="158"/>
      <c r="M153" s="162"/>
      <c r="N153" s="163"/>
      <c r="O153" s="163"/>
      <c r="P153" s="163"/>
      <c r="Q153" s="163"/>
      <c r="R153" s="163"/>
      <c r="S153" s="163"/>
      <c r="T153" s="164"/>
      <c r="AT153" s="159" t="s">
        <v>151</v>
      </c>
      <c r="AU153" s="159" t="s">
        <v>87</v>
      </c>
      <c r="AV153" s="13" t="s">
        <v>84</v>
      </c>
      <c r="AW153" s="13" t="s">
        <v>37</v>
      </c>
      <c r="AX153" s="13" t="s">
        <v>76</v>
      </c>
      <c r="AY153" s="159" t="s">
        <v>126</v>
      </c>
    </row>
    <row r="154" spans="2:51" s="14" customFormat="1" ht="12">
      <c r="B154" s="165"/>
      <c r="D154" s="153" t="s">
        <v>151</v>
      </c>
      <c r="E154" s="166" t="s">
        <v>3</v>
      </c>
      <c r="F154" s="167" t="s">
        <v>232</v>
      </c>
      <c r="H154" s="168">
        <v>95.75</v>
      </c>
      <c r="I154" s="169"/>
      <c r="L154" s="165"/>
      <c r="M154" s="170"/>
      <c r="N154" s="171"/>
      <c r="O154" s="171"/>
      <c r="P154" s="171"/>
      <c r="Q154" s="171"/>
      <c r="R154" s="171"/>
      <c r="S154" s="171"/>
      <c r="T154" s="172"/>
      <c r="AT154" s="166" t="s">
        <v>151</v>
      </c>
      <c r="AU154" s="166" t="s">
        <v>87</v>
      </c>
      <c r="AV154" s="14" t="s">
        <v>87</v>
      </c>
      <c r="AW154" s="14" t="s">
        <v>37</v>
      </c>
      <c r="AX154" s="14" t="s">
        <v>76</v>
      </c>
      <c r="AY154" s="166" t="s">
        <v>126</v>
      </c>
    </row>
    <row r="155" spans="2:51" s="14" customFormat="1" ht="12">
      <c r="B155" s="165"/>
      <c r="D155" s="153" t="s">
        <v>151</v>
      </c>
      <c r="E155" s="166" t="s">
        <v>3</v>
      </c>
      <c r="F155" s="167" t="s">
        <v>233</v>
      </c>
      <c r="H155" s="168">
        <v>1036.85</v>
      </c>
      <c r="I155" s="169"/>
      <c r="L155" s="165"/>
      <c r="M155" s="170"/>
      <c r="N155" s="171"/>
      <c r="O155" s="171"/>
      <c r="P155" s="171"/>
      <c r="Q155" s="171"/>
      <c r="R155" s="171"/>
      <c r="S155" s="171"/>
      <c r="T155" s="172"/>
      <c r="AT155" s="166" t="s">
        <v>151</v>
      </c>
      <c r="AU155" s="166" t="s">
        <v>87</v>
      </c>
      <c r="AV155" s="14" t="s">
        <v>87</v>
      </c>
      <c r="AW155" s="14" t="s">
        <v>37</v>
      </c>
      <c r="AX155" s="14" t="s">
        <v>76</v>
      </c>
      <c r="AY155" s="166" t="s">
        <v>126</v>
      </c>
    </row>
    <row r="156" spans="2:51" s="13" customFormat="1" ht="12">
      <c r="B156" s="158"/>
      <c r="D156" s="153" t="s">
        <v>151</v>
      </c>
      <c r="E156" s="159" t="s">
        <v>3</v>
      </c>
      <c r="F156" s="160" t="s">
        <v>234</v>
      </c>
      <c r="H156" s="159" t="s">
        <v>3</v>
      </c>
      <c r="I156" s="161"/>
      <c r="L156" s="158"/>
      <c r="M156" s="162"/>
      <c r="N156" s="163"/>
      <c r="O156" s="163"/>
      <c r="P156" s="163"/>
      <c r="Q156" s="163"/>
      <c r="R156" s="163"/>
      <c r="S156" s="163"/>
      <c r="T156" s="164"/>
      <c r="AT156" s="159" t="s">
        <v>151</v>
      </c>
      <c r="AU156" s="159" t="s">
        <v>87</v>
      </c>
      <c r="AV156" s="13" t="s">
        <v>84</v>
      </c>
      <c r="AW156" s="13" t="s">
        <v>37</v>
      </c>
      <c r="AX156" s="13" t="s">
        <v>76</v>
      </c>
      <c r="AY156" s="159" t="s">
        <v>126</v>
      </c>
    </row>
    <row r="157" spans="2:51" s="14" customFormat="1" ht="12">
      <c r="B157" s="165"/>
      <c r="D157" s="153" t="s">
        <v>151</v>
      </c>
      <c r="E157" s="166" t="s">
        <v>3</v>
      </c>
      <c r="F157" s="167" t="s">
        <v>235</v>
      </c>
      <c r="H157" s="168">
        <v>658.85</v>
      </c>
      <c r="I157" s="169"/>
      <c r="L157" s="165"/>
      <c r="M157" s="170"/>
      <c r="N157" s="171"/>
      <c r="O157" s="171"/>
      <c r="P157" s="171"/>
      <c r="Q157" s="171"/>
      <c r="R157" s="171"/>
      <c r="S157" s="171"/>
      <c r="T157" s="172"/>
      <c r="AT157" s="166" t="s">
        <v>151</v>
      </c>
      <c r="AU157" s="166" t="s">
        <v>87</v>
      </c>
      <c r="AV157" s="14" t="s">
        <v>87</v>
      </c>
      <c r="AW157" s="14" t="s">
        <v>37</v>
      </c>
      <c r="AX157" s="14" t="s">
        <v>76</v>
      </c>
      <c r="AY157" s="166" t="s">
        <v>126</v>
      </c>
    </row>
    <row r="158" spans="2:51" s="14" customFormat="1" ht="12">
      <c r="B158" s="165"/>
      <c r="D158" s="153" t="s">
        <v>151</v>
      </c>
      <c r="E158" s="166" t="s">
        <v>3</v>
      </c>
      <c r="F158" s="167" t="s">
        <v>236</v>
      </c>
      <c r="H158" s="168">
        <v>549.53</v>
      </c>
      <c r="I158" s="169"/>
      <c r="L158" s="165"/>
      <c r="M158" s="170"/>
      <c r="N158" s="171"/>
      <c r="O158" s="171"/>
      <c r="P158" s="171"/>
      <c r="Q158" s="171"/>
      <c r="R158" s="171"/>
      <c r="S158" s="171"/>
      <c r="T158" s="172"/>
      <c r="AT158" s="166" t="s">
        <v>151</v>
      </c>
      <c r="AU158" s="166" t="s">
        <v>87</v>
      </c>
      <c r="AV158" s="14" t="s">
        <v>87</v>
      </c>
      <c r="AW158" s="14" t="s">
        <v>37</v>
      </c>
      <c r="AX158" s="14" t="s">
        <v>76</v>
      </c>
      <c r="AY158" s="166" t="s">
        <v>126</v>
      </c>
    </row>
    <row r="159" spans="2:51" s="13" customFormat="1" ht="12">
      <c r="B159" s="158"/>
      <c r="D159" s="153" t="s">
        <v>151</v>
      </c>
      <c r="E159" s="159" t="s">
        <v>3</v>
      </c>
      <c r="F159" s="160" t="s">
        <v>237</v>
      </c>
      <c r="H159" s="159" t="s">
        <v>3</v>
      </c>
      <c r="I159" s="161"/>
      <c r="L159" s="158"/>
      <c r="M159" s="162"/>
      <c r="N159" s="163"/>
      <c r="O159" s="163"/>
      <c r="P159" s="163"/>
      <c r="Q159" s="163"/>
      <c r="R159" s="163"/>
      <c r="S159" s="163"/>
      <c r="T159" s="164"/>
      <c r="AT159" s="159" t="s">
        <v>151</v>
      </c>
      <c r="AU159" s="159" t="s">
        <v>87</v>
      </c>
      <c r="AV159" s="13" t="s">
        <v>84</v>
      </c>
      <c r="AW159" s="13" t="s">
        <v>37</v>
      </c>
      <c r="AX159" s="13" t="s">
        <v>76</v>
      </c>
      <c r="AY159" s="159" t="s">
        <v>126</v>
      </c>
    </row>
    <row r="160" spans="2:51" s="14" customFormat="1" ht="12">
      <c r="B160" s="165"/>
      <c r="D160" s="153" t="s">
        <v>151</v>
      </c>
      <c r="E160" s="166" t="s">
        <v>3</v>
      </c>
      <c r="F160" s="167" t="s">
        <v>238</v>
      </c>
      <c r="H160" s="168">
        <v>548.45</v>
      </c>
      <c r="I160" s="169"/>
      <c r="L160" s="165"/>
      <c r="M160" s="170"/>
      <c r="N160" s="171"/>
      <c r="O160" s="171"/>
      <c r="P160" s="171"/>
      <c r="Q160" s="171"/>
      <c r="R160" s="171"/>
      <c r="S160" s="171"/>
      <c r="T160" s="172"/>
      <c r="AT160" s="166" t="s">
        <v>151</v>
      </c>
      <c r="AU160" s="166" t="s">
        <v>87</v>
      </c>
      <c r="AV160" s="14" t="s">
        <v>87</v>
      </c>
      <c r="AW160" s="14" t="s">
        <v>37</v>
      </c>
      <c r="AX160" s="14" t="s">
        <v>76</v>
      </c>
      <c r="AY160" s="166" t="s">
        <v>126</v>
      </c>
    </row>
    <row r="161" spans="2:51" s="14" customFormat="1" ht="12">
      <c r="B161" s="165"/>
      <c r="D161" s="153" t="s">
        <v>151</v>
      </c>
      <c r="E161" s="166" t="s">
        <v>3</v>
      </c>
      <c r="F161" s="167" t="s">
        <v>239</v>
      </c>
      <c r="H161" s="168">
        <v>472</v>
      </c>
      <c r="I161" s="169"/>
      <c r="L161" s="165"/>
      <c r="M161" s="170"/>
      <c r="N161" s="171"/>
      <c r="O161" s="171"/>
      <c r="P161" s="171"/>
      <c r="Q161" s="171"/>
      <c r="R161" s="171"/>
      <c r="S161" s="171"/>
      <c r="T161" s="172"/>
      <c r="AT161" s="166" t="s">
        <v>151</v>
      </c>
      <c r="AU161" s="166" t="s">
        <v>87</v>
      </c>
      <c r="AV161" s="14" t="s">
        <v>87</v>
      </c>
      <c r="AW161" s="14" t="s">
        <v>37</v>
      </c>
      <c r="AX161" s="14" t="s">
        <v>76</v>
      </c>
      <c r="AY161" s="166" t="s">
        <v>126</v>
      </c>
    </row>
    <row r="162" spans="2:51" s="13" customFormat="1" ht="12">
      <c r="B162" s="158"/>
      <c r="D162" s="153" t="s">
        <v>151</v>
      </c>
      <c r="E162" s="159" t="s">
        <v>3</v>
      </c>
      <c r="F162" s="160" t="s">
        <v>240</v>
      </c>
      <c r="H162" s="159" t="s">
        <v>3</v>
      </c>
      <c r="I162" s="161"/>
      <c r="L162" s="158"/>
      <c r="M162" s="162"/>
      <c r="N162" s="163"/>
      <c r="O162" s="163"/>
      <c r="P162" s="163"/>
      <c r="Q162" s="163"/>
      <c r="R162" s="163"/>
      <c r="S162" s="163"/>
      <c r="T162" s="164"/>
      <c r="AT162" s="159" t="s">
        <v>151</v>
      </c>
      <c r="AU162" s="159" t="s">
        <v>87</v>
      </c>
      <c r="AV162" s="13" t="s">
        <v>84</v>
      </c>
      <c r="AW162" s="13" t="s">
        <v>37</v>
      </c>
      <c r="AX162" s="13" t="s">
        <v>76</v>
      </c>
      <c r="AY162" s="159" t="s">
        <v>126</v>
      </c>
    </row>
    <row r="163" spans="2:51" s="15" customFormat="1" ht="12">
      <c r="B163" s="173"/>
      <c r="D163" s="153" t="s">
        <v>151</v>
      </c>
      <c r="E163" s="174" t="s">
        <v>3</v>
      </c>
      <c r="F163" s="175" t="s">
        <v>154</v>
      </c>
      <c r="H163" s="176">
        <v>3361.4299999999994</v>
      </c>
      <c r="I163" s="177"/>
      <c r="L163" s="173"/>
      <c r="M163" s="178"/>
      <c r="N163" s="179"/>
      <c r="O163" s="179"/>
      <c r="P163" s="179"/>
      <c r="Q163" s="179"/>
      <c r="R163" s="179"/>
      <c r="S163" s="179"/>
      <c r="T163" s="180"/>
      <c r="AT163" s="174" t="s">
        <v>151</v>
      </c>
      <c r="AU163" s="174" t="s">
        <v>87</v>
      </c>
      <c r="AV163" s="15" t="s">
        <v>133</v>
      </c>
      <c r="AW163" s="15" t="s">
        <v>37</v>
      </c>
      <c r="AX163" s="15" t="s">
        <v>84</v>
      </c>
      <c r="AY163" s="174" t="s">
        <v>126</v>
      </c>
    </row>
    <row r="164" spans="1:65" s="2" customFormat="1" ht="16.5" customHeight="1">
      <c r="A164" s="34"/>
      <c r="B164" s="139"/>
      <c r="C164" s="140" t="s">
        <v>241</v>
      </c>
      <c r="D164" s="140" t="s">
        <v>128</v>
      </c>
      <c r="E164" s="141" t="s">
        <v>242</v>
      </c>
      <c r="F164" s="142" t="s">
        <v>243</v>
      </c>
      <c r="G164" s="143" t="s">
        <v>131</v>
      </c>
      <c r="H164" s="144">
        <v>33927.7</v>
      </c>
      <c r="I164" s="145"/>
      <c r="J164" s="146">
        <f>ROUND(I164*H164,2)</f>
        <v>0</v>
      </c>
      <c r="K164" s="142" t="s">
        <v>132</v>
      </c>
      <c r="L164" s="35"/>
      <c r="M164" s="147" t="s">
        <v>3</v>
      </c>
      <c r="N164" s="148" t="s">
        <v>47</v>
      </c>
      <c r="O164" s="55"/>
      <c r="P164" s="149">
        <f>O164*H164</f>
        <v>0</v>
      </c>
      <c r="Q164" s="149">
        <v>0</v>
      </c>
      <c r="R164" s="149">
        <f>Q164*H164</f>
        <v>0</v>
      </c>
      <c r="S164" s="149">
        <v>0</v>
      </c>
      <c r="T164" s="150">
        <f>S164*H164</f>
        <v>0</v>
      </c>
      <c r="U164" s="34"/>
      <c r="V164" s="34"/>
      <c r="W164" s="34"/>
      <c r="X164" s="34"/>
      <c r="Y164" s="34"/>
      <c r="Z164" s="34"/>
      <c r="AA164" s="34"/>
      <c r="AB164" s="34"/>
      <c r="AC164" s="34"/>
      <c r="AD164" s="34"/>
      <c r="AE164" s="34"/>
      <c r="AR164" s="151" t="s">
        <v>133</v>
      </c>
      <c r="AT164" s="151" t="s">
        <v>128</v>
      </c>
      <c r="AU164" s="151" t="s">
        <v>87</v>
      </c>
      <c r="AY164" s="18" t="s">
        <v>126</v>
      </c>
      <c r="BE164" s="152">
        <f>IF(N164="základní",J164,0)</f>
        <v>0</v>
      </c>
      <c r="BF164" s="152">
        <f>IF(N164="snížená",J164,0)</f>
        <v>0</v>
      </c>
      <c r="BG164" s="152">
        <f>IF(N164="zákl. přenesená",J164,0)</f>
        <v>0</v>
      </c>
      <c r="BH164" s="152">
        <f>IF(N164="sníž. přenesená",J164,0)</f>
        <v>0</v>
      </c>
      <c r="BI164" s="152">
        <f>IF(N164="nulová",J164,0)</f>
        <v>0</v>
      </c>
      <c r="BJ164" s="18" t="s">
        <v>84</v>
      </c>
      <c r="BK164" s="152">
        <f>ROUND(I164*H164,2)</f>
        <v>0</v>
      </c>
      <c r="BL164" s="18" t="s">
        <v>133</v>
      </c>
      <c r="BM164" s="151" t="s">
        <v>244</v>
      </c>
    </row>
    <row r="165" spans="2:51" s="14" customFormat="1" ht="12">
      <c r="B165" s="165"/>
      <c r="D165" s="153" t="s">
        <v>151</v>
      </c>
      <c r="E165" s="166" t="s">
        <v>3</v>
      </c>
      <c r="F165" s="167" t="s">
        <v>245</v>
      </c>
      <c r="H165" s="168">
        <v>33927.7</v>
      </c>
      <c r="I165" s="169"/>
      <c r="L165" s="165"/>
      <c r="M165" s="170"/>
      <c r="N165" s="171"/>
      <c r="O165" s="171"/>
      <c r="P165" s="171"/>
      <c r="Q165" s="171"/>
      <c r="R165" s="171"/>
      <c r="S165" s="171"/>
      <c r="T165" s="172"/>
      <c r="AT165" s="166" t="s">
        <v>151</v>
      </c>
      <c r="AU165" s="166" t="s">
        <v>87</v>
      </c>
      <c r="AV165" s="14" t="s">
        <v>87</v>
      </c>
      <c r="AW165" s="14" t="s">
        <v>37</v>
      </c>
      <c r="AX165" s="14" t="s">
        <v>76</v>
      </c>
      <c r="AY165" s="166" t="s">
        <v>126</v>
      </c>
    </row>
    <row r="166" spans="2:51" s="15" customFormat="1" ht="12">
      <c r="B166" s="173"/>
      <c r="D166" s="153" t="s">
        <v>151</v>
      </c>
      <c r="E166" s="174" t="s">
        <v>3</v>
      </c>
      <c r="F166" s="175" t="s">
        <v>154</v>
      </c>
      <c r="H166" s="176">
        <v>33927.7</v>
      </c>
      <c r="I166" s="177"/>
      <c r="L166" s="173"/>
      <c r="M166" s="178"/>
      <c r="N166" s="179"/>
      <c r="O166" s="179"/>
      <c r="P166" s="179"/>
      <c r="Q166" s="179"/>
      <c r="R166" s="179"/>
      <c r="S166" s="179"/>
      <c r="T166" s="180"/>
      <c r="AT166" s="174" t="s">
        <v>151</v>
      </c>
      <c r="AU166" s="174" t="s">
        <v>87</v>
      </c>
      <c r="AV166" s="15" t="s">
        <v>133</v>
      </c>
      <c r="AW166" s="15" t="s">
        <v>37</v>
      </c>
      <c r="AX166" s="15" t="s">
        <v>84</v>
      </c>
      <c r="AY166" s="174" t="s">
        <v>126</v>
      </c>
    </row>
    <row r="167" spans="1:65" s="2" customFormat="1" ht="24">
      <c r="A167" s="34"/>
      <c r="B167" s="139"/>
      <c r="C167" s="140" t="s">
        <v>246</v>
      </c>
      <c r="D167" s="140" t="s">
        <v>128</v>
      </c>
      <c r="E167" s="141" t="s">
        <v>247</v>
      </c>
      <c r="F167" s="142" t="s">
        <v>248</v>
      </c>
      <c r="G167" s="143" t="s">
        <v>131</v>
      </c>
      <c r="H167" s="144">
        <v>16963.85</v>
      </c>
      <c r="I167" s="145"/>
      <c r="J167" s="146">
        <f>ROUND(I167*H167,2)</f>
        <v>0</v>
      </c>
      <c r="K167" s="142" t="s">
        <v>132</v>
      </c>
      <c r="L167" s="35"/>
      <c r="M167" s="147" t="s">
        <v>3</v>
      </c>
      <c r="N167" s="148" t="s">
        <v>47</v>
      </c>
      <c r="O167" s="55"/>
      <c r="P167" s="149">
        <f>O167*H167</f>
        <v>0</v>
      </c>
      <c r="Q167" s="149">
        <v>0</v>
      </c>
      <c r="R167" s="149">
        <f>Q167*H167</f>
        <v>0</v>
      </c>
      <c r="S167" s="149">
        <v>0</v>
      </c>
      <c r="T167" s="150">
        <f>S167*H167</f>
        <v>0</v>
      </c>
      <c r="U167" s="34"/>
      <c r="V167" s="34"/>
      <c r="W167" s="34"/>
      <c r="X167" s="34"/>
      <c r="Y167" s="34"/>
      <c r="Z167" s="34"/>
      <c r="AA167" s="34"/>
      <c r="AB167" s="34"/>
      <c r="AC167" s="34"/>
      <c r="AD167" s="34"/>
      <c r="AE167" s="34"/>
      <c r="AR167" s="151" t="s">
        <v>133</v>
      </c>
      <c r="AT167" s="151" t="s">
        <v>128</v>
      </c>
      <c r="AU167" s="151" t="s">
        <v>87</v>
      </c>
      <c r="AY167" s="18" t="s">
        <v>126</v>
      </c>
      <c r="BE167" s="152">
        <f>IF(N167="základní",J167,0)</f>
        <v>0</v>
      </c>
      <c r="BF167" s="152">
        <f>IF(N167="snížená",J167,0)</f>
        <v>0</v>
      </c>
      <c r="BG167" s="152">
        <f>IF(N167="zákl. přenesená",J167,0)</f>
        <v>0</v>
      </c>
      <c r="BH167" s="152">
        <f>IF(N167="sníž. přenesená",J167,0)</f>
        <v>0</v>
      </c>
      <c r="BI167" s="152">
        <f>IF(N167="nulová",J167,0)</f>
        <v>0</v>
      </c>
      <c r="BJ167" s="18" t="s">
        <v>84</v>
      </c>
      <c r="BK167" s="152">
        <f>ROUND(I167*H167,2)</f>
        <v>0</v>
      </c>
      <c r="BL167" s="18" t="s">
        <v>133</v>
      </c>
      <c r="BM167" s="151" t="s">
        <v>249</v>
      </c>
    </row>
    <row r="168" spans="1:47" s="2" customFormat="1" ht="48.75">
      <c r="A168" s="34"/>
      <c r="B168" s="35"/>
      <c r="C168" s="34"/>
      <c r="D168" s="153" t="s">
        <v>135</v>
      </c>
      <c r="E168" s="34"/>
      <c r="F168" s="154" t="s">
        <v>250</v>
      </c>
      <c r="G168" s="34"/>
      <c r="H168" s="34"/>
      <c r="I168" s="155"/>
      <c r="J168" s="34"/>
      <c r="K168" s="34"/>
      <c r="L168" s="35"/>
      <c r="M168" s="156"/>
      <c r="N168" s="157"/>
      <c r="O168" s="55"/>
      <c r="P168" s="55"/>
      <c r="Q168" s="55"/>
      <c r="R168" s="55"/>
      <c r="S168" s="55"/>
      <c r="T168" s="56"/>
      <c r="U168" s="34"/>
      <c r="V168" s="34"/>
      <c r="W168" s="34"/>
      <c r="X168" s="34"/>
      <c r="Y168" s="34"/>
      <c r="Z168" s="34"/>
      <c r="AA168" s="34"/>
      <c r="AB168" s="34"/>
      <c r="AC168" s="34"/>
      <c r="AD168" s="34"/>
      <c r="AE168" s="34"/>
      <c r="AT168" s="18" t="s">
        <v>135</v>
      </c>
      <c r="AU168" s="18" t="s">
        <v>87</v>
      </c>
    </row>
    <row r="169" spans="2:51" s="14" customFormat="1" ht="12">
      <c r="B169" s="165"/>
      <c r="D169" s="153" t="s">
        <v>151</v>
      </c>
      <c r="E169" s="166" t="s">
        <v>3</v>
      </c>
      <c r="F169" s="167" t="s">
        <v>251</v>
      </c>
      <c r="H169" s="168">
        <v>5848.69</v>
      </c>
      <c r="I169" s="169"/>
      <c r="L169" s="165"/>
      <c r="M169" s="170"/>
      <c r="N169" s="171"/>
      <c r="O169" s="171"/>
      <c r="P169" s="171"/>
      <c r="Q169" s="171"/>
      <c r="R169" s="171"/>
      <c r="S169" s="171"/>
      <c r="T169" s="172"/>
      <c r="AT169" s="166" t="s">
        <v>151</v>
      </c>
      <c r="AU169" s="166" t="s">
        <v>87</v>
      </c>
      <c r="AV169" s="14" t="s">
        <v>87</v>
      </c>
      <c r="AW169" s="14" t="s">
        <v>37</v>
      </c>
      <c r="AX169" s="14" t="s">
        <v>76</v>
      </c>
      <c r="AY169" s="166" t="s">
        <v>126</v>
      </c>
    </row>
    <row r="170" spans="2:51" s="14" customFormat="1" ht="12">
      <c r="B170" s="165"/>
      <c r="D170" s="153" t="s">
        <v>151</v>
      </c>
      <c r="E170" s="166" t="s">
        <v>3</v>
      </c>
      <c r="F170" s="167" t="s">
        <v>252</v>
      </c>
      <c r="H170" s="168">
        <v>5447.02</v>
      </c>
      <c r="I170" s="169"/>
      <c r="L170" s="165"/>
      <c r="M170" s="170"/>
      <c r="N170" s="171"/>
      <c r="O170" s="171"/>
      <c r="P170" s="171"/>
      <c r="Q170" s="171"/>
      <c r="R170" s="171"/>
      <c r="S170" s="171"/>
      <c r="T170" s="172"/>
      <c r="AT170" s="166" t="s">
        <v>151</v>
      </c>
      <c r="AU170" s="166" t="s">
        <v>87</v>
      </c>
      <c r="AV170" s="14" t="s">
        <v>87</v>
      </c>
      <c r="AW170" s="14" t="s">
        <v>37</v>
      </c>
      <c r="AX170" s="14" t="s">
        <v>76</v>
      </c>
      <c r="AY170" s="166" t="s">
        <v>126</v>
      </c>
    </row>
    <row r="171" spans="2:51" s="14" customFormat="1" ht="12">
      <c r="B171" s="165"/>
      <c r="D171" s="153" t="s">
        <v>151</v>
      </c>
      <c r="E171" s="166" t="s">
        <v>3</v>
      </c>
      <c r="F171" s="167" t="s">
        <v>253</v>
      </c>
      <c r="H171" s="168">
        <v>5668.14</v>
      </c>
      <c r="I171" s="169"/>
      <c r="L171" s="165"/>
      <c r="M171" s="170"/>
      <c r="N171" s="171"/>
      <c r="O171" s="171"/>
      <c r="P171" s="171"/>
      <c r="Q171" s="171"/>
      <c r="R171" s="171"/>
      <c r="S171" s="171"/>
      <c r="T171" s="172"/>
      <c r="AT171" s="166" t="s">
        <v>151</v>
      </c>
      <c r="AU171" s="166" t="s">
        <v>87</v>
      </c>
      <c r="AV171" s="14" t="s">
        <v>87</v>
      </c>
      <c r="AW171" s="14" t="s">
        <v>37</v>
      </c>
      <c r="AX171" s="14" t="s">
        <v>76</v>
      </c>
      <c r="AY171" s="166" t="s">
        <v>126</v>
      </c>
    </row>
    <row r="172" spans="2:51" s="15" customFormat="1" ht="12">
      <c r="B172" s="173"/>
      <c r="D172" s="153" t="s">
        <v>151</v>
      </c>
      <c r="E172" s="174" t="s">
        <v>3</v>
      </c>
      <c r="F172" s="175" t="s">
        <v>154</v>
      </c>
      <c r="H172" s="176">
        <v>16963.85</v>
      </c>
      <c r="I172" s="177"/>
      <c r="L172" s="173"/>
      <c r="M172" s="178"/>
      <c r="N172" s="179"/>
      <c r="O172" s="179"/>
      <c r="P172" s="179"/>
      <c r="Q172" s="179"/>
      <c r="R172" s="179"/>
      <c r="S172" s="179"/>
      <c r="T172" s="180"/>
      <c r="AT172" s="174" t="s">
        <v>151</v>
      </c>
      <c r="AU172" s="174" t="s">
        <v>87</v>
      </c>
      <c r="AV172" s="15" t="s">
        <v>133</v>
      </c>
      <c r="AW172" s="15" t="s">
        <v>37</v>
      </c>
      <c r="AX172" s="15" t="s">
        <v>84</v>
      </c>
      <c r="AY172" s="174" t="s">
        <v>126</v>
      </c>
    </row>
    <row r="173" spans="1:65" s="2" customFormat="1" ht="36">
      <c r="A173" s="34"/>
      <c r="B173" s="139"/>
      <c r="C173" s="140" t="s">
        <v>254</v>
      </c>
      <c r="D173" s="140" t="s">
        <v>128</v>
      </c>
      <c r="E173" s="141" t="s">
        <v>255</v>
      </c>
      <c r="F173" s="142" t="s">
        <v>256</v>
      </c>
      <c r="G173" s="143" t="s">
        <v>220</v>
      </c>
      <c r="H173" s="144">
        <v>2199.533</v>
      </c>
      <c r="I173" s="145"/>
      <c r="J173" s="146">
        <f>ROUND(I173*H173,2)</f>
        <v>0</v>
      </c>
      <c r="K173" s="142" t="s">
        <v>3</v>
      </c>
      <c r="L173" s="35"/>
      <c r="M173" s="147" t="s">
        <v>3</v>
      </c>
      <c r="N173" s="148" t="s">
        <v>47</v>
      </c>
      <c r="O173" s="55"/>
      <c r="P173" s="149">
        <f>O173*H173</f>
        <v>0</v>
      </c>
      <c r="Q173" s="149">
        <v>0</v>
      </c>
      <c r="R173" s="149">
        <f>Q173*H173</f>
        <v>0</v>
      </c>
      <c r="S173" s="149">
        <v>0</v>
      </c>
      <c r="T173" s="150">
        <f>S173*H173</f>
        <v>0</v>
      </c>
      <c r="U173" s="34"/>
      <c r="V173" s="34"/>
      <c r="W173" s="34"/>
      <c r="X173" s="34"/>
      <c r="Y173" s="34"/>
      <c r="Z173" s="34"/>
      <c r="AA173" s="34"/>
      <c r="AB173" s="34"/>
      <c r="AC173" s="34"/>
      <c r="AD173" s="34"/>
      <c r="AE173" s="34"/>
      <c r="AR173" s="151" t="s">
        <v>133</v>
      </c>
      <c r="AT173" s="151" t="s">
        <v>128</v>
      </c>
      <c r="AU173" s="151" t="s">
        <v>87</v>
      </c>
      <c r="AY173" s="18" t="s">
        <v>126</v>
      </c>
      <c r="BE173" s="152">
        <f>IF(N173="základní",J173,0)</f>
        <v>0</v>
      </c>
      <c r="BF173" s="152">
        <f>IF(N173="snížená",J173,0)</f>
        <v>0</v>
      </c>
      <c r="BG173" s="152">
        <f>IF(N173="zákl. přenesená",J173,0)</f>
        <v>0</v>
      </c>
      <c r="BH173" s="152">
        <f>IF(N173="sníž. přenesená",J173,0)</f>
        <v>0</v>
      </c>
      <c r="BI173" s="152">
        <f>IF(N173="nulová",J173,0)</f>
        <v>0</v>
      </c>
      <c r="BJ173" s="18" t="s">
        <v>84</v>
      </c>
      <c r="BK173" s="152">
        <f>ROUND(I173*H173,2)</f>
        <v>0</v>
      </c>
      <c r="BL173" s="18" t="s">
        <v>133</v>
      </c>
      <c r="BM173" s="151" t="s">
        <v>257</v>
      </c>
    </row>
    <row r="174" spans="2:63" s="12" customFormat="1" ht="22.9" customHeight="1">
      <c r="B174" s="126"/>
      <c r="D174" s="127" t="s">
        <v>75</v>
      </c>
      <c r="E174" s="137" t="s">
        <v>180</v>
      </c>
      <c r="F174" s="137" t="s">
        <v>258</v>
      </c>
      <c r="I174" s="129"/>
      <c r="J174" s="138">
        <f>BK174</f>
        <v>0</v>
      </c>
      <c r="L174" s="126"/>
      <c r="M174" s="131"/>
      <c r="N174" s="132"/>
      <c r="O174" s="132"/>
      <c r="P174" s="133">
        <f>SUM(P175:P244)</f>
        <v>0</v>
      </c>
      <c r="Q174" s="132"/>
      <c r="R174" s="133">
        <f>SUM(R175:R244)</f>
        <v>2.0963456</v>
      </c>
      <c r="S174" s="132"/>
      <c r="T174" s="134">
        <f>SUM(T175:T244)</f>
        <v>1101.49083</v>
      </c>
      <c r="AR174" s="127" t="s">
        <v>84</v>
      </c>
      <c r="AT174" s="135" t="s">
        <v>75</v>
      </c>
      <c r="AU174" s="135" t="s">
        <v>84</v>
      </c>
      <c r="AY174" s="127" t="s">
        <v>126</v>
      </c>
      <c r="BK174" s="136">
        <f>SUM(BK175:BK244)</f>
        <v>0</v>
      </c>
    </row>
    <row r="175" spans="1:65" s="2" customFormat="1" ht="21.75" customHeight="1">
      <c r="A175" s="34"/>
      <c r="B175" s="139"/>
      <c r="C175" s="140" t="s">
        <v>8</v>
      </c>
      <c r="D175" s="140" t="s">
        <v>128</v>
      </c>
      <c r="E175" s="141" t="s">
        <v>259</v>
      </c>
      <c r="F175" s="142" t="s">
        <v>260</v>
      </c>
      <c r="G175" s="143" t="s">
        <v>139</v>
      </c>
      <c r="H175" s="144">
        <v>124</v>
      </c>
      <c r="I175" s="145"/>
      <c r="J175" s="146">
        <f>ROUND(I175*H175,2)</f>
        <v>0</v>
      </c>
      <c r="K175" s="142" t="s">
        <v>132</v>
      </c>
      <c r="L175" s="35"/>
      <c r="M175" s="147" t="s">
        <v>3</v>
      </c>
      <c r="N175" s="148" t="s">
        <v>47</v>
      </c>
      <c r="O175" s="55"/>
      <c r="P175" s="149">
        <f>O175*H175</f>
        <v>0</v>
      </c>
      <c r="Q175" s="149">
        <v>0</v>
      </c>
      <c r="R175" s="149">
        <f>Q175*H175</f>
        <v>0</v>
      </c>
      <c r="S175" s="149">
        <v>0</v>
      </c>
      <c r="T175" s="150">
        <f>S175*H175</f>
        <v>0</v>
      </c>
      <c r="U175" s="34"/>
      <c r="V175" s="34"/>
      <c r="W175" s="34"/>
      <c r="X175" s="34"/>
      <c r="Y175" s="34"/>
      <c r="Z175" s="34"/>
      <c r="AA175" s="34"/>
      <c r="AB175" s="34"/>
      <c r="AC175" s="34"/>
      <c r="AD175" s="34"/>
      <c r="AE175" s="34"/>
      <c r="AR175" s="151" t="s">
        <v>133</v>
      </c>
      <c r="AT175" s="151" t="s">
        <v>128</v>
      </c>
      <c r="AU175" s="151" t="s">
        <v>87</v>
      </c>
      <c r="AY175" s="18" t="s">
        <v>126</v>
      </c>
      <c r="BE175" s="152">
        <f>IF(N175="základní",J175,0)</f>
        <v>0</v>
      </c>
      <c r="BF175" s="152">
        <f>IF(N175="snížená",J175,0)</f>
        <v>0</v>
      </c>
      <c r="BG175" s="152">
        <f>IF(N175="zákl. přenesená",J175,0)</f>
        <v>0</v>
      </c>
      <c r="BH175" s="152">
        <f>IF(N175="sníž. přenesená",J175,0)</f>
        <v>0</v>
      </c>
      <c r="BI175" s="152">
        <f>IF(N175="nulová",J175,0)</f>
        <v>0</v>
      </c>
      <c r="BJ175" s="18" t="s">
        <v>84</v>
      </c>
      <c r="BK175" s="152">
        <f>ROUND(I175*H175,2)</f>
        <v>0</v>
      </c>
      <c r="BL175" s="18" t="s">
        <v>133</v>
      </c>
      <c r="BM175" s="151" t="s">
        <v>261</v>
      </c>
    </row>
    <row r="176" spans="1:47" s="2" customFormat="1" ht="97.5">
      <c r="A176" s="34"/>
      <c r="B176" s="35"/>
      <c r="C176" s="34"/>
      <c r="D176" s="153" t="s">
        <v>135</v>
      </c>
      <c r="E176" s="34"/>
      <c r="F176" s="154" t="s">
        <v>262</v>
      </c>
      <c r="G176" s="34"/>
      <c r="H176" s="34"/>
      <c r="I176" s="155"/>
      <c r="J176" s="34"/>
      <c r="K176" s="34"/>
      <c r="L176" s="35"/>
      <c r="M176" s="156"/>
      <c r="N176" s="157"/>
      <c r="O176" s="55"/>
      <c r="P176" s="55"/>
      <c r="Q176" s="55"/>
      <c r="R176" s="55"/>
      <c r="S176" s="55"/>
      <c r="T176" s="56"/>
      <c r="U176" s="34"/>
      <c r="V176" s="34"/>
      <c r="W176" s="34"/>
      <c r="X176" s="34"/>
      <c r="Y176" s="34"/>
      <c r="Z176" s="34"/>
      <c r="AA176" s="34"/>
      <c r="AB176" s="34"/>
      <c r="AC176" s="34"/>
      <c r="AD176" s="34"/>
      <c r="AE176" s="34"/>
      <c r="AT176" s="18" t="s">
        <v>135</v>
      </c>
      <c r="AU176" s="18" t="s">
        <v>87</v>
      </c>
    </row>
    <row r="177" spans="2:51" s="14" customFormat="1" ht="12">
      <c r="B177" s="165"/>
      <c r="D177" s="153" t="s">
        <v>151</v>
      </c>
      <c r="E177" s="166" t="s">
        <v>3</v>
      </c>
      <c r="F177" s="167" t="s">
        <v>263</v>
      </c>
      <c r="H177" s="168">
        <v>124</v>
      </c>
      <c r="I177" s="169"/>
      <c r="L177" s="165"/>
      <c r="M177" s="170"/>
      <c r="N177" s="171"/>
      <c r="O177" s="171"/>
      <c r="P177" s="171"/>
      <c r="Q177" s="171"/>
      <c r="R177" s="171"/>
      <c r="S177" s="171"/>
      <c r="T177" s="172"/>
      <c r="AT177" s="166" t="s">
        <v>151</v>
      </c>
      <c r="AU177" s="166" t="s">
        <v>87</v>
      </c>
      <c r="AV177" s="14" t="s">
        <v>87</v>
      </c>
      <c r="AW177" s="14" t="s">
        <v>37</v>
      </c>
      <c r="AX177" s="14" t="s">
        <v>76</v>
      </c>
      <c r="AY177" s="166" t="s">
        <v>126</v>
      </c>
    </row>
    <row r="178" spans="2:51" s="15" customFormat="1" ht="12">
      <c r="B178" s="173"/>
      <c r="D178" s="153" t="s">
        <v>151</v>
      </c>
      <c r="E178" s="174" t="s">
        <v>3</v>
      </c>
      <c r="F178" s="175" t="s">
        <v>154</v>
      </c>
      <c r="H178" s="176">
        <v>124</v>
      </c>
      <c r="I178" s="177"/>
      <c r="L178" s="173"/>
      <c r="M178" s="178"/>
      <c r="N178" s="179"/>
      <c r="O178" s="179"/>
      <c r="P178" s="179"/>
      <c r="Q178" s="179"/>
      <c r="R178" s="179"/>
      <c r="S178" s="179"/>
      <c r="T178" s="180"/>
      <c r="AT178" s="174" t="s">
        <v>151</v>
      </c>
      <c r="AU178" s="174" t="s">
        <v>87</v>
      </c>
      <c r="AV178" s="15" t="s">
        <v>133</v>
      </c>
      <c r="AW178" s="15" t="s">
        <v>37</v>
      </c>
      <c r="AX178" s="15" t="s">
        <v>84</v>
      </c>
      <c r="AY178" s="174" t="s">
        <v>126</v>
      </c>
    </row>
    <row r="179" spans="1:65" s="2" customFormat="1" ht="16.5" customHeight="1">
      <c r="A179" s="34"/>
      <c r="B179" s="139"/>
      <c r="C179" s="181" t="s">
        <v>264</v>
      </c>
      <c r="D179" s="181" t="s">
        <v>265</v>
      </c>
      <c r="E179" s="182" t="s">
        <v>266</v>
      </c>
      <c r="F179" s="183" t="s">
        <v>267</v>
      </c>
      <c r="G179" s="184" t="s">
        <v>268</v>
      </c>
      <c r="H179" s="185">
        <v>28</v>
      </c>
      <c r="I179" s="186"/>
      <c r="J179" s="187">
        <f>ROUND(I179*H179,2)</f>
        <v>0</v>
      </c>
      <c r="K179" s="183" t="s">
        <v>3</v>
      </c>
      <c r="L179" s="188"/>
      <c r="M179" s="189" t="s">
        <v>3</v>
      </c>
      <c r="N179" s="190" t="s">
        <v>47</v>
      </c>
      <c r="O179" s="55"/>
      <c r="P179" s="149">
        <f>O179*H179</f>
        <v>0</v>
      </c>
      <c r="Q179" s="149">
        <v>0</v>
      </c>
      <c r="R179" s="149">
        <f>Q179*H179</f>
        <v>0</v>
      </c>
      <c r="S179" s="149">
        <v>0</v>
      </c>
      <c r="T179" s="150">
        <f>S179*H179</f>
        <v>0</v>
      </c>
      <c r="U179" s="34"/>
      <c r="V179" s="34"/>
      <c r="W179" s="34"/>
      <c r="X179" s="34"/>
      <c r="Y179" s="34"/>
      <c r="Z179" s="34"/>
      <c r="AA179" s="34"/>
      <c r="AB179" s="34"/>
      <c r="AC179" s="34"/>
      <c r="AD179" s="34"/>
      <c r="AE179" s="34"/>
      <c r="AR179" s="151" t="s">
        <v>176</v>
      </c>
      <c r="AT179" s="151" t="s">
        <v>265</v>
      </c>
      <c r="AU179" s="151" t="s">
        <v>87</v>
      </c>
      <c r="AY179" s="18" t="s">
        <v>126</v>
      </c>
      <c r="BE179" s="152">
        <f>IF(N179="základní",J179,0)</f>
        <v>0</v>
      </c>
      <c r="BF179" s="152">
        <f>IF(N179="snížená",J179,0)</f>
        <v>0</v>
      </c>
      <c r="BG179" s="152">
        <f>IF(N179="zákl. přenesená",J179,0)</f>
        <v>0</v>
      </c>
      <c r="BH179" s="152">
        <f>IF(N179="sníž. přenesená",J179,0)</f>
        <v>0</v>
      </c>
      <c r="BI179" s="152">
        <f>IF(N179="nulová",J179,0)</f>
        <v>0</v>
      </c>
      <c r="BJ179" s="18" t="s">
        <v>84</v>
      </c>
      <c r="BK179" s="152">
        <f>ROUND(I179*H179,2)</f>
        <v>0</v>
      </c>
      <c r="BL179" s="18" t="s">
        <v>133</v>
      </c>
      <c r="BM179" s="151" t="s">
        <v>269</v>
      </c>
    </row>
    <row r="180" spans="1:65" s="2" customFormat="1" ht="16.5" customHeight="1">
      <c r="A180" s="34"/>
      <c r="B180" s="139"/>
      <c r="C180" s="181" t="s">
        <v>270</v>
      </c>
      <c r="D180" s="181" t="s">
        <v>265</v>
      </c>
      <c r="E180" s="182" t="s">
        <v>271</v>
      </c>
      <c r="F180" s="183" t="s">
        <v>272</v>
      </c>
      <c r="G180" s="184" t="s">
        <v>268</v>
      </c>
      <c r="H180" s="185">
        <v>30</v>
      </c>
      <c r="I180" s="186"/>
      <c r="J180" s="187">
        <f>ROUND(I180*H180,2)</f>
        <v>0</v>
      </c>
      <c r="K180" s="183" t="s">
        <v>3</v>
      </c>
      <c r="L180" s="188"/>
      <c r="M180" s="189" t="s">
        <v>3</v>
      </c>
      <c r="N180" s="190" t="s">
        <v>47</v>
      </c>
      <c r="O180" s="55"/>
      <c r="P180" s="149">
        <f>O180*H180</f>
        <v>0</v>
      </c>
      <c r="Q180" s="149">
        <v>0</v>
      </c>
      <c r="R180" s="149">
        <f>Q180*H180</f>
        <v>0</v>
      </c>
      <c r="S180" s="149">
        <v>0</v>
      </c>
      <c r="T180" s="150">
        <f>S180*H180</f>
        <v>0</v>
      </c>
      <c r="U180" s="34"/>
      <c r="V180" s="34"/>
      <c r="W180" s="34"/>
      <c r="X180" s="34"/>
      <c r="Y180" s="34"/>
      <c r="Z180" s="34"/>
      <c r="AA180" s="34"/>
      <c r="AB180" s="34"/>
      <c r="AC180" s="34"/>
      <c r="AD180" s="34"/>
      <c r="AE180" s="34"/>
      <c r="AR180" s="151" t="s">
        <v>176</v>
      </c>
      <c r="AT180" s="151" t="s">
        <v>265</v>
      </c>
      <c r="AU180" s="151" t="s">
        <v>87</v>
      </c>
      <c r="AY180" s="18" t="s">
        <v>126</v>
      </c>
      <c r="BE180" s="152">
        <f>IF(N180="základní",J180,0)</f>
        <v>0</v>
      </c>
      <c r="BF180" s="152">
        <f>IF(N180="snížená",J180,0)</f>
        <v>0</v>
      </c>
      <c r="BG180" s="152">
        <f>IF(N180="zákl. přenesená",J180,0)</f>
        <v>0</v>
      </c>
      <c r="BH180" s="152">
        <f>IF(N180="sníž. přenesená",J180,0)</f>
        <v>0</v>
      </c>
      <c r="BI180" s="152">
        <f>IF(N180="nulová",J180,0)</f>
        <v>0</v>
      </c>
      <c r="BJ180" s="18" t="s">
        <v>84</v>
      </c>
      <c r="BK180" s="152">
        <f>ROUND(I180*H180,2)</f>
        <v>0</v>
      </c>
      <c r="BL180" s="18" t="s">
        <v>133</v>
      </c>
      <c r="BM180" s="151" t="s">
        <v>273</v>
      </c>
    </row>
    <row r="181" spans="1:65" s="2" customFormat="1" ht="24">
      <c r="A181" s="34"/>
      <c r="B181" s="139"/>
      <c r="C181" s="140" t="s">
        <v>274</v>
      </c>
      <c r="D181" s="140" t="s">
        <v>128</v>
      </c>
      <c r="E181" s="141" t="s">
        <v>275</v>
      </c>
      <c r="F181" s="142" t="s">
        <v>276</v>
      </c>
      <c r="G181" s="143" t="s">
        <v>139</v>
      </c>
      <c r="H181" s="144">
        <v>94</v>
      </c>
      <c r="I181" s="145"/>
      <c r="J181" s="146">
        <f>ROUND(I181*H181,2)</f>
        <v>0</v>
      </c>
      <c r="K181" s="142" t="s">
        <v>132</v>
      </c>
      <c r="L181" s="35"/>
      <c r="M181" s="147" t="s">
        <v>3</v>
      </c>
      <c r="N181" s="148" t="s">
        <v>47</v>
      </c>
      <c r="O181" s="55"/>
      <c r="P181" s="149">
        <f>O181*H181</f>
        <v>0</v>
      </c>
      <c r="Q181" s="149">
        <v>0</v>
      </c>
      <c r="R181" s="149">
        <f>Q181*H181</f>
        <v>0</v>
      </c>
      <c r="S181" s="149">
        <v>0.0021</v>
      </c>
      <c r="T181" s="150">
        <f>S181*H181</f>
        <v>0.1974</v>
      </c>
      <c r="U181" s="34"/>
      <c r="V181" s="34"/>
      <c r="W181" s="34"/>
      <c r="X181" s="34"/>
      <c r="Y181" s="34"/>
      <c r="Z181" s="34"/>
      <c r="AA181" s="34"/>
      <c r="AB181" s="34"/>
      <c r="AC181" s="34"/>
      <c r="AD181" s="34"/>
      <c r="AE181" s="34"/>
      <c r="AR181" s="151" t="s">
        <v>133</v>
      </c>
      <c r="AT181" s="151" t="s">
        <v>128</v>
      </c>
      <c r="AU181" s="151" t="s">
        <v>87</v>
      </c>
      <c r="AY181" s="18" t="s">
        <v>126</v>
      </c>
      <c r="BE181" s="152">
        <f>IF(N181="základní",J181,0)</f>
        <v>0</v>
      </c>
      <c r="BF181" s="152">
        <f>IF(N181="snížená",J181,0)</f>
        <v>0</v>
      </c>
      <c r="BG181" s="152">
        <f>IF(N181="zákl. přenesená",J181,0)</f>
        <v>0</v>
      </c>
      <c r="BH181" s="152">
        <f>IF(N181="sníž. přenesená",J181,0)</f>
        <v>0</v>
      </c>
      <c r="BI181" s="152">
        <f>IF(N181="nulová",J181,0)</f>
        <v>0</v>
      </c>
      <c r="BJ181" s="18" t="s">
        <v>84</v>
      </c>
      <c r="BK181" s="152">
        <f>ROUND(I181*H181,2)</f>
        <v>0</v>
      </c>
      <c r="BL181" s="18" t="s">
        <v>133</v>
      </c>
      <c r="BM181" s="151" t="s">
        <v>277</v>
      </c>
    </row>
    <row r="182" spans="1:47" s="2" customFormat="1" ht="39">
      <c r="A182" s="34"/>
      <c r="B182" s="35"/>
      <c r="C182" s="34"/>
      <c r="D182" s="153" t="s">
        <v>135</v>
      </c>
      <c r="E182" s="34"/>
      <c r="F182" s="154" t="s">
        <v>278</v>
      </c>
      <c r="G182" s="34"/>
      <c r="H182" s="34"/>
      <c r="I182" s="155"/>
      <c r="J182" s="34"/>
      <c r="K182" s="34"/>
      <c r="L182" s="35"/>
      <c r="M182" s="156"/>
      <c r="N182" s="157"/>
      <c r="O182" s="55"/>
      <c r="P182" s="55"/>
      <c r="Q182" s="55"/>
      <c r="R182" s="55"/>
      <c r="S182" s="55"/>
      <c r="T182" s="56"/>
      <c r="U182" s="34"/>
      <c r="V182" s="34"/>
      <c r="W182" s="34"/>
      <c r="X182" s="34"/>
      <c r="Y182" s="34"/>
      <c r="Z182" s="34"/>
      <c r="AA182" s="34"/>
      <c r="AB182" s="34"/>
      <c r="AC182" s="34"/>
      <c r="AD182" s="34"/>
      <c r="AE182" s="34"/>
      <c r="AT182" s="18" t="s">
        <v>135</v>
      </c>
      <c r="AU182" s="18" t="s">
        <v>87</v>
      </c>
    </row>
    <row r="183" spans="2:51" s="14" customFormat="1" ht="12">
      <c r="B183" s="165"/>
      <c r="D183" s="153" t="s">
        <v>151</v>
      </c>
      <c r="E183" s="166" t="s">
        <v>3</v>
      </c>
      <c r="F183" s="167" t="s">
        <v>279</v>
      </c>
      <c r="H183" s="168">
        <v>94</v>
      </c>
      <c r="I183" s="169"/>
      <c r="L183" s="165"/>
      <c r="M183" s="170"/>
      <c r="N183" s="171"/>
      <c r="O183" s="171"/>
      <c r="P183" s="171"/>
      <c r="Q183" s="171"/>
      <c r="R183" s="171"/>
      <c r="S183" s="171"/>
      <c r="T183" s="172"/>
      <c r="AT183" s="166" t="s">
        <v>151</v>
      </c>
      <c r="AU183" s="166" t="s">
        <v>87</v>
      </c>
      <c r="AV183" s="14" t="s">
        <v>87</v>
      </c>
      <c r="AW183" s="14" t="s">
        <v>37</v>
      </c>
      <c r="AX183" s="14" t="s">
        <v>76</v>
      </c>
      <c r="AY183" s="166" t="s">
        <v>126</v>
      </c>
    </row>
    <row r="184" spans="2:51" s="13" customFormat="1" ht="12">
      <c r="B184" s="158"/>
      <c r="D184" s="153" t="s">
        <v>151</v>
      </c>
      <c r="E184" s="159" t="s">
        <v>3</v>
      </c>
      <c r="F184" s="160" t="s">
        <v>280</v>
      </c>
      <c r="H184" s="159" t="s">
        <v>3</v>
      </c>
      <c r="I184" s="161"/>
      <c r="L184" s="158"/>
      <c r="M184" s="162"/>
      <c r="N184" s="163"/>
      <c r="O184" s="163"/>
      <c r="P184" s="163"/>
      <c r="Q184" s="163"/>
      <c r="R184" s="163"/>
      <c r="S184" s="163"/>
      <c r="T184" s="164"/>
      <c r="AT184" s="159" t="s">
        <v>151</v>
      </c>
      <c r="AU184" s="159" t="s">
        <v>87</v>
      </c>
      <c r="AV184" s="13" t="s">
        <v>84</v>
      </c>
      <c r="AW184" s="13" t="s">
        <v>37</v>
      </c>
      <c r="AX184" s="13" t="s">
        <v>76</v>
      </c>
      <c r="AY184" s="159" t="s">
        <v>126</v>
      </c>
    </row>
    <row r="185" spans="2:51" s="15" customFormat="1" ht="12">
      <c r="B185" s="173"/>
      <c r="D185" s="153" t="s">
        <v>151</v>
      </c>
      <c r="E185" s="174" t="s">
        <v>3</v>
      </c>
      <c r="F185" s="175" t="s">
        <v>154</v>
      </c>
      <c r="H185" s="176">
        <v>94</v>
      </c>
      <c r="I185" s="177"/>
      <c r="L185" s="173"/>
      <c r="M185" s="178"/>
      <c r="N185" s="179"/>
      <c r="O185" s="179"/>
      <c r="P185" s="179"/>
      <c r="Q185" s="179"/>
      <c r="R185" s="179"/>
      <c r="S185" s="179"/>
      <c r="T185" s="180"/>
      <c r="AT185" s="174" t="s">
        <v>151</v>
      </c>
      <c r="AU185" s="174" t="s">
        <v>87</v>
      </c>
      <c r="AV185" s="15" t="s">
        <v>133</v>
      </c>
      <c r="AW185" s="15" t="s">
        <v>37</v>
      </c>
      <c r="AX185" s="15" t="s">
        <v>84</v>
      </c>
      <c r="AY185" s="174" t="s">
        <v>126</v>
      </c>
    </row>
    <row r="186" spans="1:65" s="2" customFormat="1" ht="16.5" customHeight="1">
      <c r="A186" s="34"/>
      <c r="B186" s="139"/>
      <c r="C186" s="140" t="s">
        <v>281</v>
      </c>
      <c r="D186" s="140" t="s">
        <v>128</v>
      </c>
      <c r="E186" s="141" t="s">
        <v>282</v>
      </c>
      <c r="F186" s="142" t="s">
        <v>283</v>
      </c>
      <c r="G186" s="143" t="s">
        <v>284</v>
      </c>
      <c r="H186" s="144">
        <v>5500.61</v>
      </c>
      <c r="I186" s="145"/>
      <c r="J186" s="146">
        <f>ROUND(I186*H186,2)</f>
        <v>0</v>
      </c>
      <c r="K186" s="142" t="s">
        <v>132</v>
      </c>
      <c r="L186" s="35"/>
      <c r="M186" s="147" t="s">
        <v>3</v>
      </c>
      <c r="N186" s="148" t="s">
        <v>47</v>
      </c>
      <c r="O186" s="55"/>
      <c r="P186" s="149">
        <f>O186*H186</f>
        <v>0</v>
      </c>
      <c r="Q186" s="149">
        <v>0.00011</v>
      </c>
      <c r="R186" s="149">
        <f>Q186*H186</f>
        <v>0.6050671</v>
      </c>
      <c r="S186" s="149">
        <v>0</v>
      </c>
      <c r="T186" s="150">
        <f>S186*H186</f>
        <v>0</v>
      </c>
      <c r="U186" s="34"/>
      <c r="V186" s="34"/>
      <c r="W186" s="34"/>
      <c r="X186" s="34"/>
      <c r="Y186" s="34"/>
      <c r="Z186" s="34"/>
      <c r="AA186" s="34"/>
      <c r="AB186" s="34"/>
      <c r="AC186" s="34"/>
      <c r="AD186" s="34"/>
      <c r="AE186" s="34"/>
      <c r="AR186" s="151" t="s">
        <v>133</v>
      </c>
      <c r="AT186" s="151" t="s">
        <v>128</v>
      </c>
      <c r="AU186" s="151" t="s">
        <v>87</v>
      </c>
      <c r="AY186" s="18" t="s">
        <v>126</v>
      </c>
      <c r="BE186" s="152">
        <f>IF(N186="základní",J186,0)</f>
        <v>0</v>
      </c>
      <c r="BF186" s="152">
        <f>IF(N186="snížená",J186,0)</f>
        <v>0</v>
      </c>
      <c r="BG186" s="152">
        <f>IF(N186="zákl. přenesená",J186,0)</f>
        <v>0</v>
      </c>
      <c r="BH186" s="152">
        <f>IF(N186="sníž. přenesená",J186,0)</f>
        <v>0</v>
      </c>
      <c r="BI186" s="152">
        <f>IF(N186="nulová",J186,0)</f>
        <v>0</v>
      </c>
      <c r="BJ186" s="18" t="s">
        <v>84</v>
      </c>
      <c r="BK186" s="152">
        <f>ROUND(I186*H186,2)</f>
        <v>0</v>
      </c>
      <c r="BL186" s="18" t="s">
        <v>133</v>
      </c>
      <c r="BM186" s="151" t="s">
        <v>285</v>
      </c>
    </row>
    <row r="187" spans="1:47" s="2" customFormat="1" ht="107.25">
      <c r="A187" s="34"/>
      <c r="B187" s="35"/>
      <c r="C187" s="34"/>
      <c r="D187" s="153" t="s">
        <v>135</v>
      </c>
      <c r="E187" s="34"/>
      <c r="F187" s="154" t="s">
        <v>286</v>
      </c>
      <c r="G187" s="34"/>
      <c r="H187" s="34"/>
      <c r="I187" s="155"/>
      <c r="J187" s="34"/>
      <c r="K187" s="34"/>
      <c r="L187" s="35"/>
      <c r="M187" s="156"/>
      <c r="N187" s="157"/>
      <c r="O187" s="55"/>
      <c r="P187" s="55"/>
      <c r="Q187" s="55"/>
      <c r="R187" s="55"/>
      <c r="S187" s="55"/>
      <c r="T187" s="56"/>
      <c r="U187" s="34"/>
      <c r="V187" s="34"/>
      <c r="W187" s="34"/>
      <c r="X187" s="34"/>
      <c r="Y187" s="34"/>
      <c r="Z187" s="34"/>
      <c r="AA187" s="34"/>
      <c r="AB187" s="34"/>
      <c r="AC187" s="34"/>
      <c r="AD187" s="34"/>
      <c r="AE187" s="34"/>
      <c r="AT187" s="18" t="s">
        <v>135</v>
      </c>
      <c r="AU187" s="18" t="s">
        <v>87</v>
      </c>
    </row>
    <row r="188" spans="2:51" s="14" customFormat="1" ht="12">
      <c r="B188" s="165"/>
      <c r="D188" s="153" t="s">
        <v>151</v>
      </c>
      <c r="E188" s="166" t="s">
        <v>3</v>
      </c>
      <c r="F188" s="167" t="s">
        <v>287</v>
      </c>
      <c r="H188" s="168">
        <v>1792.8</v>
      </c>
      <c r="I188" s="169"/>
      <c r="L188" s="165"/>
      <c r="M188" s="170"/>
      <c r="N188" s="171"/>
      <c r="O188" s="171"/>
      <c r="P188" s="171"/>
      <c r="Q188" s="171"/>
      <c r="R188" s="171"/>
      <c r="S188" s="171"/>
      <c r="T188" s="172"/>
      <c r="AT188" s="166" t="s">
        <v>151</v>
      </c>
      <c r="AU188" s="166" t="s">
        <v>87</v>
      </c>
      <c r="AV188" s="14" t="s">
        <v>87</v>
      </c>
      <c r="AW188" s="14" t="s">
        <v>37</v>
      </c>
      <c r="AX188" s="14" t="s">
        <v>76</v>
      </c>
      <c r="AY188" s="166" t="s">
        <v>126</v>
      </c>
    </row>
    <row r="189" spans="2:51" s="14" customFormat="1" ht="12">
      <c r="B189" s="165"/>
      <c r="D189" s="153" t="s">
        <v>151</v>
      </c>
      <c r="E189" s="166" t="s">
        <v>3</v>
      </c>
      <c r="F189" s="167" t="s">
        <v>288</v>
      </c>
      <c r="H189" s="168">
        <v>1803.2</v>
      </c>
      <c r="I189" s="169"/>
      <c r="L189" s="165"/>
      <c r="M189" s="170"/>
      <c r="N189" s="171"/>
      <c r="O189" s="171"/>
      <c r="P189" s="171"/>
      <c r="Q189" s="171"/>
      <c r="R189" s="171"/>
      <c r="S189" s="171"/>
      <c r="T189" s="172"/>
      <c r="AT189" s="166" t="s">
        <v>151</v>
      </c>
      <c r="AU189" s="166" t="s">
        <v>87</v>
      </c>
      <c r="AV189" s="14" t="s">
        <v>87</v>
      </c>
      <c r="AW189" s="14" t="s">
        <v>37</v>
      </c>
      <c r="AX189" s="14" t="s">
        <v>76</v>
      </c>
      <c r="AY189" s="166" t="s">
        <v>126</v>
      </c>
    </row>
    <row r="190" spans="2:51" s="14" customFormat="1" ht="12">
      <c r="B190" s="165"/>
      <c r="D190" s="153" t="s">
        <v>151</v>
      </c>
      <c r="E190" s="166" t="s">
        <v>3</v>
      </c>
      <c r="F190" s="167" t="s">
        <v>289</v>
      </c>
      <c r="H190" s="168">
        <v>1904.61</v>
      </c>
      <c r="I190" s="169"/>
      <c r="L190" s="165"/>
      <c r="M190" s="170"/>
      <c r="N190" s="171"/>
      <c r="O190" s="171"/>
      <c r="P190" s="171"/>
      <c r="Q190" s="171"/>
      <c r="R190" s="171"/>
      <c r="S190" s="171"/>
      <c r="T190" s="172"/>
      <c r="AT190" s="166" t="s">
        <v>151</v>
      </c>
      <c r="AU190" s="166" t="s">
        <v>87</v>
      </c>
      <c r="AV190" s="14" t="s">
        <v>87</v>
      </c>
      <c r="AW190" s="14" t="s">
        <v>37</v>
      </c>
      <c r="AX190" s="14" t="s">
        <v>76</v>
      </c>
      <c r="AY190" s="166" t="s">
        <v>126</v>
      </c>
    </row>
    <row r="191" spans="2:51" s="15" customFormat="1" ht="12">
      <c r="B191" s="173"/>
      <c r="D191" s="153" t="s">
        <v>151</v>
      </c>
      <c r="E191" s="174" t="s">
        <v>3</v>
      </c>
      <c r="F191" s="175" t="s">
        <v>154</v>
      </c>
      <c r="H191" s="176">
        <v>5500.61</v>
      </c>
      <c r="I191" s="177"/>
      <c r="L191" s="173"/>
      <c r="M191" s="178"/>
      <c r="N191" s="179"/>
      <c r="O191" s="179"/>
      <c r="P191" s="179"/>
      <c r="Q191" s="179"/>
      <c r="R191" s="179"/>
      <c r="S191" s="179"/>
      <c r="T191" s="180"/>
      <c r="AT191" s="174" t="s">
        <v>151</v>
      </c>
      <c r="AU191" s="174" t="s">
        <v>87</v>
      </c>
      <c r="AV191" s="15" t="s">
        <v>133</v>
      </c>
      <c r="AW191" s="15" t="s">
        <v>37</v>
      </c>
      <c r="AX191" s="15" t="s">
        <v>84</v>
      </c>
      <c r="AY191" s="174" t="s">
        <v>126</v>
      </c>
    </row>
    <row r="192" spans="1:65" s="2" customFormat="1" ht="21.75" customHeight="1">
      <c r="A192" s="34"/>
      <c r="B192" s="139"/>
      <c r="C192" s="140" t="s">
        <v>290</v>
      </c>
      <c r="D192" s="140" t="s">
        <v>128</v>
      </c>
      <c r="E192" s="141" t="s">
        <v>291</v>
      </c>
      <c r="F192" s="142" t="s">
        <v>292</v>
      </c>
      <c r="G192" s="143" t="s">
        <v>284</v>
      </c>
      <c r="H192" s="144">
        <v>163</v>
      </c>
      <c r="I192" s="145"/>
      <c r="J192" s="146">
        <f>ROUND(I192*H192,2)</f>
        <v>0</v>
      </c>
      <c r="K192" s="142" t="s">
        <v>132</v>
      </c>
      <c r="L192" s="35"/>
      <c r="M192" s="147" t="s">
        <v>3</v>
      </c>
      <c r="N192" s="148" t="s">
        <v>47</v>
      </c>
      <c r="O192" s="55"/>
      <c r="P192" s="149">
        <f>O192*H192</f>
        <v>0</v>
      </c>
      <c r="Q192" s="149">
        <v>0.00011</v>
      </c>
      <c r="R192" s="149">
        <f>Q192*H192</f>
        <v>0.01793</v>
      </c>
      <c r="S192" s="149">
        <v>0</v>
      </c>
      <c r="T192" s="150">
        <f>S192*H192</f>
        <v>0</v>
      </c>
      <c r="U192" s="34"/>
      <c r="V192" s="34"/>
      <c r="W192" s="34"/>
      <c r="X192" s="34"/>
      <c r="Y192" s="34"/>
      <c r="Z192" s="34"/>
      <c r="AA192" s="34"/>
      <c r="AB192" s="34"/>
      <c r="AC192" s="34"/>
      <c r="AD192" s="34"/>
      <c r="AE192" s="34"/>
      <c r="AR192" s="151" t="s">
        <v>133</v>
      </c>
      <c r="AT192" s="151" t="s">
        <v>128</v>
      </c>
      <c r="AU192" s="151" t="s">
        <v>87</v>
      </c>
      <c r="AY192" s="18" t="s">
        <v>126</v>
      </c>
      <c r="BE192" s="152">
        <f>IF(N192="základní",J192,0)</f>
        <v>0</v>
      </c>
      <c r="BF192" s="152">
        <f>IF(N192="snížená",J192,0)</f>
        <v>0</v>
      </c>
      <c r="BG192" s="152">
        <f>IF(N192="zákl. přenesená",J192,0)</f>
        <v>0</v>
      </c>
      <c r="BH192" s="152">
        <f>IF(N192="sníž. přenesená",J192,0)</f>
        <v>0</v>
      </c>
      <c r="BI192" s="152">
        <f>IF(N192="nulová",J192,0)</f>
        <v>0</v>
      </c>
      <c r="BJ192" s="18" t="s">
        <v>84</v>
      </c>
      <c r="BK192" s="152">
        <f>ROUND(I192*H192,2)</f>
        <v>0</v>
      </c>
      <c r="BL192" s="18" t="s">
        <v>133</v>
      </c>
      <c r="BM192" s="151" t="s">
        <v>293</v>
      </c>
    </row>
    <row r="193" spans="1:47" s="2" customFormat="1" ht="107.25">
      <c r="A193" s="34"/>
      <c r="B193" s="35"/>
      <c r="C193" s="34"/>
      <c r="D193" s="153" t="s">
        <v>135</v>
      </c>
      <c r="E193" s="34"/>
      <c r="F193" s="154" t="s">
        <v>286</v>
      </c>
      <c r="G193" s="34"/>
      <c r="H193" s="34"/>
      <c r="I193" s="155"/>
      <c r="J193" s="34"/>
      <c r="K193" s="34"/>
      <c r="L193" s="35"/>
      <c r="M193" s="156"/>
      <c r="N193" s="157"/>
      <c r="O193" s="55"/>
      <c r="P193" s="55"/>
      <c r="Q193" s="55"/>
      <c r="R193" s="55"/>
      <c r="S193" s="55"/>
      <c r="T193" s="56"/>
      <c r="U193" s="34"/>
      <c r="V193" s="34"/>
      <c r="W193" s="34"/>
      <c r="X193" s="34"/>
      <c r="Y193" s="34"/>
      <c r="Z193" s="34"/>
      <c r="AA193" s="34"/>
      <c r="AB193" s="34"/>
      <c r="AC193" s="34"/>
      <c r="AD193" s="34"/>
      <c r="AE193" s="34"/>
      <c r="AT193" s="18" t="s">
        <v>135</v>
      </c>
      <c r="AU193" s="18" t="s">
        <v>87</v>
      </c>
    </row>
    <row r="194" spans="2:51" s="14" customFormat="1" ht="12">
      <c r="B194" s="165"/>
      <c r="D194" s="153" t="s">
        <v>151</v>
      </c>
      <c r="E194" s="166" t="s">
        <v>3</v>
      </c>
      <c r="F194" s="167" t="s">
        <v>294</v>
      </c>
      <c r="H194" s="168">
        <v>163</v>
      </c>
      <c r="I194" s="169"/>
      <c r="L194" s="165"/>
      <c r="M194" s="170"/>
      <c r="N194" s="171"/>
      <c r="O194" s="171"/>
      <c r="P194" s="171"/>
      <c r="Q194" s="171"/>
      <c r="R194" s="171"/>
      <c r="S194" s="171"/>
      <c r="T194" s="172"/>
      <c r="AT194" s="166" t="s">
        <v>151</v>
      </c>
      <c r="AU194" s="166" t="s">
        <v>87</v>
      </c>
      <c r="AV194" s="14" t="s">
        <v>87</v>
      </c>
      <c r="AW194" s="14" t="s">
        <v>37</v>
      </c>
      <c r="AX194" s="14" t="s">
        <v>76</v>
      </c>
      <c r="AY194" s="166" t="s">
        <v>126</v>
      </c>
    </row>
    <row r="195" spans="2:51" s="15" customFormat="1" ht="12">
      <c r="B195" s="173"/>
      <c r="D195" s="153" t="s">
        <v>151</v>
      </c>
      <c r="E195" s="174" t="s">
        <v>3</v>
      </c>
      <c r="F195" s="175" t="s">
        <v>154</v>
      </c>
      <c r="H195" s="176">
        <v>163</v>
      </c>
      <c r="I195" s="177"/>
      <c r="L195" s="173"/>
      <c r="M195" s="178"/>
      <c r="N195" s="179"/>
      <c r="O195" s="179"/>
      <c r="P195" s="179"/>
      <c r="Q195" s="179"/>
      <c r="R195" s="179"/>
      <c r="S195" s="179"/>
      <c r="T195" s="180"/>
      <c r="AT195" s="174" t="s">
        <v>151</v>
      </c>
      <c r="AU195" s="174" t="s">
        <v>87</v>
      </c>
      <c r="AV195" s="15" t="s">
        <v>133</v>
      </c>
      <c r="AW195" s="15" t="s">
        <v>37</v>
      </c>
      <c r="AX195" s="15" t="s">
        <v>84</v>
      </c>
      <c r="AY195" s="174" t="s">
        <v>126</v>
      </c>
    </row>
    <row r="196" spans="1:65" s="2" customFormat="1" ht="24">
      <c r="A196" s="34"/>
      <c r="B196" s="139"/>
      <c r="C196" s="140" t="s">
        <v>295</v>
      </c>
      <c r="D196" s="140" t="s">
        <v>128</v>
      </c>
      <c r="E196" s="141" t="s">
        <v>296</v>
      </c>
      <c r="F196" s="142" t="s">
        <v>297</v>
      </c>
      <c r="G196" s="143" t="s">
        <v>284</v>
      </c>
      <c r="H196" s="144">
        <v>5663.61</v>
      </c>
      <c r="I196" s="145"/>
      <c r="J196" s="146">
        <f>ROUND(I196*H196,2)</f>
        <v>0</v>
      </c>
      <c r="K196" s="142" t="s">
        <v>132</v>
      </c>
      <c r="L196" s="35"/>
      <c r="M196" s="147" t="s">
        <v>3</v>
      </c>
      <c r="N196" s="148" t="s">
        <v>47</v>
      </c>
      <c r="O196" s="55"/>
      <c r="P196" s="149">
        <f>O196*H196</f>
        <v>0</v>
      </c>
      <c r="Q196" s="149">
        <v>0</v>
      </c>
      <c r="R196" s="149">
        <f>Q196*H196</f>
        <v>0</v>
      </c>
      <c r="S196" s="149">
        <v>0</v>
      </c>
      <c r="T196" s="150">
        <f>S196*H196</f>
        <v>0</v>
      </c>
      <c r="U196" s="34"/>
      <c r="V196" s="34"/>
      <c r="W196" s="34"/>
      <c r="X196" s="34"/>
      <c r="Y196" s="34"/>
      <c r="Z196" s="34"/>
      <c r="AA196" s="34"/>
      <c r="AB196" s="34"/>
      <c r="AC196" s="34"/>
      <c r="AD196" s="34"/>
      <c r="AE196" s="34"/>
      <c r="AR196" s="151" t="s">
        <v>133</v>
      </c>
      <c r="AT196" s="151" t="s">
        <v>128</v>
      </c>
      <c r="AU196" s="151" t="s">
        <v>87</v>
      </c>
      <c r="AY196" s="18" t="s">
        <v>126</v>
      </c>
      <c r="BE196" s="152">
        <f>IF(N196="základní",J196,0)</f>
        <v>0</v>
      </c>
      <c r="BF196" s="152">
        <f>IF(N196="snížená",J196,0)</f>
        <v>0</v>
      </c>
      <c r="BG196" s="152">
        <f>IF(N196="zákl. přenesená",J196,0)</f>
        <v>0</v>
      </c>
      <c r="BH196" s="152">
        <f>IF(N196="sníž. přenesená",J196,0)</f>
        <v>0</v>
      </c>
      <c r="BI196" s="152">
        <f>IF(N196="nulová",J196,0)</f>
        <v>0</v>
      </c>
      <c r="BJ196" s="18" t="s">
        <v>84</v>
      </c>
      <c r="BK196" s="152">
        <f>ROUND(I196*H196,2)</f>
        <v>0</v>
      </c>
      <c r="BL196" s="18" t="s">
        <v>133</v>
      </c>
      <c r="BM196" s="151" t="s">
        <v>298</v>
      </c>
    </row>
    <row r="197" spans="1:47" s="2" customFormat="1" ht="48.75">
      <c r="A197" s="34"/>
      <c r="B197" s="35"/>
      <c r="C197" s="34"/>
      <c r="D197" s="153" t="s">
        <v>135</v>
      </c>
      <c r="E197" s="34"/>
      <c r="F197" s="154" t="s">
        <v>299</v>
      </c>
      <c r="G197" s="34"/>
      <c r="H197" s="34"/>
      <c r="I197" s="155"/>
      <c r="J197" s="34"/>
      <c r="K197" s="34"/>
      <c r="L197" s="35"/>
      <c r="M197" s="156"/>
      <c r="N197" s="157"/>
      <c r="O197" s="55"/>
      <c r="P197" s="55"/>
      <c r="Q197" s="55"/>
      <c r="R197" s="55"/>
      <c r="S197" s="55"/>
      <c r="T197" s="56"/>
      <c r="U197" s="34"/>
      <c r="V197" s="34"/>
      <c r="W197" s="34"/>
      <c r="X197" s="34"/>
      <c r="Y197" s="34"/>
      <c r="Z197" s="34"/>
      <c r="AA197" s="34"/>
      <c r="AB197" s="34"/>
      <c r="AC197" s="34"/>
      <c r="AD197" s="34"/>
      <c r="AE197" s="34"/>
      <c r="AT197" s="18" t="s">
        <v>135</v>
      </c>
      <c r="AU197" s="18" t="s">
        <v>87</v>
      </c>
    </row>
    <row r="198" spans="2:51" s="13" customFormat="1" ht="12">
      <c r="B198" s="158"/>
      <c r="D198" s="153" t="s">
        <v>151</v>
      </c>
      <c r="E198" s="159" t="s">
        <v>3</v>
      </c>
      <c r="F198" s="160" t="s">
        <v>300</v>
      </c>
      <c r="H198" s="159" t="s">
        <v>3</v>
      </c>
      <c r="I198" s="161"/>
      <c r="L198" s="158"/>
      <c r="M198" s="162"/>
      <c r="N198" s="163"/>
      <c r="O198" s="163"/>
      <c r="P198" s="163"/>
      <c r="Q198" s="163"/>
      <c r="R198" s="163"/>
      <c r="S198" s="163"/>
      <c r="T198" s="164"/>
      <c r="AT198" s="159" t="s">
        <v>151</v>
      </c>
      <c r="AU198" s="159" t="s">
        <v>87</v>
      </c>
      <c r="AV198" s="13" t="s">
        <v>84</v>
      </c>
      <c r="AW198" s="13" t="s">
        <v>37</v>
      </c>
      <c r="AX198" s="13" t="s">
        <v>76</v>
      </c>
      <c r="AY198" s="159" t="s">
        <v>126</v>
      </c>
    </row>
    <row r="199" spans="2:51" s="14" customFormat="1" ht="12">
      <c r="B199" s="165"/>
      <c r="D199" s="153" t="s">
        <v>151</v>
      </c>
      <c r="E199" s="166" t="s">
        <v>3</v>
      </c>
      <c r="F199" s="167" t="s">
        <v>301</v>
      </c>
      <c r="H199" s="168">
        <v>5663.61</v>
      </c>
      <c r="I199" s="169"/>
      <c r="L199" s="165"/>
      <c r="M199" s="170"/>
      <c r="N199" s="171"/>
      <c r="O199" s="171"/>
      <c r="P199" s="171"/>
      <c r="Q199" s="171"/>
      <c r="R199" s="171"/>
      <c r="S199" s="171"/>
      <c r="T199" s="172"/>
      <c r="AT199" s="166" t="s">
        <v>151</v>
      </c>
      <c r="AU199" s="166" t="s">
        <v>87</v>
      </c>
      <c r="AV199" s="14" t="s">
        <v>87</v>
      </c>
      <c r="AW199" s="14" t="s">
        <v>37</v>
      </c>
      <c r="AX199" s="14" t="s">
        <v>76</v>
      </c>
      <c r="AY199" s="166" t="s">
        <v>126</v>
      </c>
    </row>
    <row r="200" spans="2:51" s="15" customFormat="1" ht="12">
      <c r="B200" s="173"/>
      <c r="D200" s="153" t="s">
        <v>151</v>
      </c>
      <c r="E200" s="174" t="s">
        <v>3</v>
      </c>
      <c r="F200" s="175" t="s">
        <v>154</v>
      </c>
      <c r="H200" s="176">
        <v>5663.61</v>
      </c>
      <c r="I200" s="177"/>
      <c r="L200" s="173"/>
      <c r="M200" s="178"/>
      <c r="N200" s="179"/>
      <c r="O200" s="179"/>
      <c r="P200" s="179"/>
      <c r="Q200" s="179"/>
      <c r="R200" s="179"/>
      <c r="S200" s="179"/>
      <c r="T200" s="180"/>
      <c r="AT200" s="174" t="s">
        <v>151</v>
      </c>
      <c r="AU200" s="174" t="s">
        <v>87</v>
      </c>
      <c r="AV200" s="15" t="s">
        <v>133</v>
      </c>
      <c r="AW200" s="15" t="s">
        <v>37</v>
      </c>
      <c r="AX200" s="15" t="s">
        <v>84</v>
      </c>
      <c r="AY200" s="174" t="s">
        <v>126</v>
      </c>
    </row>
    <row r="201" spans="1:65" s="2" customFormat="1" ht="21.75" customHeight="1">
      <c r="A201" s="34"/>
      <c r="B201" s="139"/>
      <c r="C201" s="140" t="s">
        <v>302</v>
      </c>
      <c r="D201" s="140" t="s">
        <v>128</v>
      </c>
      <c r="E201" s="141" t="s">
        <v>303</v>
      </c>
      <c r="F201" s="142" t="s">
        <v>304</v>
      </c>
      <c r="G201" s="143" t="s">
        <v>284</v>
      </c>
      <c r="H201" s="144">
        <v>2854.33</v>
      </c>
      <c r="I201" s="145"/>
      <c r="J201" s="146">
        <f>ROUND(I201*H201,2)</f>
        <v>0</v>
      </c>
      <c r="K201" s="142" t="s">
        <v>3</v>
      </c>
      <c r="L201" s="35"/>
      <c r="M201" s="147" t="s">
        <v>3</v>
      </c>
      <c r="N201" s="148" t="s">
        <v>47</v>
      </c>
      <c r="O201" s="55"/>
      <c r="P201" s="149">
        <f>O201*H201</f>
        <v>0</v>
      </c>
      <c r="Q201" s="149">
        <v>5E-05</v>
      </c>
      <c r="R201" s="149">
        <f>Q201*H201</f>
        <v>0.1427165</v>
      </c>
      <c r="S201" s="149">
        <v>0</v>
      </c>
      <c r="T201" s="150">
        <f>S201*H201</f>
        <v>0</v>
      </c>
      <c r="U201" s="34"/>
      <c r="V201" s="34"/>
      <c r="W201" s="34"/>
      <c r="X201" s="34"/>
      <c r="Y201" s="34"/>
      <c r="Z201" s="34"/>
      <c r="AA201" s="34"/>
      <c r="AB201" s="34"/>
      <c r="AC201" s="34"/>
      <c r="AD201" s="34"/>
      <c r="AE201" s="34"/>
      <c r="AR201" s="151" t="s">
        <v>133</v>
      </c>
      <c r="AT201" s="151" t="s">
        <v>128</v>
      </c>
      <c r="AU201" s="151" t="s">
        <v>87</v>
      </c>
      <c r="AY201" s="18" t="s">
        <v>126</v>
      </c>
      <c r="BE201" s="152">
        <f>IF(N201="základní",J201,0)</f>
        <v>0</v>
      </c>
      <c r="BF201" s="152">
        <f>IF(N201="snížená",J201,0)</f>
        <v>0</v>
      </c>
      <c r="BG201" s="152">
        <f>IF(N201="zákl. přenesená",J201,0)</f>
        <v>0</v>
      </c>
      <c r="BH201" s="152">
        <f>IF(N201="sníž. přenesená",J201,0)</f>
        <v>0</v>
      </c>
      <c r="BI201" s="152">
        <f>IF(N201="nulová",J201,0)</f>
        <v>0</v>
      </c>
      <c r="BJ201" s="18" t="s">
        <v>84</v>
      </c>
      <c r="BK201" s="152">
        <f>ROUND(I201*H201,2)</f>
        <v>0</v>
      </c>
      <c r="BL201" s="18" t="s">
        <v>133</v>
      </c>
      <c r="BM201" s="151" t="s">
        <v>305</v>
      </c>
    </row>
    <row r="202" spans="1:47" s="2" customFormat="1" ht="39">
      <c r="A202" s="34"/>
      <c r="B202" s="35"/>
      <c r="C202" s="34"/>
      <c r="D202" s="153" t="s">
        <v>135</v>
      </c>
      <c r="E202" s="34"/>
      <c r="F202" s="154" t="s">
        <v>306</v>
      </c>
      <c r="G202" s="34"/>
      <c r="H202" s="34"/>
      <c r="I202" s="155"/>
      <c r="J202" s="34"/>
      <c r="K202" s="34"/>
      <c r="L202" s="35"/>
      <c r="M202" s="156"/>
      <c r="N202" s="157"/>
      <c r="O202" s="55"/>
      <c r="P202" s="55"/>
      <c r="Q202" s="55"/>
      <c r="R202" s="55"/>
      <c r="S202" s="55"/>
      <c r="T202" s="56"/>
      <c r="U202" s="34"/>
      <c r="V202" s="34"/>
      <c r="W202" s="34"/>
      <c r="X202" s="34"/>
      <c r="Y202" s="34"/>
      <c r="Z202" s="34"/>
      <c r="AA202" s="34"/>
      <c r="AB202" s="34"/>
      <c r="AC202" s="34"/>
      <c r="AD202" s="34"/>
      <c r="AE202" s="34"/>
      <c r="AT202" s="18" t="s">
        <v>135</v>
      </c>
      <c r="AU202" s="18" t="s">
        <v>87</v>
      </c>
    </row>
    <row r="203" spans="1:65" s="2" customFormat="1" ht="21.75" customHeight="1">
      <c r="A203" s="34"/>
      <c r="B203" s="139"/>
      <c r="C203" s="140" t="s">
        <v>307</v>
      </c>
      <c r="D203" s="140" t="s">
        <v>128</v>
      </c>
      <c r="E203" s="141" t="s">
        <v>308</v>
      </c>
      <c r="F203" s="142" t="s">
        <v>309</v>
      </c>
      <c r="G203" s="143" t="s">
        <v>131</v>
      </c>
      <c r="H203" s="144">
        <v>2205.32</v>
      </c>
      <c r="I203" s="145"/>
      <c r="J203" s="146">
        <f>ROUND(I203*H203,2)</f>
        <v>0</v>
      </c>
      <c r="K203" s="142" t="s">
        <v>132</v>
      </c>
      <c r="L203" s="35"/>
      <c r="M203" s="147" t="s">
        <v>3</v>
      </c>
      <c r="N203" s="148" t="s">
        <v>47</v>
      </c>
      <c r="O203" s="55"/>
      <c r="P203" s="149">
        <f>O203*H203</f>
        <v>0</v>
      </c>
      <c r="Q203" s="149">
        <v>0.0006</v>
      </c>
      <c r="R203" s="149">
        <f>Q203*H203</f>
        <v>1.323192</v>
      </c>
      <c r="S203" s="149">
        <v>0</v>
      </c>
      <c r="T203" s="150">
        <f>S203*H203</f>
        <v>0</v>
      </c>
      <c r="U203" s="34"/>
      <c r="V203" s="34"/>
      <c r="W203" s="34"/>
      <c r="X203" s="34"/>
      <c r="Y203" s="34"/>
      <c r="Z203" s="34"/>
      <c r="AA203" s="34"/>
      <c r="AB203" s="34"/>
      <c r="AC203" s="34"/>
      <c r="AD203" s="34"/>
      <c r="AE203" s="34"/>
      <c r="AR203" s="151" t="s">
        <v>133</v>
      </c>
      <c r="AT203" s="151" t="s">
        <v>128</v>
      </c>
      <c r="AU203" s="151" t="s">
        <v>87</v>
      </c>
      <c r="AY203" s="18" t="s">
        <v>126</v>
      </c>
      <c r="BE203" s="152">
        <f>IF(N203="základní",J203,0)</f>
        <v>0</v>
      </c>
      <c r="BF203" s="152">
        <f>IF(N203="snížená",J203,0)</f>
        <v>0</v>
      </c>
      <c r="BG203" s="152">
        <f>IF(N203="zákl. přenesená",J203,0)</f>
        <v>0</v>
      </c>
      <c r="BH203" s="152">
        <f>IF(N203="sníž. přenesená",J203,0)</f>
        <v>0</v>
      </c>
      <c r="BI203" s="152">
        <f>IF(N203="nulová",J203,0)</f>
        <v>0</v>
      </c>
      <c r="BJ203" s="18" t="s">
        <v>84</v>
      </c>
      <c r="BK203" s="152">
        <f>ROUND(I203*H203,2)</f>
        <v>0</v>
      </c>
      <c r="BL203" s="18" t="s">
        <v>133</v>
      </c>
      <c r="BM203" s="151" t="s">
        <v>310</v>
      </c>
    </row>
    <row r="204" spans="1:47" s="2" customFormat="1" ht="68.25">
      <c r="A204" s="34"/>
      <c r="B204" s="35"/>
      <c r="C204" s="34"/>
      <c r="D204" s="153" t="s">
        <v>135</v>
      </c>
      <c r="E204" s="34"/>
      <c r="F204" s="154" t="s">
        <v>311</v>
      </c>
      <c r="G204" s="34"/>
      <c r="H204" s="34"/>
      <c r="I204" s="155"/>
      <c r="J204" s="34"/>
      <c r="K204" s="34"/>
      <c r="L204" s="35"/>
      <c r="M204" s="156"/>
      <c r="N204" s="157"/>
      <c r="O204" s="55"/>
      <c r="P204" s="55"/>
      <c r="Q204" s="55"/>
      <c r="R204" s="55"/>
      <c r="S204" s="55"/>
      <c r="T204" s="56"/>
      <c r="U204" s="34"/>
      <c r="V204" s="34"/>
      <c r="W204" s="34"/>
      <c r="X204" s="34"/>
      <c r="Y204" s="34"/>
      <c r="Z204" s="34"/>
      <c r="AA204" s="34"/>
      <c r="AB204" s="34"/>
      <c r="AC204" s="34"/>
      <c r="AD204" s="34"/>
      <c r="AE204" s="34"/>
      <c r="AT204" s="18" t="s">
        <v>135</v>
      </c>
      <c r="AU204" s="18" t="s">
        <v>87</v>
      </c>
    </row>
    <row r="205" spans="2:51" s="13" customFormat="1" ht="12">
      <c r="B205" s="158"/>
      <c r="D205" s="153" t="s">
        <v>151</v>
      </c>
      <c r="E205" s="159" t="s">
        <v>3</v>
      </c>
      <c r="F205" s="160" t="s">
        <v>223</v>
      </c>
      <c r="H205" s="159" t="s">
        <v>3</v>
      </c>
      <c r="I205" s="161"/>
      <c r="L205" s="158"/>
      <c r="M205" s="162"/>
      <c r="N205" s="163"/>
      <c r="O205" s="163"/>
      <c r="P205" s="163"/>
      <c r="Q205" s="163"/>
      <c r="R205" s="163"/>
      <c r="S205" s="163"/>
      <c r="T205" s="164"/>
      <c r="AT205" s="159" t="s">
        <v>151</v>
      </c>
      <c r="AU205" s="159" t="s">
        <v>87</v>
      </c>
      <c r="AV205" s="13" t="s">
        <v>84</v>
      </c>
      <c r="AW205" s="13" t="s">
        <v>37</v>
      </c>
      <c r="AX205" s="13" t="s">
        <v>76</v>
      </c>
      <c r="AY205" s="159" t="s">
        <v>126</v>
      </c>
    </row>
    <row r="206" spans="2:51" s="14" customFormat="1" ht="12">
      <c r="B206" s="165"/>
      <c r="D206" s="153" t="s">
        <v>151</v>
      </c>
      <c r="E206" s="166" t="s">
        <v>3</v>
      </c>
      <c r="F206" s="167" t="s">
        <v>312</v>
      </c>
      <c r="H206" s="168">
        <v>2205.32</v>
      </c>
      <c r="I206" s="169"/>
      <c r="L206" s="165"/>
      <c r="M206" s="170"/>
      <c r="N206" s="171"/>
      <c r="O206" s="171"/>
      <c r="P206" s="171"/>
      <c r="Q206" s="171"/>
      <c r="R206" s="171"/>
      <c r="S206" s="171"/>
      <c r="T206" s="172"/>
      <c r="AT206" s="166" t="s">
        <v>151</v>
      </c>
      <c r="AU206" s="166" t="s">
        <v>87</v>
      </c>
      <c r="AV206" s="14" t="s">
        <v>87</v>
      </c>
      <c r="AW206" s="14" t="s">
        <v>37</v>
      </c>
      <c r="AX206" s="14" t="s">
        <v>76</v>
      </c>
      <c r="AY206" s="166" t="s">
        <v>126</v>
      </c>
    </row>
    <row r="207" spans="2:51" s="15" customFormat="1" ht="12">
      <c r="B207" s="173"/>
      <c r="D207" s="153" t="s">
        <v>151</v>
      </c>
      <c r="E207" s="174" t="s">
        <v>3</v>
      </c>
      <c r="F207" s="175" t="s">
        <v>154</v>
      </c>
      <c r="H207" s="176">
        <v>2205.32</v>
      </c>
      <c r="I207" s="177"/>
      <c r="L207" s="173"/>
      <c r="M207" s="178"/>
      <c r="N207" s="179"/>
      <c r="O207" s="179"/>
      <c r="P207" s="179"/>
      <c r="Q207" s="179"/>
      <c r="R207" s="179"/>
      <c r="S207" s="179"/>
      <c r="T207" s="180"/>
      <c r="AT207" s="174" t="s">
        <v>151</v>
      </c>
      <c r="AU207" s="174" t="s">
        <v>87</v>
      </c>
      <c r="AV207" s="15" t="s">
        <v>133</v>
      </c>
      <c r="AW207" s="15" t="s">
        <v>37</v>
      </c>
      <c r="AX207" s="15" t="s">
        <v>84</v>
      </c>
      <c r="AY207" s="174" t="s">
        <v>126</v>
      </c>
    </row>
    <row r="208" spans="1:65" s="2" customFormat="1" ht="16.5" customHeight="1">
      <c r="A208" s="34"/>
      <c r="B208" s="139"/>
      <c r="C208" s="140" t="s">
        <v>313</v>
      </c>
      <c r="D208" s="140" t="s">
        <v>128</v>
      </c>
      <c r="E208" s="141" t="s">
        <v>314</v>
      </c>
      <c r="F208" s="142" t="s">
        <v>315</v>
      </c>
      <c r="G208" s="143" t="s">
        <v>284</v>
      </c>
      <c r="H208" s="144">
        <v>2854.33</v>
      </c>
      <c r="I208" s="145"/>
      <c r="J208" s="146">
        <f>ROUND(I208*H208,2)</f>
        <v>0</v>
      </c>
      <c r="K208" s="142" t="s">
        <v>132</v>
      </c>
      <c r="L208" s="35"/>
      <c r="M208" s="147" t="s">
        <v>3</v>
      </c>
      <c r="N208" s="148" t="s">
        <v>47</v>
      </c>
      <c r="O208" s="55"/>
      <c r="P208" s="149">
        <f>O208*H208</f>
        <v>0</v>
      </c>
      <c r="Q208" s="149">
        <v>0</v>
      </c>
      <c r="R208" s="149">
        <f>Q208*H208</f>
        <v>0</v>
      </c>
      <c r="S208" s="149">
        <v>0</v>
      </c>
      <c r="T208" s="150">
        <f>S208*H208</f>
        <v>0</v>
      </c>
      <c r="U208" s="34"/>
      <c r="V208" s="34"/>
      <c r="W208" s="34"/>
      <c r="X208" s="34"/>
      <c r="Y208" s="34"/>
      <c r="Z208" s="34"/>
      <c r="AA208" s="34"/>
      <c r="AB208" s="34"/>
      <c r="AC208" s="34"/>
      <c r="AD208" s="34"/>
      <c r="AE208" s="34"/>
      <c r="AR208" s="151" t="s">
        <v>133</v>
      </c>
      <c r="AT208" s="151" t="s">
        <v>128</v>
      </c>
      <c r="AU208" s="151" t="s">
        <v>87</v>
      </c>
      <c r="AY208" s="18" t="s">
        <v>126</v>
      </c>
      <c r="BE208" s="152">
        <f>IF(N208="základní",J208,0)</f>
        <v>0</v>
      </c>
      <c r="BF208" s="152">
        <f>IF(N208="snížená",J208,0)</f>
        <v>0</v>
      </c>
      <c r="BG208" s="152">
        <f>IF(N208="zákl. přenesená",J208,0)</f>
        <v>0</v>
      </c>
      <c r="BH208" s="152">
        <f>IF(N208="sníž. přenesená",J208,0)</f>
        <v>0</v>
      </c>
      <c r="BI208" s="152">
        <f>IF(N208="nulová",J208,0)</f>
        <v>0</v>
      </c>
      <c r="BJ208" s="18" t="s">
        <v>84</v>
      </c>
      <c r="BK208" s="152">
        <f>ROUND(I208*H208,2)</f>
        <v>0</v>
      </c>
      <c r="BL208" s="18" t="s">
        <v>133</v>
      </c>
      <c r="BM208" s="151" t="s">
        <v>316</v>
      </c>
    </row>
    <row r="209" spans="1:47" s="2" customFormat="1" ht="29.25">
      <c r="A209" s="34"/>
      <c r="B209" s="35"/>
      <c r="C209" s="34"/>
      <c r="D209" s="153" t="s">
        <v>135</v>
      </c>
      <c r="E209" s="34"/>
      <c r="F209" s="154" t="s">
        <v>317</v>
      </c>
      <c r="G209" s="34"/>
      <c r="H209" s="34"/>
      <c r="I209" s="155"/>
      <c r="J209" s="34"/>
      <c r="K209" s="34"/>
      <c r="L209" s="35"/>
      <c r="M209" s="156"/>
      <c r="N209" s="157"/>
      <c r="O209" s="55"/>
      <c r="P209" s="55"/>
      <c r="Q209" s="55"/>
      <c r="R209" s="55"/>
      <c r="S209" s="55"/>
      <c r="T209" s="56"/>
      <c r="U209" s="34"/>
      <c r="V209" s="34"/>
      <c r="W209" s="34"/>
      <c r="X209" s="34"/>
      <c r="Y209" s="34"/>
      <c r="Z209" s="34"/>
      <c r="AA209" s="34"/>
      <c r="AB209" s="34"/>
      <c r="AC209" s="34"/>
      <c r="AD209" s="34"/>
      <c r="AE209" s="34"/>
      <c r="AT209" s="18" t="s">
        <v>135</v>
      </c>
      <c r="AU209" s="18" t="s">
        <v>87</v>
      </c>
    </row>
    <row r="210" spans="2:51" s="14" customFormat="1" ht="12">
      <c r="B210" s="165"/>
      <c r="D210" s="153" t="s">
        <v>151</v>
      </c>
      <c r="E210" s="166" t="s">
        <v>3</v>
      </c>
      <c r="F210" s="167" t="s">
        <v>318</v>
      </c>
      <c r="H210" s="168">
        <v>66.35</v>
      </c>
      <c r="I210" s="169"/>
      <c r="L210" s="165"/>
      <c r="M210" s="170"/>
      <c r="N210" s="171"/>
      <c r="O210" s="171"/>
      <c r="P210" s="171"/>
      <c r="Q210" s="171"/>
      <c r="R210" s="171"/>
      <c r="S210" s="171"/>
      <c r="T210" s="172"/>
      <c r="AT210" s="166" t="s">
        <v>151</v>
      </c>
      <c r="AU210" s="166" t="s">
        <v>87</v>
      </c>
      <c r="AV210" s="14" t="s">
        <v>87</v>
      </c>
      <c r="AW210" s="14" t="s">
        <v>37</v>
      </c>
      <c r="AX210" s="14" t="s">
        <v>76</v>
      </c>
      <c r="AY210" s="166" t="s">
        <v>126</v>
      </c>
    </row>
    <row r="211" spans="2:51" s="14" customFormat="1" ht="12">
      <c r="B211" s="165"/>
      <c r="D211" s="153" t="s">
        <v>151</v>
      </c>
      <c r="E211" s="166" t="s">
        <v>3</v>
      </c>
      <c r="F211" s="167" t="s">
        <v>319</v>
      </c>
      <c r="H211" s="168">
        <v>13.16</v>
      </c>
      <c r="I211" s="169"/>
      <c r="L211" s="165"/>
      <c r="M211" s="170"/>
      <c r="N211" s="171"/>
      <c r="O211" s="171"/>
      <c r="P211" s="171"/>
      <c r="Q211" s="171"/>
      <c r="R211" s="171"/>
      <c r="S211" s="171"/>
      <c r="T211" s="172"/>
      <c r="AT211" s="166" t="s">
        <v>151</v>
      </c>
      <c r="AU211" s="166" t="s">
        <v>87</v>
      </c>
      <c r="AV211" s="14" t="s">
        <v>87</v>
      </c>
      <c r="AW211" s="14" t="s">
        <v>37</v>
      </c>
      <c r="AX211" s="14" t="s">
        <v>76</v>
      </c>
      <c r="AY211" s="166" t="s">
        <v>126</v>
      </c>
    </row>
    <row r="212" spans="2:51" s="14" customFormat="1" ht="12">
      <c r="B212" s="165"/>
      <c r="D212" s="153" t="s">
        <v>151</v>
      </c>
      <c r="E212" s="166" t="s">
        <v>3</v>
      </c>
      <c r="F212" s="167" t="s">
        <v>320</v>
      </c>
      <c r="H212" s="168">
        <v>56.82</v>
      </c>
      <c r="I212" s="169"/>
      <c r="L212" s="165"/>
      <c r="M212" s="170"/>
      <c r="N212" s="171"/>
      <c r="O212" s="171"/>
      <c r="P212" s="171"/>
      <c r="Q212" s="171"/>
      <c r="R212" s="171"/>
      <c r="S212" s="171"/>
      <c r="T212" s="172"/>
      <c r="AT212" s="166" t="s">
        <v>151</v>
      </c>
      <c r="AU212" s="166" t="s">
        <v>87</v>
      </c>
      <c r="AV212" s="14" t="s">
        <v>87</v>
      </c>
      <c r="AW212" s="14" t="s">
        <v>37</v>
      </c>
      <c r="AX212" s="14" t="s">
        <v>76</v>
      </c>
      <c r="AY212" s="166" t="s">
        <v>126</v>
      </c>
    </row>
    <row r="213" spans="2:51" s="14" customFormat="1" ht="12">
      <c r="B213" s="165"/>
      <c r="D213" s="153" t="s">
        <v>151</v>
      </c>
      <c r="E213" s="166" t="s">
        <v>3</v>
      </c>
      <c r="F213" s="167" t="s">
        <v>321</v>
      </c>
      <c r="H213" s="168">
        <v>2718</v>
      </c>
      <c r="I213" s="169"/>
      <c r="L213" s="165"/>
      <c r="M213" s="170"/>
      <c r="N213" s="171"/>
      <c r="O213" s="171"/>
      <c r="P213" s="171"/>
      <c r="Q213" s="171"/>
      <c r="R213" s="171"/>
      <c r="S213" s="171"/>
      <c r="T213" s="172"/>
      <c r="AT213" s="166" t="s">
        <v>151</v>
      </c>
      <c r="AU213" s="166" t="s">
        <v>87</v>
      </c>
      <c r="AV213" s="14" t="s">
        <v>87</v>
      </c>
      <c r="AW213" s="14" t="s">
        <v>37</v>
      </c>
      <c r="AX213" s="14" t="s">
        <v>76</v>
      </c>
      <c r="AY213" s="166" t="s">
        <v>126</v>
      </c>
    </row>
    <row r="214" spans="2:51" s="15" customFormat="1" ht="12">
      <c r="B214" s="173"/>
      <c r="D214" s="153" t="s">
        <v>151</v>
      </c>
      <c r="E214" s="174" t="s">
        <v>3</v>
      </c>
      <c r="F214" s="175" t="s">
        <v>154</v>
      </c>
      <c r="H214" s="176">
        <v>2854.33</v>
      </c>
      <c r="I214" s="177"/>
      <c r="L214" s="173"/>
      <c r="M214" s="178"/>
      <c r="N214" s="179"/>
      <c r="O214" s="179"/>
      <c r="P214" s="179"/>
      <c r="Q214" s="179"/>
      <c r="R214" s="179"/>
      <c r="S214" s="179"/>
      <c r="T214" s="180"/>
      <c r="AT214" s="174" t="s">
        <v>151</v>
      </c>
      <c r="AU214" s="174" t="s">
        <v>87</v>
      </c>
      <c r="AV214" s="15" t="s">
        <v>133</v>
      </c>
      <c r="AW214" s="15" t="s">
        <v>37</v>
      </c>
      <c r="AX214" s="15" t="s">
        <v>84</v>
      </c>
      <c r="AY214" s="174" t="s">
        <v>126</v>
      </c>
    </row>
    <row r="215" spans="1:65" s="2" customFormat="1" ht="44.25" customHeight="1">
      <c r="A215" s="34"/>
      <c r="B215" s="139"/>
      <c r="C215" s="140" t="s">
        <v>322</v>
      </c>
      <c r="D215" s="140" t="s">
        <v>128</v>
      </c>
      <c r="E215" s="141" t="s">
        <v>323</v>
      </c>
      <c r="F215" s="142" t="s">
        <v>324</v>
      </c>
      <c r="G215" s="143" t="s">
        <v>284</v>
      </c>
      <c r="H215" s="144">
        <v>3182.47</v>
      </c>
      <c r="I215" s="145"/>
      <c r="J215" s="146">
        <f>ROUND(I215*H215,2)</f>
        <v>0</v>
      </c>
      <c r="K215" s="142" t="s">
        <v>132</v>
      </c>
      <c r="L215" s="35"/>
      <c r="M215" s="147" t="s">
        <v>3</v>
      </c>
      <c r="N215" s="148" t="s">
        <v>47</v>
      </c>
      <c r="O215" s="55"/>
      <c r="P215" s="149">
        <f>O215*H215</f>
        <v>0</v>
      </c>
      <c r="Q215" s="149">
        <v>0</v>
      </c>
      <c r="R215" s="149">
        <f>Q215*H215</f>
        <v>0</v>
      </c>
      <c r="S215" s="149">
        <v>0.097</v>
      </c>
      <c r="T215" s="150">
        <f>S215*H215</f>
        <v>308.69959</v>
      </c>
      <c r="U215" s="34"/>
      <c r="V215" s="34"/>
      <c r="W215" s="34"/>
      <c r="X215" s="34"/>
      <c r="Y215" s="34"/>
      <c r="Z215" s="34"/>
      <c r="AA215" s="34"/>
      <c r="AB215" s="34"/>
      <c r="AC215" s="34"/>
      <c r="AD215" s="34"/>
      <c r="AE215" s="34"/>
      <c r="AR215" s="151" t="s">
        <v>133</v>
      </c>
      <c r="AT215" s="151" t="s">
        <v>128</v>
      </c>
      <c r="AU215" s="151" t="s">
        <v>87</v>
      </c>
      <c r="AY215" s="18" t="s">
        <v>126</v>
      </c>
      <c r="BE215" s="152">
        <f>IF(N215="základní",J215,0)</f>
        <v>0</v>
      </c>
      <c r="BF215" s="152">
        <f>IF(N215="snížená",J215,0)</f>
        <v>0</v>
      </c>
      <c r="BG215" s="152">
        <f>IF(N215="zákl. přenesená",J215,0)</f>
        <v>0</v>
      </c>
      <c r="BH215" s="152">
        <f>IF(N215="sníž. přenesená",J215,0)</f>
        <v>0</v>
      </c>
      <c r="BI215" s="152">
        <f>IF(N215="nulová",J215,0)</f>
        <v>0</v>
      </c>
      <c r="BJ215" s="18" t="s">
        <v>84</v>
      </c>
      <c r="BK215" s="152">
        <f>ROUND(I215*H215,2)</f>
        <v>0</v>
      </c>
      <c r="BL215" s="18" t="s">
        <v>133</v>
      </c>
      <c r="BM215" s="151" t="s">
        <v>325</v>
      </c>
    </row>
    <row r="216" spans="1:47" s="2" customFormat="1" ht="68.25">
      <c r="A216" s="34"/>
      <c r="B216" s="35"/>
      <c r="C216" s="34"/>
      <c r="D216" s="153" t="s">
        <v>135</v>
      </c>
      <c r="E216" s="34"/>
      <c r="F216" s="154" t="s">
        <v>326</v>
      </c>
      <c r="G216" s="34"/>
      <c r="H216" s="34"/>
      <c r="I216" s="155"/>
      <c r="J216" s="34"/>
      <c r="K216" s="34"/>
      <c r="L216" s="35"/>
      <c r="M216" s="156"/>
      <c r="N216" s="157"/>
      <c r="O216" s="55"/>
      <c r="P216" s="55"/>
      <c r="Q216" s="55"/>
      <c r="R216" s="55"/>
      <c r="S216" s="55"/>
      <c r="T216" s="56"/>
      <c r="U216" s="34"/>
      <c r="V216" s="34"/>
      <c r="W216" s="34"/>
      <c r="X216" s="34"/>
      <c r="Y216" s="34"/>
      <c r="Z216" s="34"/>
      <c r="AA216" s="34"/>
      <c r="AB216" s="34"/>
      <c r="AC216" s="34"/>
      <c r="AD216" s="34"/>
      <c r="AE216" s="34"/>
      <c r="AT216" s="18" t="s">
        <v>135</v>
      </c>
      <c r="AU216" s="18" t="s">
        <v>87</v>
      </c>
    </row>
    <row r="217" spans="2:51" s="14" customFormat="1" ht="12">
      <c r="B217" s="165"/>
      <c r="D217" s="153" t="s">
        <v>151</v>
      </c>
      <c r="E217" s="166" t="s">
        <v>3</v>
      </c>
      <c r="F217" s="167" t="s">
        <v>327</v>
      </c>
      <c r="H217" s="168">
        <v>868.3</v>
      </c>
      <c r="I217" s="169"/>
      <c r="L217" s="165"/>
      <c r="M217" s="170"/>
      <c r="N217" s="171"/>
      <c r="O217" s="171"/>
      <c r="P217" s="171"/>
      <c r="Q217" s="171"/>
      <c r="R217" s="171"/>
      <c r="S217" s="171"/>
      <c r="T217" s="172"/>
      <c r="AT217" s="166" t="s">
        <v>151</v>
      </c>
      <c r="AU217" s="166" t="s">
        <v>87</v>
      </c>
      <c r="AV217" s="14" t="s">
        <v>87</v>
      </c>
      <c r="AW217" s="14" t="s">
        <v>37</v>
      </c>
      <c r="AX217" s="14" t="s">
        <v>76</v>
      </c>
      <c r="AY217" s="166" t="s">
        <v>126</v>
      </c>
    </row>
    <row r="218" spans="2:51" s="14" customFormat="1" ht="12">
      <c r="B218" s="165"/>
      <c r="D218" s="153" t="s">
        <v>151</v>
      </c>
      <c r="E218" s="166" t="s">
        <v>3</v>
      </c>
      <c r="F218" s="167" t="s">
        <v>328</v>
      </c>
      <c r="H218" s="168">
        <v>1416.8</v>
      </c>
      <c r="I218" s="169"/>
      <c r="L218" s="165"/>
      <c r="M218" s="170"/>
      <c r="N218" s="171"/>
      <c r="O218" s="171"/>
      <c r="P218" s="171"/>
      <c r="Q218" s="171"/>
      <c r="R218" s="171"/>
      <c r="S218" s="171"/>
      <c r="T218" s="172"/>
      <c r="AT218" s="166" t="s">
        <v>151</v>
      </c>
      <c r="AU218" s="166" t="s">
        <v>87</v>
      </c>
      <c r="AV218" s="14" t="s">
        <v>87</v>
      </c>
      <c r="AW218" s="14" t="s">
        <v>37</v>
      </c>
      <c r="AX218" s="14" t="s">
        <v>76</v>
      </c>
      <c r="AY218" s="166" t="s">
        <v>126</v>
      </c>
    </row>
    <row r="219" spans="2:51" s="14" customFormat="1" ht="12">
      <c r="B219" s="165"/>
      <c r="D219" s="153" t="s">
        <v>151</v>
      </c>
      <c r="E219" s="166" t="s">
        <v>3</v>
      </c>
      <c r="F219" s="167" t="s">
        <v>329</v>
      </c>
      <c r="H219" s="168">
        <v>897.37</v>
      </c>
      <c r="I219" s="169"/>
      <c r="L219" s="165"/>
      <c r="M219" s="170"/>
      <c r="N219" s="171"/>
      <c r="O219" s="171"/>
      <c r="P219" s="171"/>
      <c r="Q219" s="171"/>
      <c r="R219" s="171"/>
      <c r="S219" s="171"/>
      <c r="T219" s="172"/>
      <c r="AT219" s="166" t="s">
        <v>151</v>
      </c>
      <c r="AU219" s="166" t="s">
        <v>87</v>
      </c>
      <c r="AV219" s="14" t="s">
        <v>87</v>
      </c>
      <c r="AW219" s="14" t="s">
        <v>37</v>
      </c>
      <c r="AX219" s="14" t="s">
        <v>76</v>
      </c>
      <c r="AY219" s="166" t="s">
        <v>126</v>
      </c>
    </row>
    <row r="220" spans="2:51" s="15" customFormat="1" ht="12">
      <c r="B220" s="173"/>
      <c r="D220" s="153" t="s">
        <v>151</v>
      </c>
      <c r="E220" s="174" t="s">
        <v>3</v>
      </c>
      <c r="F220" s="175" t="s">
        <v>154</v>
      </c>
      <c r="H220" s="176">
        <v>3182.47</v>
      </c>
      <c r="I220" s="177"/>
      <c r="L220" s="173"/>
      <c r="M220" s="178"/>
      <c r="N220" s="179"/>
      <c r="O220" s="179"/>
      <c r="P220" s="179"/>
      <c r="Q220" s="179"/>
      <c r="R220" s="179"/>
      <c r="S220" s="179"/>
      <c r="T220" s="180"/>
      <c r="AT220" s="174" t="s">
        <v>151</v>
      </c>
      <c r="AU220" s="174" t="s">
        <v>87</v>
      </c>
      <c r="AV220" s="15" t="s">
        <v>133</v>
      </c>
      <c r="AW220" s="15" t="s">
        <v>37</v>
      </c>
      <c r="AX220" s="15" t="s">
        <v>84</v>
      </c>
      <c r="AY220" s="174" t="s">
        <v>126</v>
      </c>
    </row>
    <row r="221" spans="1:65" s="2" customFormat="1" ht="36">
      <c r="A221" s="34"/>
      <c r="B221" s="139"/>
      <c r="C221" s="140" t="s">
        <v>330</v>
      </c>
      <c r="D221" s="140" t="s">
        <v>128</v>
      </c>
      <c r="E221" s="141" t="s">
        <v>331</v>
      </c>
      <c r="F221" s="142" t="s">
        <v>332</v>
      </c>
      <c r="G221" s="143" t="s">
        <v>284</v>
      </c>
      <c r="H221" s="144">
        <v>227.94</v>
      </c>
      <c r="I221" s="145"/>
      <c r="J221" s="146">
        <f>ROUND(I221*H221,2)</f>
        <v>0</v>
      </c>
      <c r="K221" s="142" t="s">
        <v>132</v>
      </c>
      <c r="L221" s="35"/>
      <c r="M221" s="147" t="s">
        <v>3</v>
      </c>
      <c r="N221" s="148" t="s">
        <v>47</v>
      </c>
      <c r="O221" s="55"/>
      <c r="P221" s="149">
        <f>O221*H221</f>
        <v>0</v>
      </c>
      <c r="Q221" s="149">
        <v>0</v>
      </c>
      <c r="R221" s="149">
        <f>Q221*H221</f>
        <v>0</v>
      </c>
      <c r="S221" s="149">
        <v>0.086</v>
      </c>
      <c r="T221" s="150">
        <f>S221*H221</f>
        <v>19.602839999999997</v>
      </c>
      <c r="U221" s="34"/>
      <c r="V221" s="34"/>
      <c r="W221" s="34"/>
      <c r="X221" s="34"/>
      <c r="Y221" s="34"/>
      <c r="Z221" s="34"/>
      <c r="AA221" s="34"/>
      <c r="AB221" s="34"/>
      <c r="AC221" s="34"/>
      <c r="AD221" s="34"/>
      <c r="AE221" s="34"/>
      <c r="AR221" s="151" t="s">
        <v>133</v>
      </c>
      <c r="AT221" s="151" t="s">
        <v>128</v>
      </c>
      <c r="AU221" s="151" t="s">
        <v>87</v>
      </c>
      <c r="AY221" s="18" t="s">
        <v>126</v>
      </c>
      <c r="BE221" s="152">
        <f>IF(N221="základní",J221,0)</f>
        <v>0</v>
      </c>
      <c r="BF221" s="152">
        <f>IF(N221="snížená",J221,0)</f>
        <v>0</v>
      </c>
      <c r="BG221" s="152">
        <f>IF(N221="zákl. přenesená",J221,0)</f>
        <v>0</v>
      </c>
      <c r="BH221" s="152">
        <f>IF(N221="sníž. přenesená",J221,0)</f>
        <v>0</v>
      </c>
      <c r="BI221" s="152">
        <f>IF(N221="nulová",J221,0)</f>
        <v>0</v>
      </c>
      <c r="BJ221" s="18" t="s">
        <v>84</v>
      </c>
      <c r="BK221" s="152">
        <f>ROUND(I221*H221,2)</f>
        <v>0</v>
      </c>
      <c r="BL221" s="18" t="s">
        <v>133</v>
      </c>
      <c r="BM221" s="151" t="s">
        <v>333</v>
      </c>
    </row>
    <row r="222" spans="1:47" s="2" customFormat="1" ht="68.25">
      <c r="A222" s="34"/>
      <c r="B222" s="35"/>
      <c r="C222" s="34"/>
      <c r="D222" s="153" t="s">
        <v>135</v>
      </c>
      <c r="E222" s="34"/>
      <c r="F222" s="154" t="s">
        <v>334</v>
      </c>
      <c r="G222" s="34"/>
      <c r="H222" s="34"/>
      <c r="I222" s="155"/>
      <c r="J222" s="34"/>
      <c r="K222" s="34"/>
      <c r="L222" s="35"/>
      <c r="M222" s="156"/>
      <c r="N222" s="157"/>
      <c r="O222" s="55"/>
      <c r="P222" s="55"/>
      <c r="Q222" s="55"/>
      <c r="R222" s="55"/>
      <c r="S222" s="55"/>
      <c r="T222" s="56"/>
      <c r="U222" s="34"/>
      <c r="V222" s="34"/>
      <c r="W222" s="34"/>
      <c r="X222" s="34"/>
      <c r="Y222" s="34"/>
      <c r="Z222" s="34"/>
      <c r="AA222" s="34"/>
      <c r="AB222" s="34"/>
      <c r="AC222" s="34"/>
      <c r="AD222" s="34"/>
      <c r="AE222" s="34"/>
      <c r="AT222" s="18" t="s">
        <v>135</v>
      </c>
      <c r="AU222" s="18" t="s">
        <v>87</v>
      </c>
    </row>
    <row r="223" spans="2:51" s="14" customFormat="1" ht="12">
      <c r="B223" s="165"/>
      <c r="D223" s="153" t="s">
        <v>151</v>
      </c>
      <c r="E223" s="166" t="s">
        <v>3</v>
      </c>
      <c r="F223" s="167" t="s">
        <v>335</v>
      </c>
      <c r="H223" s="168">
        <v>128.8</v>
      </c>
      <c r="I223" s="169"/>
      <c r="L223" s="165"/>
      <c r="M223" s="170"/>
      <c r="N223" s="171"/>
      <c r="O223" s="171"/>
      <c r="P223" s="171"/>
      <c r="Q223" s="171"/>
      <c r="R223" s="171"/>
      <c r="S223" s="171"/>
      <c r="T223" s="172"/>
      <c r="AT223" s="166" t="s">
        <v>151</v>
      </c>
      <c r="AU223" s="166" t="s">
        <v>87</v>
      </c>
      <c r="AV223" s="14" t="s">
        <v>87</v>
      </c>
      <c r="AW223" s="14" t="s">
        <v>37</v>
      </c>
      <c r="AX223" s="14" t="s">
        <v>76</v>
      </c>
      <c r="AY223" s="166" t="s">
        <v>126</v>
      </c>
    </row>
    <row r="224" spans="2:51" s="14" customFormat="1" ht="12">
      <c r="B224" s="165"/>
      <c r="D224" s="153" t="s">
        <v>151</v>
      </c>
      <c r="E224" s="166" t="s">
        <v>3</v>
      </c>
      <c r="F224" s="167" t="s">
        <v>336</v>
      </c>
      <c r="H224" s="168">
        <v>39.1</v>
      </c>
      <c r="I224" s="169"/>
      <c r="L224" s="165"/>
      <c r="M224" s="170"/>
      <c r="N224" s="171"/>
      <c r="O224" s="171"/>
      <c r="P224" s="171"/>
      <c r="Q224" s="171"/>
      <c r="R224" s="171"/>
      <c r="S224" s="171"/>
      <c r="T224" s="172"/>
      <c r="AT224" s="166" t="s">
        <v>151</v>
      </c>
      <c r="AU224" s="166" t="s">
        <v>87</v>
      </c>
      <c r="AV224" s="14" t="s">
        <v>87</v>
      </c>
      <c r="AW224" s="14" t="s">
        <v>37</v>
      </c>
      <c r="AX224" s="14" t="s">
        <v>76</v>
      </c>
      <c r="AY224" s="166" t="s">
        <v>126</v>
      </c>
    </row>
    <row r="225" spans="2:51" s="14" customFormat="1" ht="12">
      <c r="B225" s="165"/>
      <c r="D225" s="153" t="s">
        <v>151</v>
      </c>
      <c r="E225" s="166" t="s">
        <v>3</v>
      </c>
      <c r="F225" s="167" t="s">
        <v>337</v>
      </c>
      <c r="H225" s="168">
        <v>60.04</v>
      </c>
      <c r="I225" s="169"/>
      <c r="L225" s="165"/>
      <c r="M225" s="170"/>
      <c r="N225" s="171"/>
      <c r="O225" s="171"/>
      <c r="P225" s="171"/>
      <c r="Q225" s="171"/>
      <c r="R225" s="171"/>
      <c r="S225" s="171"/>
      <c r="T225" s="172"/>
      <c r="AT225" s="166" t="s">
        <v>151</v>
      </c>
      <c r="AU225" s="166" t="s">
        <v>87</v>
      </c>
      <c r="AV225" s="14" t="s">
        <v>87</v>
      </c>
      <c r="AW225" s="14" t="s">
        <v>37</v>
      </c>
      <c r="AX225" s="14" t="s">
        <v>76</v>
      </c>
      <c r="AY225" s="166" t="s">
        <v>126</v>
      </c>
    </row>
    <row r="226" spans="2:51" s="15" customFormat="1" ht="12">
      <c r="B226" s="173"/>
      <c r="D226" s="153" t="s">
        <v>151</v>
      </c>
      <c r="E226" s="174" t="s">
        <v>3</v>
      </c>
      <c r="F226" s="175" t="s">
        <v>154</v>
      </c>
      <c r="H226" s="176">
        <v>227.94</v>
      </c>
      <c r="I226" s="177"/>
      <c r="L226" s="173"/>
      <c r="M226" s="178"/>
      <c r="N226" s="179"/>
      <c r="O226" s="179"/>
      <c r="P226" s="179"/>
      <c r="Q226" s="179"/>
      <c r="R226" s="179"/>
      <c r="S226" s="179"/>
      <c r="T226" s="180"/>
      <c r="AT226" s="174" t="s">
        <v>151</v>
      </c>
      <c r="AU226" s="174" t="s">
        <v>87</v>
      </c>
      <c r="AV226" s="15" t="s">
        <v>133</v>
      </c>
      <c r="AW226" s="15" t="s">
        <v>37</v>
      </c>
      <c r="AX226" s="15" t="s">
        <v>84</v>
      </c>
      <c r="AY226" s="174" t="s">
        <v>126</v>
      </c>
    </row>
    <row r="227" spans="1:65" s="2" customFormat="1" ht="36">
      <c r="A227" s="34"/>
      <c r="B227" s="139"/>
      <c r="C227" s="140" t="s">
        <v>338</v>
      </c>
      <c r="D227" s="140" t="s">
        <v>128</v>
      </c>
      <c r="E227" s="141" t="s">
        <v>339</v>
      </c>
      <c r="F227" s="142" t="s">
        <v>340</v>
      </c>
      <c r="G227" s="143" t="s">
        <v>284</v>
      </c>
      <c r="H227" s="144">
        <v>42.7</v>
      </c>
      <c r="I227" s="145"/>
      <c r="J227" s="146">
        <f>ROUND(I227*H227,2)</f>
        <v>0</v>
      </c>
      <c r="K227" s="142" t="s">
        <v>132</v>
      </c>
      <c r="L227" s="35"/>
      <c r="M227" s="147" t="s">
        <v>3</v>
      </c>
      <c r="N227" s="148" t="s">
        <v>47</v>
      </c>
      <c r="O227" s="55"/>
      <c r="P227" s="149">
        <f>O227*H227</f>
        <v>0</v>
      </c>
      <c r="Q227" s="149">
        <v>0</v>
      </c>
      <c r="R227" s="149">
        <f>Q227*H227</f>
        <v>0</v>
      </c>
      <c r="S227" s="149">
        <v>0.129</v>
      </c>
      <c r="T227" s="150">
        <f>S227*H227</f>
        <v>5.5083</v>
      </c>
      <c r="U227" s="34"/>
      <c r="V227" s="34"/>
      <c r="W227" s="34"/>
      <c r="X227" s="34"/>
      <c r="Y227" s="34"/>
      <c r="Z227" s="34"/>
      <c r="AA227" s="34"/>
      <c r="AB227" s="34"/>
      <c r="AC227" s="34"/>
      <c r="AD227" s="34"/>
      <c r="AE227" s="34"/>
      <c r="AR227" s="151" t="s">
        <v>133</v>
      </c>
      <c r="AT227" s="151" t="s">
        <v>128</v>
      </c>
      <c r="AU227" s="151" t="s">
        <v>87</v>
      </c>
      <c r="AY227" s="18" t="s">
        <v>126</v>
      </c>
      <c r="BE227" s="152">
        <f>IF(N227="základní",J227,0)</f>
        <v>0</v>
      </c>
      <c r="BF227" s="152">
        <f>IF(N227="snížená",J227,0)</f>
        <v>0</v>
      </c>
      <c r="BG227" s="152">
        <f>IF(N227="zákl. přenesená",J227,0)</f>
        <v>0</v>
      </c>
      <c r="BH227" s="152">
        <f>IF(N227="sníž. přenesená",J227,0)</f>
        <v>0</v>
      </c>
      <c r="BI227" s="152">
        <f>IF(N227="nulová",J227,0)</f>
        <v>0</v>
      </c>
      <c r="BJ227" s="18" t="s">
        <v>84</v>
      </c>
      <c r="BK227" s="152">
        <f>ROUND(I227*H227,2)</f>
        <v>0</v>
      </c>
      <c r="BL227" s="18" t="s">
        <v>133</v>
      </c>
      <c r="BM227" s="151" t="s">
        <v>341</v>
      </c>
    </row>
    <row r="228" spans="1:47" s="2" customFormat="1" ht="68.25">
      <c r="A228" s="34"/>
      <c r="B228" s="35"/>
      <c r="C228" s="34"/>
      <c r="D228" s="153" t="s">
        <v>135</v>
      </c>
      <c r="E228" s="34"/>
      <c r="F228" s="154" t="s">
        <v>334</v>
      </c>
      <c r="G228" s="34"/>
      <c r="H228" s="34"/>
      <c r="I228" s="155"/>
      <c r="J228" s="34"/>
      <c r="K228" s="34"/>
      <c r="L228" s="35"/>
      <c r="M228" s="156"/>
      <c r="N228" s="157"/>
      <c r="O228" s="55"/>
      <c r="P228" s="55"/>
      <c r="Q228" s="55"/>
      <c r="R228" s="55"/>
      <c r="S228" s="55"/>
      <c r="T228" s="56"/>
      <c r="U228" s="34"/>
      <c r="V228" s="34"/>
      <c r="W228" s="34"/>
      <c r="X228" s="34"/>
      <c r="Y228" s="34"/>
      <c r="Z228" s="34"/>
      <c r="AA228" s="34"/>
      <c r="AB228" s="34"/>
      <c r="AC228" s="34"/>
      <c r="AD228" s="34"/>
      <c r="AE228" s="34"/>
      <c r="AT228" s="18" t="s">
        <v>135</v>
      </c>
      <c r="AU228" s="18" t="s">
        <v>87</v>
      </c>
    </row>
    <row r="229" spans="2:51" s="14" customFormat="1" ht="12">
      <c r="B229" s="165"/>
      <c r="D229" s="153" t="s">
        <v>151</v>
      </c>
      <c r="E229" s="166" t="s">
        <v>3</v>
      </c>
      <c r="F229" s="167" t="s">
        <v>342</v>
      </c>
      <c r="H229" s="168">
        <v>42.7</v>
      </c>
      <c r="I229" s="169"/>
      <c r="L229" s="165"/>
      <c r="M229" s="170"/>
      <c r="N229" s="171"/>
      <c r="O229" s="171"/>
      <c r="P229" s="171"/>
      <c r="Q229" s="171"/>
      <c r="R229" s="171"/>
      <c r="S229" s="171"/>
      <c r="T229" s="172"/>
      <c r="AT229" s="166" t="s">
        <v>151</v>
      </c>
      <c r="AU229" s="166" t="s">
        <v>87</v>
      </c>
      <c r="AV229" s="14" t="s">
        <v>87</v>
      </c>
      <c r="AW229" s="14" t="s">
        <v>37</v>
      </c>
      <c r="AX229" s="14" t="s">
        <v>76</v>
      </c>
      <c r="AY229" s="166" t="s">
        <v>126</v>
      </c>
    </row>
    <row r="230" spans="2:51" s="15" customFormat="1" ht="12">
      <c r="B230" s="173"/>
      <c r="D230" s="153" t="s">
        <v>151</v>
      </c>
      <c r="E230" s="174" t="s">
        <v>3</v>
      </c>
      <c r="F230" s="175" t="s">
        <v>154</v>
      </c>
      <c r="H230" s="176">
        <v>42.7</v>
      </c>
      <c r="I230" s="177"/>
      <c r="L230" s="173"/>
      <c r="M230" s="178"/>
      <c r="N230" s="179"/>
      <c r="O230" s="179"/>
      <c r="P230" s="179"/>
      <c r="Q230" s="179"/>
      <c r="R230" s="179"/>
      <c r="S230" s="179"/>
      <c r="T230" s="180"/>
      <c r="AT230" s="174" t="s">
        <v>151</v>
      </c>
      <c r="AU230" s="174" t="s">
        <v>87</v>
      </c>
      <c r="AV230" s="15" t="s">
        <v>133</v>
      </c>
      <c r="AW230" s="15" t="s">
        <v>37</v>
      </c>
      <c r="AX230" s="15" t="s">
        <v>84</v>
      </c>
      <c r="AY230" s="174" t="s">
        <v>126</v>
      </c>
    </row>
    <row r="231" spans="1:65" s="2" customFormat="1" ht="36">
      <c r="A231" s="34"/>
      <c r="B231" s="139"/>
      <c r="C231" s="140" t="s">
        <v>343</v>
      </c>
      <c r="D231" s="140" t="s">
        <v>128</v>
      </c>
      <c r="E231" s="141" t="s">
        <v>344</v>
      </c>
      <c r="F231" s="142" t="s">
        <v>345</v>
      </c>
      <c r="G231" s="143" t="s">
        <v>284</v>
      </c>
      <c r="H231" s="144">
        <v>102.64</v>
      </c>
      <c r="I231" s="145"/>
      <c r="J231" s="146">
        <f>ROUND(I231*H231,2)</f>
        <v>0</v>
      </c>
      <c r="K231" s="142" t="s">
        <v>132</v>
      </c>
      <c r="L231" s="35"/>
      <c r="M231" s="147" t="s">
        <v>3</v>
      </c>
      <c r="N231" s="148" t="s">
        <v>47</v>
      </c>
      <c r="O231" s="55"/>
      <c r="P231" s="149">
        <f>O231*H231</f>
        <v>0</v>
      </c>
      <c r="Q231" s="149">
        <v>0</v>
      </c>
      <c r="R231" s="149">
        <f>Q231*H231</f>
        <v>0</v>
      </c>
      <c r="S231" s="149">
        <v>0.043</v>
      </c>
      <c r="T231" s="150">
        <f>S231*H231</f>
        <v>4.41352</v>
      </c>
      <c r="U231" s="34"/>
      <c r="V231" s="34"/>
      <c r="W231" s="34"/>
      <c r="X231" s="34"/>
      <c r="Y231" s="34"/>
      <c r="Z231" s="34"/>
      <c r="AA231" s="34"/>
      <c r="AB231" s="34"/>
      <c r="AC231" s="34"/>
      <c r="AD231" s="34"/>
      <c r="AE231" s="34"/>
      <c r="AR231" s="151" t="s">
        <v>133</v>
      </c>
      <c r="AT231" s="151" t="s">
        <v>128</v>
      </c>
      <c r="AU231" s="151" t="s">
        <v>87</v>
      </c>
      <c r="AY231" s="18" t="s">
        <v>126</v>
      </c>
      <c r="BE231" s="152">
        <f>IF(N231="základní",J231,0)</f>
        <v>0</v>
      </c>
      <c r="BF231" s="152">
        <f>IF(N231="snížená",J231,0)</f>
        <v>0</v>
      </c>
      <c r="BG231" s="152">
        <f>IF(N231="zákl. přenesená",J231,0)</f>
        <v>0</v>
      </c>
      <c r="BH231" s="152">
        <f>IF(N231="sníž. přenesená",J231,0)</f>
        <v>0</v>
      </c>
      <c r="BI231" s="152">
        <f>IF(N231="nulová",J231,0)</f>
        <v>0</v>
      </c>
      <c r="BJ231" s="18" t="s">
        <v>84</v>
      </c>
      <c r="BK231" s="152">
        <f>ROUND(I231*H231,2)</f>
        <v>0</v>
      </c>
      <c r="BL231" s="18" t="s">
        <v>133</v>
      </c>
      <c r="BM231" s="151" t="s">
        <v>346</v>
      </c>
    </row>
    <row r="232" spans="1:47" s="2" customFormat="1" ht="68.25">
      <c r="A232" s="34"/>
      <c r="B232" s="35"/>
      <c r="C232" s="34"/>
      <c r="D232" s="153" t="s">
        <v>135</v>
      </c>
      <c r="E232" s="34"/>
      <c r="F232" s="154" t="s">
        <v>334</v>
      </c>
      <c r="G232" s="34"/>
      <c r="H232" s="34"/>
      <c r="I232" s="155"/>
      <c r="J232" s="34"/>
      <c r="K232" s="34"/>
      <c r="L232" s="35"/>
      <c r="M232" s="156"/>
      <c r="N232" s="157"/>
      <c r="O232" s="55"/>
      <c r="P232" s="55"/>
      <c r="Q232" s="55"/>
      <c r="R232" s="55"/>
      <c r="S232" s="55"/>
      <c r="T232" s="56"/>
      <c r="U232" s="34"/>
      <c r="V232" s="34"/>
      <c r="W232" s="34"/>
      <c r="X232" s="34"/>
      <c r="Y232" s="34"/>
      <c r="Z232" s="34"/>
      <c r="AA232" s="34"/>
      <c r="AB232" s="34"/>
      <c r="AC232" s="34"/>
      <c r="AD232" s="34"/>
      <c r="AE232" s="34"/>
      <c r="AT232" s="18" t="s">
        <v>135</v>
      </c>
      <c r="AU232" s="18" t="s">
        <v>87</v>
      </c>
    </row>
    <row r="233" spans="2:51" s="14" customFormat="1" ht="12">
      <c r="B233" s="165"/>
      <c r="D233" s="153" t="s">
        <v>151</v>
      </c>
      <c r="E233" s="166" t="s">
        <v>3</v>
      </c>
      <c r="F233" s="167" t="s">
        <v>347</v>
      </c>
      <c r="H233" s="168">
        <v>63.3</v>
      </c>
      <c r="I233" s="169"/>
      <c r="L233" s="165"/>
      <c r="M233" s="170"/>
      <c r="N233" s="171"/>
      <c r="O233" s="171"/>
      <c r="P233" s="171"/>
      <c r="Q233" s="171"/>
      <c r="R233" s="171"/>
      <c r="S233" s="171"/>
      <c r="T233" s="172"/>
      <c r="AT233" s="166" t="s">
        <v>151</v>
      </c>
      <c r="AU233" s="166" t="s">
        <v>87</v>
      </c>
      <c r="AV233" s="14" t="s">
        <v>87</v>
      </c>
      <c r="AW233" s="14" t="s">
        <v>37</v>
      </c>
      <c r="AX233" s="14" t="s">
        <v>76</v>
      </c>
      <c r="AY233" s="166" t="s">
        <v>126</v>
      </c>
    </row>
    <row r="234" spans="2:51" s="14" customFormat="1" ht="12">
      <c r="B234" s="165"/>
      <c r="D234" s="153" t="s">
        <v>151</v>
      </c>
      <c r="E234" s="166" t="s">
        <v>3</v>
      </c>
      <c r="F234" s="167" t="s">
        <v>348</v>
      </c>
      <c r="H234" s="168">
        <v>28.74</v>
      </c>
      <c r="I234" s="169"/>
      <c r="L234" s="165"/>
      <c r="M234" s="170"/>
      <c r="N234" s="171"/>
      <c r="O234" s="171"/>
      <c r="P234" s="171"/>
      <c r="Q234" s="171"/>
      <c r="R234" s="171"/>
      <c r="S234" s="171"/>
      <c r="T234" s="172"/>
      <c r="AT234" s="166" t="s">
        <v>151</v>
      </c>
      <c r="AU234" s="166" t="s">
        <v>87</v>
      </c>
      <c r="AV234" s="14" t="s">
        <v>87</v>
      </c>
      <c r="AW234" s="14" t="s">
        <v>37</v>
      </c>
      <c r="AX234" s="14" t="s">
        <v>76</v>
      </c>
      <c r="AY234" s="166" t="s">
        <v>126</v>
      </c>
    </row>
    <row r="235" spans="2:51" s="14" customFormat="1" ht="12">
      <c r="B235" s="165"/>
      <c r="D235" s="153" t="s">
        <v>151</v>
      </c>
      <c r="E235" s="166" t="s">
        <v>3</v>
      </c>
      <c r="F235" s="167" t="s">
        <v>349</v>
      </c>
      <c r="H235" s="168">
        <v>10.6</v>
      </c>
      <c r="I235" s="169"/>
      <c r="L235" s="165"/>
      <c r="M235" s="170"/>
      <c r="N235" s="171"/>
      <c r="O235" s="171"/>
      <c r="P235" s="171"/>
      <c r="Q235" s="171"/>
      <c r="R235" s="171"/>
      <c r="S235" s="171"/>
      <c r="T235" s="172"/>
      <c r="AT235" s="166" t="s">
        <v>151</v>
      </c>
      <c r="AU235" s="166" t="s">
        <v>87</v>
      </c>
      <c r="AV235" s="14" t="s">
        <v>87</v>
      </c>
      <c r="AW235" s="14" t="s">
        <v>37</v>
      </c>
      <c r="AX235" s="14" t="s">
        <v>76</v>
      </c>
      <c r="AY235" s="166" t="s">
        <v>126</v>
      </c>
    </row>
    <row r="236" spans="2:51" s="15" customFormat="1" ht="12">
      <c r="B236" s="173"/>
      <c r="D236" s="153" t="s">
        <v>151</v>
      </c>
      <c r="E236" s="174" t="s">
        <v>3</v>
      </c>
      <c r="F236" s="175" t="s">
        <v>154</v>
      </c>
      <c r="H236" s="176">
        <v>102.63999999999999</v>
      </c>
      <c r="I236" s="177"/>
      <c r="L236" s="173"/>
      <c r="M236" s="178"/>
      <c r="N236" s="179"/>
      <c r="O236" s="179"/>
      <c r="P236" s="179"/>
      <c r="Q236" s="179"/>
      <c r="R236" s="179"/>
      <c r="S236" s="179"/>
      <c r="T236" s="180"/>
      <c r="AT236" s="174" t="s">
        <v>151</v>
      </c>
      <c r="AU236" s="174" t="s">
        <v>87</v>
      </c>
      <c r="AV236" s="15" t="s">
        <v>133</v>
      </c>
      <c r="AW236" s="15" t="s">
        <v>37</v>
      </c>
      <c r="AX236" s="15" t="s">
        <v>84</v>
      </c>
      <c r="AY236" s="174" t="s">
        <v>126</v>
      </c>
    </row>
    <row r="237" spans="1:65" s="2" customFormat="1" ht="33" customHeight="1">
      <c r="A237" s="34"/>
      <c r="B237" s="139"/>
      <c r="C237" s="140" t="s">
        <v>350</v>
      </c>
      <c r="D237" s="140" t="s">
        <v>128</v>
      </c>
      <c r="E237" s="141" t="s">
        <v>351</v>
      </c>
      <c r="F237" s="142" t="s">
        <v>352</v>
      </c>
      <c r="G237" s="143" t="s">
        <v>131</v>
      </c>
      <c r="H237" s="144">
        <v>16963.85</v>
      </c>
      <c r="I237" s="145"/>
      <c r="J237" s="146">
        <f>ROUND(I237*H237,2)</f>
        <v>0</v>
      </c>
      <c r="K237" s="142" t="s">
        <v>132</v>
      </c>
      <c r="L237" s="35"/>
      <c r="M237" s="147" t="s">
        <v>3</v>
      </c>
      <c r="N237" s="148" t="s">
        <v>47</v>
      </c>
      <c r="O237" s="55"/>
      <c r="P237" s="149">
        <f>O237*H237</f>
        <v>0</v>
      </c>
      <c r="Q237" s="149">
        <v>0</v>
      </c>
      <c r="R237" s="149">
        <f>Q237*H237</f>
        <v>0</v>
      </c>
      <c r="S237" s="149">
        <v>0.02</v>
      </c>
      <c r="T237" s="150">
        <f>S237*H237</f>
        <v>339.277</v>
      </c>
      <c r="U237" s="34"/>
      <c r="V237" s="34"/>
      <c r="W237" s="34"/>
      <c r="X237" s="34"/>
      <c r="Y237" s="34"/>
      <c r="Z237" s="34"/>
      <c r="AA237" s="34"/>
      <c r="AB237" s="34"/>
      <c r="AC237" s="34"/>
      <c r="AD237" s="34"/>
      <c r="AE237" s="34"/>
      <c r="AR237" s="151" t="s">
        <v>133</v>
      </c>
      <c r="AT237" s="151" t="s">
        <v>128</v>
      </c>
      <c r="AU237" s="151" t="s">
        <v>87</v>
      </c>
      <c r="AY237" s="18" t="s">
        <v>126</v>
      </c>
      <c r="BE237" s="152">
        <f>IF(N237="základní",J237,0)</f>
        <v>0</v>
      </c>
      <c r="BF237" s="152">
        <f>IF(N237="snížená",J237,0)</f>
        <v>0</v>
      </c>
      <c r="BG237" s="152">
        <f>IF(N237="zákl. přenesená",J237,0)</f>
        <v>0</v>
      </c>
      <c r="BH237" s="152">
        <f>IF(N237="sníž. přenesená",J237,0)</f>
        <v>0</v>
      </c>
      <c r="BI237" s="152">
        <f>IF(N237="nulová",J237,0)</f>
        <v>0</v>
      </c>
      <c r="BJ237" s="18" t="s">
        <v>84</v>
      </c>
      <c r="BK237" s="152">
        <f>ROUND(I237*H237,2)</f>
        <v>0</v>
      </c>
      <c r="BL237" s="18" t="s">
        <v>133</v>
      </c>
      <c r="BM237" s="151" t="s">
        <v>353</v>
      </c>
    </row>
    <row r="238" spans="1:47" s="2" customFormat="1" ht="78">
      <c r="A238" s="34"/>
      <c r="B238" s="35"/>
      <c r="C238" s="34"/>
      <c r="D238" s="153" t="s">
        <v>135</v>
      </c>
      <c r="E238" s="34"/>
      <c r="F238" s="154" t="s">
        <v>354</v>
      </c>
      <c r="G238" s="34"/>
      <c r="H238" s="34"/>
      <c r="I238" s="155"/>
      <c r="J238" s="34"/>
      <c r="K238" s="34"/>
      <c r="L238" s="35"/>
      <c r="M238" s="156"/>
      <c r="N238" s="157"/>
      <c r="O238" s="55"/>
      <c r="P238" s="55"/>
      <c r="Q238" s="55"/>
      <c r="R238" s="55"/>
      <c r="S238" s="55"/>
      <c r="T238" s="56"/>
      <c r="U238" s="34"/>
      <c r="V238" s="34"/>
      <c r="W238" s="34"/>
      <c r="X238" s="34"/>
      <c r="Y238" s="34"/>
      <c r="Z238" s="34"/>
      <c r="AA238" s="34"/>
      <c r="AB238" s="34"/>
      <c r="AC238" s="34"/>
      <c r="AD238" s="34"/>
      <c r="AE238" s="34"/>
      <c r="AT238" s="18" t="s">
        <v>135</v>
      </c>
      <c r="AU238" s="18" t="s">
        <v>87</v>
      </c>
    </row>
    <row r="239" spans="1:65" s="2" customFormat="1" ht="36">
      <c r="A239" s="34"/>
      <c r="B239" s="139"/>
      <c r="C239" s="140" t="s">
        <v>355</v>
      </c>
      <c r="D239" s="140" t="s">
        <v>128</v>
      </c>
      <c r="E239" s="141" t="s">
        <v>356</v>
      </c>
      <c r="F239" s="142" t="s">
        <v>357</v>
      </c>
      <c r="G239" s="143" t="s">
        <v>131</v>
      </c>
      <c r="H239" s="144">
        <v>3363.43</v>
      </c>
      <c r="I239" s="145"/>
      <c r="J239" s="146">
        <f>ROUND(I239*H239,2)</f>
        <v>0</v>
      </c>
      <c r="K239" s="142" t="s">
        <v>132</v>
      </c>
      <c r="L239" s="35"/>
      <c r="M239" s="147" t="s">
        <v>3</v>
      </c>
      <c r="N239" s="148" t="s">
        <v>47</v>
      </c>
      <c r="O239" s="55"/>
      <c r="P239" s="149">
        <f>O239*H239</f>
        <v>0</v>
      </c>
      <c r="Q239" s="149">
        <v>0</v>
      </c>
      <c r="R239" s="149">
        <f>Q239*H239</f>
        <v>0</v>
      </c>
      <c r="S239" s="149">
        <v>0.126</v>
      </c>
      <c r="T239" s="150">
        <f>S239*H239</f>
        <v>423.79218</v>
      </c>
      <c r="U239" s="34"/>
      <c r="V239" s="34"/>
      <c r="W239" s="34"/>
      <c r="X239" s="34"/>
      <c r="Y239" s="34"/>
      <c r="Z239" s="34"/>
      <c r="AA239" s="34"/>
      <c r="AB239" s="34"/>
      <c r="AC239" s="34"/>
      <c r="AD239" s="34"/>
      <c r="AE239" s="34"/>
      <c r="AR239" s="151" t="s">
        <v>133</v>
      </c>
      <c r="AT239" s="151" t="s">
        <v>128</v>
      </c>
      <c r="AU239" s="151" t="s">
        <v>87</v>
      </c>
      <c r="AY239" s="18" t="s">
        <v>126</v>
      </c>
      <c r="BE239" s="152">
        <f>IF(N239="základní",J239,0)</f>
        <v>0</v>
      </c>
      <c r="BF239" s="152">
        <f>IF(N239="snížená",J239,0)</f>
        <v>0</v>
      </c>
      <c r="BG239" s="152">
        <f>IF(N239="zákl. přenesená",J239,0)</f>
        <v>0</v>
      </c>
      <c r="BH239" s="152">
        <f>IF(N239="sníž. přenesená",J239,0)</f>
        <v>0</v>
      </c>
      <c r="BI239" s="152">
        <f>IF(N239="nulová",J239,0)</f>
        <v>0</v>
      </c>
      <c r="BJ239" s="18" t="s">
        <v>84</v>
      </c>
      <c r="BK239" s="152">
        <f>ROUND(I239*H239,2)</f>
        <v>0</v>
      </c>
      <c r="BL239" s="18" t="s">
        <v>133</v>
      </c>
      <c r="BM239" s="151" t="s">
        <v>358</v>
      </c>
    </row>
    <row r="240" spans="1:47" s="2" customFormat="1" ht="39">
      <c r="A240" s="34"/>
      <c r="B240" s="35"/>
      <c r="C240" s="34"/>
      <c r="D240" s="153" t="s">
        <v>135</v>
      </c>
      <c r="E240" s="34"/>
      <c r="F240" s="154" t="s">
        <v>359</v>
      </c>
      <c r="G240" s="34"/>
      <c r="H240" s="34"/>
      <c r="I240" s="155"/>
      <c r="J240" s="34"/>
      <c r="K240" s="34"/>
      <c r="L240" s="35"/>
      <c r="M240" s="156"/>
      <c r="N240" s="157"/>
      <c r="O240" s="55"/>
      <c r="P240" s="55"/>
      <c r="Q240" s="55"/>
      <c r="R240" s="55"/>
      <c r="S240" s="55"/>
      <c r="T240" s="56"/>
      <c r="U240" s="34"/>
      <c r="V240" s="34"/>
      <c r="W240" s="34"/>
      <c r="X240" s="34"/>
      <c r="Y240" s="34"/>
      <c r="Z240" s="34"/>
      <c r="AA240" s="34"/>
      <c r="AB240" s="34"/>
      <c r="AC240" s="34"/>
      <c r="AD240" s="34"/>
      <c r="AE240" s="34"/>
      <c r="AT240" s="18" t="s">
        <v>135</v>
      </c>
      <c r="AU240" s="18" t="s">
        <v>87</v>
      </c>
    </row>
    <row r="241" spans="1:65" s="2" customFormat="1" ht="24">
      <c r="A241" s="34"/>
      <c r="B241" s="139"/>
      <c r="C241" s="140" t="s">
        <v>360</v>
      </c>
      <c r="D241" s="140" t="s">
        <v>128</v>
      </c>
      <c r="E241" s="141" t="s">
        <v>361</v>
      </c>
      <c r="F241" s="142" t="s">
        <v>362</v>
      </c>
      <c r="G241" s="143" t="s">
        <v>139</v>
      </c>
      <c r="H241" s="144">
        <v>24</v>
      </c>
      <c r="I241" s="145"/>
      <c r="J241" s="146">
        <f>ROUND(I241*H241,2)</f>
        <v>0</v>
      </c>
      <c r="K241" s="142" t="s">
        <v>132</v>
      </c>
      <c r="L241" s="35"/>
      <c r="M241" s="147" t="s">
        <v>3</v>
      </c>
      <c r="N241" s="148" t="s">
        <v>47</v>
      </c>
      <c r="O241" s="55"/>
      <c r="P241" s="149">
        <f>O241*H241</f>
        <v>0</v>
      </c>
      <c r="Q241" s="149">
        <v>4E-05</v>
      </c>
      <c r="R241" s="149">
        <f>Q241*H241</f>
        <v>0.0009600000000000001</v>
      </c>
      <c r="S241" s="149">
        <v>0</v>
      </c>
      <c r="T241" s="150">
        <f>S241*H241</f>
        <v>0</v>
      </c>
      <c r="U241" s="34"/>
      <c r="V241" s="34"/>
      <c r="W241" s="34"/>
      <c r="X241" s="34"/>
      <c r="Y241" s="34"/>
      <c r="Z241" s="34"/>
      <c r="AA241" s="34"/>
      <c r="AB241" s="34"/>
      <c r="AC241" s="34"/>
      <c r="AD241" s="34"/>
      <c r="AE241" s="34"/>
      <c r="AR241" s="151" t="s">
        <v>133</v>
      </c>
      <c r="AT241" s="151" t="s">
        <v>128</v>
      </c>
      <c r="AU241" s="151" t="s">
        <v>87</v>
      </c>
      <c r="AY241" s="18" t="s">
        <v>126</v>
      </c>
      <c r="BE241" s="152">
        <f>IF(N241="základní",J241,0)</f>
        <v>0</v>
      </c>
      <c r="BF241" s="152">
        <f>IF(N241="snížená",J241,0)</f>
        <v>0</v>
      </c>
      <c r="BG241" s="152">
        <f>IF(N241="zákl. přenesená",J241,0)</f>
        <v>0</v>
      </c>
      <c r="BH241" s="152">
        <f>IF(N241="sníž. přenesená",J241,0)</f>
        <v>0</v>
      </c>
      <c r="BI241" s="152">
        <f>IF(N241="nulová",J241,0)</f>
        <v>0</v>
      </c>
      <c r="BJ241" s="18" t="s">
        <v>84</v>
      </c>
      <c r="BK241" s="152">
        <f>ROUND(I241*H241,2)</f>
        <v>0</v>
      </c>
      <c r="BL241" s="18" t="s">
        <v>133</v>
      </c>
      <c r="BM241" s="151" t="s">
        <v>363</v>
      </c>
    </row>
    <row r="242" spans="1:47" s="2" customFormat="1" ht="87.75">
      <c r="A242" s="34"/>
      <c r="B242" s="35"/>
      <c r="C242" s="34"/>
      <c r="D242" s="153" t="s">
        <v>135</v>
      </c>
      <c r="E242" s="34"/>
      <c r="F242" s="154" t="s">
        <v>364</v>
      </c>
      <c r="G242" s="34"/>
      <c r="H242" s="34"/>
      <c r="I242" s="155"/>
      <c r="J242" s="34"/>
      <c r="K242" s="34"/>
      <c r="L242" s="35"/>
      <c r="M242" s="156"/>
      <c r="N242" s="157"/>
      <c r="O242" s="55"/>
      <c r="P242" s="55"/>
      <c r="Q242" s="55"/>
      <c r="R242" s="55"/>
      <c r="S242" s="55"/>
      <c r="T242" s="56"/>
      <c r="U242" s="34"/>
      <c r="V242" s="34"/>
      <c r="W242" s="34"/>
      <c r="X242" s="34"/>
      <c r="Y242" s="34"/>
      <c r="Z242" s="34"/>
      <c r="AA242" s="34"/>
      <c r="AB242" s="34"/>
      <c r="AC242" s="34"/>
      <c r="AD242" s="34"/>
      <c r="AE242" s="34"/>
      <c r="AT242" s="18" t="s">
        <v>135</v>
      </c>
      <c r="AU242" s="18" t="s">
        <v>87</v>
      </c>
    </row>
    <row r="243" spans="1:65" s="2" customFormat="1" ht="21.75" customHeight="1">
      <c r="A243" s="34"/>
      <c r="B243" s="139"/>
      <c r="C243" s="140" t="s">
        <v>365</v>
      </c>
      <c r="D243" s="140" t="s">
        <v>128</v>
      </c>
      <c r="E243" s="141" t="s">
        <v>366</v>
      </c>
      <c r="F243" s="142" t="s">
        <v>367</v>
      </c>
      <c r="G243" s="143" t="s">
        <v>139</v>
      </c>
      <c r="H243" s="144">
        <v>24</v>
      </c>
      <c r="I243" s="145"/>
      <c r="J243" s="146">
        <f>ROUND(I243*H243,2)</f>
        <v>0</v>
      </c>
      <c r="K243" s="142" t="s">
        <v>132</v>
      </c>
      <c r="L243" s="35"/>
      <c r="M243" s="147" t="s">
        <v>3</v>
      </c>
      <c r="N243" s="148" t="s">
        <v>47</v>
      </c>
      <c r="O243" s="55"/>
      <c r="P243" s="149">
        <f>O243*H243</f>
        <v>0</v>
      </c>
      <c r="Q243" s="149">
        <v>0.00027</v>
      </c>
      <c r="R243" s="149">
        <f>Q243*H243</f>
        <v>0.00648</v>
      </c>
      <c r="S243" s="149">
        <v>0</v>
      </c>
      <c r="T243" s="150">
        <f>S243*H243</f>
        <v>0</v>
      </c>
      <c r="U243" s="34"/>
      <c r="V243" s="34"/>
      <c r="W243" s="34"/>
      <c r="X243" s="34"/>
      <c r="Y243" s="34"/>
      <c r="Z243" s="34"/>
      <c r="AA243" s="34"/>
      <c r="AB243" s="34"/>
      <c r="AC243" s="34"/>
      <c r="AD243" s="34"/>
      <c r="AE243" s="34"/>
      <c r="AR243" s="151" t="s">
        <v>133</v>
      </c>
      <c r="AT243" s="151" t="s">
        <v>128</v>
      </c>
      <c r="AU243" s="151" t="s">
        <v>87</v>
      </c>
      <c r="AY243" s="18" t="s">
        <v>126</v>
      </c>
      <c r="BE243" s="152">
        <f>IF(N243="základní",J243,0)</f>
        <v>0</v>
      </c>
      <c r="BF243" s="152">
        <f>IF(N243="snížená",J243,0)</f>
        <v>0</v>
      </c>
      <c r="BG243" s="152">
        <f>IF(N243="zákl. přenesená",J243,0)</f>
        <v>0</v>
      </c>
      <c r="BH243" s="152">
        <f>IF(N243="sníž. přenesená",J243,0)</f>
        <v>0</v>
      </c>
      <c r="BI243" s="152">
        <f>IF(N243="nulová",J243,0)</f>
        <v>0</v>
      </c>
      <c r="BJ243" s="18" t="s">
        <v>84</v>
      </c>
      <c r="BK243" s="152">
        <f>ROUND(I243*H243,2)</f>
        <v>0</v>
      </c>
      <c r="BL243" s="18" t="s">
        <v>133</v>
      </c>
      <c r="BM243" s="151" t="s">
        <v>368</v>
      </c>
    </row>
    <row r="244" spans="1:47" s="2" customFormat="1" ht="87.75">
      <c r="A244" s="34"/>
      <c r="B244" s="35"/>
      <c r="C244" s="34"/>
      <c r="D244" s="153" t="s">
        <v>135</v>
      </c>
      <c r="E244" s="34"/>
      <c r="F244" s="154" t="s">
        <v>364</v>
      </c>
      <c r="G244" s="34"/>
      <c r="H244" s="34"/>
      <c r="I244" s="155"/>
      <c r="J244" s="34"/>
      <c r="K244" s="34"/>
      <c r="L244" s="35"/>
      <c r="M244" s="156"/>
      <c r="N244" s="157"/>
      <c r="O244" s="55"/>
      <c r="P244" s="55"/>
      <c r="Q244" s="55"/>
      <c r="R244" s="55"/>
      <c r="S244" s="55"/>
      <c r="T244" s="56"/>
      <c r="U244" s="34"/>
      <c r="V244" s="34"/>
      <c r="W244" s="34"/>
      <c r="X244" s="34"/>
      <c r="Y244" s="34"/>
      <c r="Z244" s="34"/>
      <c r="AA244" s="34"/>
      <c r="AB244" s="34"/>
      <c r="AC244" s="34"/>
      <c r="AD244" s="34"/>
      <c r="AE244" s="34"/>
      <c r="AT244" s="18" t="s">
        <v>135</v>
      </c>
      <c r="AU244" s="18" t="s">
        <v>87</v>
      </c>
    </row>
    <row r="245" spans="2:63" s="12" customFormat="1" ht="22.9" customHeight="1">
      <c r="B245" s="126"/>
      <c r="D245" s="127" t="s">
        <v>75</v>
      </c>
      <c r="E245" s="137" t="s">
        <v>369</v>
      </c>
      <c r="F245" s="137" t="s">
        <v>370</v>
      </c>
      <c r="I245" s="129"/>
      <c r="J245" s="138">
        <f>BK245</f>
        <v>0</v>
      </c>
      <c r="L245" s="126"/>
      <c r="M245" s="131"/>
      <c r="N245" s="132"/>
      <c r="O245" s="132"/>
      <c r="P245" s="133">
        <f>SUM(P246:P272)</f>
        <v>0</v>
      </c>
      <c r="Q245" s="132"/>
      <c r="R245" s="133">
        <f>SUM(R246:R272)</f>
        <v>0</v>
      </c>
      <c r="S245" s="132"/>
      <c r="T245" s="134">
        <f>SUM(T246:T272)</f>
        <v>0</v>
      </c>
      <c r="AR245" s="127" t="s">
        <v>84</v>
      </c>
      <c r="AT245" s="135" t="s">
        <v>75</v>
      </c>
      <c r="AU245" s="135" t="s">
        <v>84</v>
      </c>
      <c r="AY245" s="127" t="s">
        <v>126</v>
      </c>
      <c r="BK245" s="136">
        <f>SUM(BK246:BK272)</f>
        <v>0</v>
      </c>
    </row>
    <row r="246" spans="1:65" s="2" customFormat="1" ht="24">
      <c r="A246" s="34"/>
      <c r="B246" s="139"/>
      <c r="C246" s="140" t="s">
        <v>371</v>
      </c>
      <c r="D246" s="140" t="s">
        <v>128</v>
      </c>
      <c r="E246" s="141" t="s">
        <v>372</v>
      </c>
      <c r="F246" s="142" t="s">
        <v>373</v>
      </c>
      <c r="G246" s="143" t="s">
        <v>220</v>
      </c>
      <c r="H246" s="144">
        <v>1100.838</v>
      </c>
      <c r="I246" s="145"/>
      <c r="J246" s="146">
        <f>ROUND(I246*H246,2)</f>
        <v>0</v>
      </c>
      <c r="K246" s="142" t="s">
        <v>132</v>
      </c>
      <c r="L246" s="35"/>
      <c r="M246" s="147" t="s">
        <v>3</v>
      </c>
      <c r="N246" s="148" t="s">
        <v>47</v>
      </c>
      <c r="O246" s="55"/>
      <c r="P246" s="149">
        <f>O246*H246</f>
        <v>0</v>
      </c>
      <c r="Q246" s="149">
        <v>0</v>
      </c>
      <c r="R246" s="149">
        <f>Q246*H246</f>
        <v>0</v>
      </c>
      <c r="S246" s="149">
        <v>0</v>
      </c>
      <c r="T246" s="150">
        <f>S246*H246</f>
        <v>0</v>
      </c>
      <c r="U246" s="34"/>
      <c r="V246" s="34"/>
      <c r="W246" s="34"/>
      <c r="X246" s="34"/>
      <c r="Y246" s="34"/>
      <c r="Z246" s="34"/>
      <c r="AA246" s="34"/>
      <c r="AB246" s="34"/>
      <c r="AC246" s="34"/>
      <c r="AD246" s="34"/>
      <c r="AE246" s="34"/>
      <c r="AR246" s="151" t="s">
        <v>133</v>
      </c>
      <c r="AT246" s="151" t="s">
        <v>128</v>
      </c>
      <c r="AU246" s="151" t="s">
        <v>87</v>
      </c>
      <c r="AY246" s="18" t="s">
        <v>126</v>
      </c>
      <c r="BE246" s="152">
        <f>IF(N246="základní",J246,0)</f>
        <v>0</v>
      </c>
      <c r="BF246" s="152">
        <f>IF(N246="snížená",J246,0)</f>
        <v>0</v>
      </c>
      <c r="BG246" s="152">
        <f>IF(N246="zákl. přenesená",J246,0)</f>
        <v>0</v>
      </c>
      <c r="BH246" s="152">
        <f>IF(N246="sníž. přenesená",J246,0)</f>
        <v>0</v>
      </c>
      <c r="BI246" s="152">
        <f>IF(N246="nulová",J246,0)</f>
        <v>0</v>
      </c>
      <c r="BJ246" s="18" t="s">
        <v>84</v>
      </c>
      <c r="BK246" s="152">
        <f>ROUND(I246*H246,2)</f>
        <v>0</v>
      </c>
      <c r="BL246" s="18" t="s">
        <v>133</v>
      </c>
      <c r="BM246" s="151" t="s">
        <v>374</v>
      </c>
    </row>
    <row r="247" spans="1:47" s="2" customFormat="1" ht="58.5">
      <c r="A247" s="34"/>
      <c r="B247" s="35"/>
      <c r="C247" s="34"/>
      <c r="D247" s="153" t="s">
        <v>135</v>
      </c>
      <c r="E247" s="34"/>
      <c r="F247" s="154" t="s">
        <v>375</v>
      </c>
      <c r="G247" s="34"/>
      <c r="H247" s="34"/>
      <c r="I247" s="155"/>
      <c r="J247" s="34"/>
      <c r="K247" s="34"/>
      <c r="L247" s="35"/>
      <c r="M247" s="156"/>
      <c r="N247" s="157"/>
      <c r="O247" s="55"/>
      <c r="P247" s="55"/>
      <c r="Q247" s="55"/>
      <c r="R247" s="55"/>
      <c r="S247" s="55"/>
      <c r="T247" s="56"/>
      <c r="U247" s="34"/>
      <c r="V247" s="34"/>
      <c r="W247" s="34"/>
      <c r="X247" s="34"/>
      <c r="Y247" s="34"/>
      <c r="Z247" s="34"/>
      <c r="AA247" s="34"/>
      <c r="AB247" s="34"/>
      <c r="AC247" s="34"/>
      <c r="AD247" s="34"/>
      <c r="AE247" s="34"/>
      <c r="AT247" s="18" t="s">
        <v>135</v>
      </c>
      <c r="AU247" s="18" t="s">
        <v>87</v>
      </c>
    </row>
    <row r="248" spans="2:51" s="14" customFormat="1" ht="12">
      <c r="B248" s="165"/>
      <c r="D248" s="153" t="s">
        <v>151</v>
      </c>
      <c r="E248" s="166" t="s">
        <v>3</v>
      </c>
      <c r="F248" s="167" t="s">
        <v>376</v>
      </c>
      <c r="H248" s="168">
        <v>1100.838</v>
      </c>
      <c r="I248" s="169"/>
      <c r="L248" s="165"/>
      <c r="M248" s="170"/>
      <c r="N248" s="171"/>
      <c r="O248" s="171"/>
      <c r="P248" s="171"/>
      <c r="Q248" s="171"/>
      <c r="R248" s="171"/>
      <c r="S248" s="171"/>
      <c r="T248" s="172"/>
      <c r="AT248" s="166" t="s">
        <v>151</v>
      </c>
      <c r="AU248" s="166" t="s">
        <v>87</v>
      </c>
      <c r="AV248" s="14" t="s">
        <v>87</v>
      </c>
      <c r="AW248" s="14" t="s">
        <v>37</v>
      </c>
      <c r="AX248" s="14" t="s">
        <v>76</v>
      </c>
      <c r="AY248" s="166" t="s">
        <v>126</v>
      </c>
    </row>
    <row r="249" spans="2:51" s="15" customFormat="1" ht="12">
      <c r="B249" s="173"/>
      <c r="D249" s="153" t="s">
        <v>151</v>
      </c>
      <c r="E249" s="174" t="s">
        <v>3</v>
      </c>
      <c r="F249" s="175" t="s">
        <v>154</v>
      </c>
      <c r="H249" s="176">
        <v>1100.838</v>
      </c>
      <c r="I249" s="177"/>
      <c r="L249" s="173"/>
      <c r="M249" s="178"/>
      <c r="N249" s="179"/>
      <c r="O249" s="179"/>
      <c r="P249" s="179"/>
      <c r="Q249" s="179"/>
      <c r="R249" s="179"/>
      <c r="S249" s="179"/>
      <c r="T249" s="180"/>
      <c r="AT249" s="174" t="s">
        <v>151</v>
      </c>
      <c r="AU249" s="174" t="s">
        <v>87</v>
      </c>
      <c r="AV249" s="15" t="s">
        <v>133</v>
      </c>
      <c r="AW249" s="15" t="s">
        <v>37</v>
      </c>
      <c r="AX249" s="15" t="s">
        <v>84</v>
      </c>
      <c r="AY249" s="174" t="s">
        <v>126</v>
      </c>
    </row>
    <row r="250" spans="1:65" s="2" customFormat="1" ht="24">
      <c r="A250" s="34"/>
      <c r="B250" s="139"/>
      <c r="C250" s="140" t="s">
        <v>377</v>
      </c>
      <c r="D250" s="140" t="s">
        <v>128</v>
      </c>
      <c r="E250" s="141" t="s">
        <v>378</v>
      </c>
      <c r="F250" s="142" t="s">
        <v>379</v>
      </c>
      <c r="G250" s="143" t="s">
        <v>220</v>
      </c>
      <c r="H250" s="144">
        <v>4.5</v>
      </c>
      <c r="I250" s="145"/>
      <c r="J250" s="146">
        <f>ROUND(I250*H250,2)</f>
        <v>0</v>
      </c>
      <c r="K250" s="142" t="s">
        <v>132</v>
      </c>
      <c r="L250" s="35"/>
      <c r="M250" s="147" t="s">
        <v>3</v>
      </c>
      <c r="N250" s="148" t="s">
        <v>47</v>
      </c>
      <c r="O250" s="55"/>
      <c r="P250" s="149">
        <f>O250*H250</f>
        <v>0</v>
      </c>
      <c r="Q250" s="149">
        <v>0</v>
      </c>
      <c r="R250" s="149">
        <f>Q250*H250</f>
        <v>0</v>
      </c>
      <c r="S250" s="149">
        <v>0</v>
      </c>
      <c r="T250" s="150">
        <f>S250*H250</f>
        <v>0</v>
      </c>
      <c r="U250" s="34"/>
      <c r="V250" s="34"/>
      <c r="W250" s="34"/>
      <c r="X250" s="34"/>
      <c r="Y250" s="34"/>
      <c r="Z250" s="34"/>
      <c r="AA250" s="34"/>
      <c r="AB250" s="34"/>
      <c r="AC250" s="34"/>
      <c r="AD250" s="34"/>
      <c r="AE250" s="34"/>
      <c r="AR250" s="151" t="s">
        <v>133</v>
      </c>
      <c r="AT250" s="151" t="s">
        <v>128</v>
      </c>
      <c r="AU250" s="151" t="s">
        <v>87</v>
      </c>
      <c r="AY250" s="18" t="s">
        <v>126</v>
      </c>
      <c r="BE250" s="152">
        <f>IF(N250="základní",J250,0)</f>
        <v>0</v>
      </c>
      <c r="BF250" s="152">
        <f>IF(N250="snížená",J250,0)</f>
        <v>0</v>
      </c>
      <c r="BG250" s="152">
        <f>IF(N250="zákl. přenesená",J250,0)</f>
        <v>0</v>
      </c>
      <c r="BH250" s="152">
        <f>IF(N250="sníž. přenesená",J250,0)</f>
        <v>0</v>
      </c>
      <c r="BI250" s="152">
        <f>IF(N250="nulová",J250,0)</f>
        <v>0</v>
      </c>
      <c r="BJ250" s="18" t="s">
        <v>84</v>
      </c>
      <c r="BK250" s="152">
        <f>ROUND(I250*H250,2)</f>
        <v>0</v>
      </c>
      <c r="BL250" s="18" t="s">
        <v>133</v>
      </c>
      <c r="BM250" s="151" t="s">
        <v>380</v>
      </c>
    </row>
    <row r="251" spans="1:47" s="2" customFormat="1" ht="58.5">
      <c r="A251" s="34"/>
      <c r="B251" s="35"/>
      <c r="C251" s="34"/>
      <c r="D251" s="153" t="s">
        <v>135</v>
      </c>
      <c r="E251" s="34"/>
      <c r="F251" s="154" t="s">
        <v>375</v>
      </c>
      <c r="G251" s="34"/>
      <c r="H251" s="34"/>
      <c r="I251" s="155"/>
      <c r="J251" s="34"/>
      <c r="K251" s="34"/>
      <c r="L251" s="35"/>
      <c r="M251" s="156"/>
      <c r="N251" s="157"/>
      <c r="O251" s="55"/>
      <c r="P251" s="55"/>
      <c r="Q251" s="55"/>
      <c r="R251" s="55"/>
      <c r="S251" s="55"/>
      <c r="T251" s="56"/>
      <c r="U251" s="34"/>
      <c r="V251" s="34"/>
      <c r="W251" s="34"/>
      <c r="X251" s="34"/>
      <c r="Y251" s="34"/>
      <c r="Z251" s="34"/>
      <c r="AA251" s="34"/>
      <c r="AB251" s="34"/>
      <c r="AC251" s="34"/>
      <c r="AD251" s="34"/>
      <c r="AE251" s="34"/>
      <c r="AT251" s="18" t="s">
        <v>135</v>
      </c>
      <c r="AU251" s="18" t="s">
        <v>87</v>
      </c>
    </row>
    <row r="252" spans="2:51" s="14" customFormat="1" ht="12">
      <c r="B252" s="165"/>
      <c r="D252" s="153" t="s">
        <v>151</v>
      </c>
      <c r="E252" s="166" t="s">
        <v>3</v>
      </c>
      <c r="F252" s="167" t="s">
        <v>381</v>
      </c>
      <c r="H252" s="168">
        <v>2.5</v>
      </c>
      <c r="I252" s="169"/>
      <c r="L252" s="165"/>
      <c r="M252" s="170"/>
      <c r="N252" s="171"/>
      <c r="O252" s="171"/>
      <c r="P252" s="171"/>
      <c r="Q252" s="171"/>
      <c r="R252" s="171"/>
      <c r="S252" s="171"/>
      <c r="T252" s="172"/>
      <c r="AT252" s="166" t="s">
        <v>151</v>
      </c>
      <c r="AU252" s="166" t="s">
        <v>87</v>
      </c>
      <c r="AV252" s="14" t="s">
        <v>87</v>
      </c>
      <c r="AW252" s="14" t="s">
        <v>37</v>
      </c>
      <c r="AX252" s="14" t="s">
        <v>76</v>
      </c>
      <c r="AY252" s="166" t="s">
        <v>126</v>
      </c>
    </row>
    <row r="253" spans="2:51" s="14" customFormat="1" ht="12">
      <c r="B253" s="165"/>
      <c r="D253" s="153" t="s">
        <v>151</v>
      </c>
      <c r="E253" s="166" t="s">
        <v>3</v>
      </c>
      <c r="F253" s="167" t="s">
        <v>382</v>
      </c>
      <c r="H253" s="168">
        <v>2</v>
      </c>
      <c r="I253" s="169"/>
      <c r="L253" s="165"/>
      <c r="M253" s="170"/>
      <c r="N253" s="171"/>
      <c r="O253" s="171"/>
      <c r="P253" s="171"/>
      <c r="Q253" s="171"/>
      <c r="R253" s="171"/>
      <c r="S253" s="171"/>
      <c r="T253" s="172"/>
      <c r="AT253" s="166" t="s">
        <v>151</v>
      </c>
      <c r="AU253" s="166" t="s">
        <v>87</v>
      </c>
      <c r="AV253" s="14" t="s">
        <v>87</v>
      </c>
      <c r="AW253" s="14" t="s">
        <v>37</v>
      </c>
      <c r="AX253" s="14" t="s">
        <v>76</v>
      </c>
      <c r="AY253" s="166" t="s">
        <v>126</v>
      </c>
    </row>
    <row r="254" spans="2:51" s="15" customFormat="1" ht="12">
      <c r="B254" s="173"/>
      <c r="D254" s="153" t="s">
        <v>151</v>
      </c>
      <c r="E254" s="174" t="s">
        <v>3</v>
      </c>
      <c r="F254" s="175" t="s">
        <v>154</v>
      </c>
      <c r="H254" s="176">
        <v>4.5</v>
      </c>
      <c r="I254" s="177"/>
      <c r="L254" s="173"/>
      <c r="M254" s="178"/>
      <c r="N254" s="179"/>
      <c r="O254" s="179"/>
      <c r="P254" s="179"/>
      <c r="Q254" s="179"/>
      <c r="R254" s="179"/>
      <c r="S254" s="179"/>
      <c r="T254" s="180"/>
      <c r="AT254" s="174" t="s">
        <v>151</v>
      </c>
      <c r="AU254" s="174" t="s">
        <v>87</v>
      </c>
      <c r="AV254" s="15" t="s">
        <v>133</v>
      </c>
      <c r="AW254" s="15" t="s">
        <v>37</v>
      </c>
      <c r="AX254" s="15" t="s">
        <v>84</v>
      </c>
      <c r="AY254" s="174" t="s">
        <v>126</v>
      </c>
    </row>
    <row r="255" spans="1:65" s="2" customFormat="1" ht="24">
      <c r="A255" s="34"/>
      <c r="B255" s="139"/>
      <c r="C255" s="140" t="s">
        <v>383</v>
      </c>
      <c r="D255" s="140" t="s">
        <v>128</v>
      </c>
      <c r="E255" s="141" t="s">
        <v>384</v>
      </c>
      <c r="F255" s="142" t="s">
        <v>385</v>
      </c>
      <c r="G255" s="143" t="s">
        <v>220</v>
      </c>
      <c r="H255" s="144">
        <v>0.058</v>
      </c>
      <c r="I255" s="145"/>
      <c r="J255" s="146">
        <f>ROUND(I255*H255,2)</f>
        <v>0</v>
      </c>
      <c r="K255" s="142" t="s">
        <v>132</v>
      </c>
      <c r="L255" s="35"/>
      <c r="M255" s="147" t="s">
        <v>3</v>
      </c>
      <c r="N255" s="148" t="s">
        <v>47</v>
      </c>
      <c r="O255" s="55"/>
      <c r="P255" s="149">
        <f>O255*H255</f>
        <v>0</v>
      </c>
      <c r="Q255" s="149">
        <v>0</v>
      </c>
      <c r="R255" s="149">
        <f>Q255*H255</f>
        <v>0</v>
      </c>
      <c r="S255" s="149">
        <v>0</v>
      </c>
      <c r="T255" s="150">
        <f>S255*H255</f>
        <v>0</v>
      </c>
      <c r="U255" s="34"/>
      <c r="V255" s="34"/>
      <c r="W255" s="34"/>
      <c r="X255" s="34"/>
      <c r="Y255" s="34"/>
      <c r="Z255" s="34"/>
      <c r="AA255" s="34"/>
      <c r="AB255" s="34"/>
      <c r="AC255" s="34"/>
      <c r="AD255" s="34"/>
      <c r="AE255" s="34"/>
      <c r="AR255" s="151" t="s">
        <v>133</v>
      </c>
      <c r="AT255" s="151" t="s">
        <v>128</v>
      </c>
      <c r="AU255" s="151" t="s">
        <v>87</v>
      </c>
      <c r="AY255" s="18" t="s">
        <v>126</v>
      </c>
      <c r="BE255" s="152">
        <f>IF(N255="základní",J255,0)</f>
        <v>0</v>
      </c>
      <c r="BF255" s="152">
        <f>IF(N255="snížená",J255,0)</f>
        <v>0</v>
      </c>
      <c r="BG255" s="152">
        <f>IF(N255="zákl. přenesená",J255,0)</f>
        <v>0</v>
      </c>
      <c r="BH255" s="152">
        <f>IF(N255="sníž. přenesená",J255,0)</f>
        <v>0</v>
      </c>
      <c r="BI255" s="152">
        <f>IF(N255="nulová",J255,0)</f>
        <v>0</v>
      </c>
      <c r="BJ255" s="18" t="s">
        <v>84</v>
      </c>
      <c r="BK255" s="152">
        <f>ROUND(I255*H255,2)</f>
        <v>0</v>
      </c>
      <c r="BL255" s="18" t="s">
        <v>133</v>
      </c>
      <c r="BM255" s="151" t="s">
        <v>386</v>
      </c>
    </row>
    <row r="256" spans="1:47" s="2" customFormat="1" ht="58.5">
      <c r="A256" s="34"/>
      <c r="B256" s="35"/>
      <c r="C256" s="34"/>
      <c r="D256" s="153" t="s">
        <v>135</v>
      </c>
      <c r="E256" s="34"/>
      <c r="F256" s="154" t="s">
        <v>375</v>
      </c>
      <c r="G256" s="34"/>
      <c r="H256" s="34"/>
      <c r="I256" s="155"/>
      <c r="J256" s="34"/>
      <c r="K256" s="34"/>
      <c r="L256" s="35"/>
      <c r="M256" s="156"/>
      <c r="N256" s="157"/>
      <c r="O256" s="55"/>
      <c r="P256" s="55"/>
      <c r="Q256" s="55"/>
      <c r="R256" s="55"/>
      <c r="S256" s="55"/>
      <c r="T256" s="56"/>
      <c r="U256" s="34"/>
      <c r="V256" s="34"/>
      <c r="W256" s="34"/>
      <c r="X256" s="34"/>
      <c r="Y256" s="34"/>
      <c r="Z256" s="34"/>
      <c r="AA256" s="34"/>
      <c r="AB256" s="34"/>
      <c r="AC256" s="34"/>
      <c r="AD256" s="34"/>
      <c r="AE256" s="34"/>
      <c r="AT256" s="18" t="s">
        <v>135</v>
      </c>
      <c r="AU256" s="18" t="s">
        <v>87</v>
      </c>
    </row>
    <row r="257" spans="2:51" s="14" customFormat="1" ht="12">
      <c r="B257" s="165"/>
      <c r="D257" s="153" t="s">
        <v>151</v>
      </c>
      <c r="E257" s="166" t="s">
        <v>3</v>
      </c>
      <c r="F257" s="167" t="s">
        <v>387</v>
      </c>
      <c r="H257" s="168">
        <v>0.058</v>
      </c>
      <c r="I257" s="169"/>
      <c r="L257" s="165"/>
      <c r="M257" s="170"/>
      <c r="N257" s="171"/>
      <c r="O257" s="171"/>
      <c r="P257" s="171"/>
      <c r="Q257" s="171"/>
      <c r="R257" s="171"/>
      <c r="S257" s="171"/>
      <c r="T257" s="172"/>
      <c r="AT257" s="166" t="s">
        <v>151</v>
      </c>
      <c r="AU257" s="166" t="s">
        <v>87</v>
      </c>
      <c r="AV257" s="14" t="s">
        <v>87</v>
      </c>
      <c r="AW257" s="14" t="s">
        <v>37</v>
      </c>
      <c r="AX257" s="14" t="s">
        <v>76</v>
      </c>
      <c r="AY257" s="166" t="s">
        <v>126</v>
      </c>
    </row>
    <row r="258" spans="2:51" s="15" customFormat="1" ht="12">
      <c r="B258" s="173"/>
      <c r="D258" s="153" t="s">
        <v>151</v>
      </c>
      <c r="E258" s="174" t="s">
        <v>3</v>
      </c>
      <c r="F258" s="175" t="s">
        <v>154</v>
      </c>
      <c r="H258" s="176">
        <v>0.058</v>
      </c>
      <c r="I258" s="177"/>
      <c r="L258" s="173"/>
      <c r="M258" s="178"/>
      <c r="N258" s="179"/>
      <c r="O258" s="179"/>
      <c r="P258" s="179"/>
      <c r="Q258" s="179"/>
      <c r="R258" s="179"/>
      <c r="S258" s="179"/>
      <c r="T258" s="180"/>
      <c r="AT258" s="174" t="s">
        <v>151</v>
      </c>
      <c r="AU258" s="174" t="s">
        <v>87</v>
      </c>
      <c r="AV258" s="15" t="s">
        <v>133</v>
      </c>
      <c r="AW258" s="15" t="s">
        <v>37</v>
      </c>
      <c r="AX258" s="15" t="s">
        <v>84</v>
      </c>
      <c r="AY258" s="174" t="s">
        <v>126</v>
      </c>
    </row>
    <row r="259" spans="1:65" s="2" customFormat="1" ht="24">
      <c r="A259" s="34"/>
      <c r="B259" s="139"/>
      <c r="C259" s="140" t="s">
        <v>388</v>
      </c>
      <c r="D259" s="140" t="s">
        <v>128</v>
      </c>
      <c r="E259" s="141" t="s">
        <v>389</v>
      </c>
      <c r="F259" s="142" t="s">
        <v>390</v>
      </c>
      <c r="G259" s="143" t="s">
        <v>220</v>
      </c>
      <c r="H259" s="144">
        <v>1474.215</v>
      </c>
      <c r="I259" s="145"/>
      <c r="J259" s="146">
        <f>ROUND(I259*H259,2)</f>
        <v>0</v>
      </c>
      <c r="K259" s="142" t="s">
        <v>132</v>
      </c>
      <c r="L259" s="35"/>
      <c r="M259" s="147" t="s">
        <v>3</v>
      </c>
      <c r="N259" s="148" t="s">
        <v>47</v>
      </c>
      <c r="O259" s="55"/>
      <c r="P259" s="149">
        <f>O259*H259</f>
        <v>0</v>
      </c>
      <c r="Q259" s="149">
        <v>0</v>
      </c>
      <c r="R259" s="149">
        <f>Q259*H259</f>
        <v>0</v>
      </c>
      <c r="S259" s="149">
        <v>0</v>
      </c>
      <c r="T259" s="150">
        <f>S259*H259</f>
        <v>0</v>
      </c>
      <c r="U259" s="34"/>
      <c r="V259" s="34"/>
      <c r="W259" s="34"/>
      <c r="X259" s="34"/>
      <c r="Y259" s="34"/>
      <c r="Z259" s="34"/>
      <c r="AA259" s="34"/>
      <c r="AB259" s="34"/>
      <c r="AC259" s="34"/>
      <c r="AD259" s="34"/>
      <c r="AE259" s="34"/>
      <c r="AR259" s="151" t="s">
        <v>133</v>
      </c>
      <c r="AT259" s="151" t="s">
        <v>128</v>
      </c>
      <c r="AU259" s="151" t="s">
        <v>87</v>
      </c>
      <c r="AY259" s="18" t="s">
        <v>126</v>
      </c>
      <c r="BE259" s="152">
        <f>IF(N259="základní",J259,0)</f>
        <v>0</v>
      </c>
      <c r="BF259" s="152">
        <f>IF(N259="snížená",J259,0)</f>
        <v>0</v>
      </c>
      <c r="BG259" s="152">
        <f>IF(N259="zákl. přenesená",J259,0)</f>
        <v>0</v>
      </c>
      <c r="BH259" s="152">
        <f>IF(N259="sníž. přenesená",J259,0)</f>
        <v>0</v>
      </c>
      <c r="BI259" s="152">
        <f>IF(N259="nulová",J259,0)</f>
        <v>0</v>
      </c>
      <c r="BJ259" s="18" t="s">
        <v>84</v>
      </c>
      <c r="BK259" s="152">
        <f>ROUND(I259*H259,2)</f>
        <v>0</v>
      </c>
      <c r="BL259" s="18" t="s">
        <v>133</v>
      </c>
      <c r="BM259" s="151" t="s">
        <v>391</v>
      </c>
    </row>
    <row r="260" spans="1:47" s="2" customFormat="1" ht="78">
      <c r="A260" s="34"/>
      <c r="B260" s="35"/>
      <c r="C260" s="34"/>
      <c r="D260" s="153" t="s">
        <v>135</v>
      </c>
      <c r="E260" s="34"/>
      <c r="F260" s="154" t="s">
        <v>392</v>
      </c>
      <c r="G260" s="34"/>
      <c r="H260" s="34"/>
      <c r="I260" s="155"/>
      <c r="J260" s="34"/>
      <c r="K260" s="34"/>
      <c r="L260" s="35"/>
      <c r="M260" s="156"/>
      <c r="N260" s="157"/>
      <c r="O260" s="55"/>
      <c r="P260" s="55"/>
      <c r="Q260" s="55"/>
      <c r="R260" s="55"/>
      <c r="S260" s="55"/>
      <c r="T260" s="56"/>
      <c r="U260" s="34"/>
      <c r="V260" s="34"/>
      <c r="W260" s="34"/>
      <c r="X260" s="34"/>
      <c r="Y260" s="34"/>
      <c r="Z260" s="34"/>
      <c r="AA260" s="34"/>
      <c r="AB260" s="34"/>
      <c r="AC260" s="34"/>
      <c r="AD260" s="34"/>
      <c r="AE260" s="34"/>
      <c r="AT260" s="18" t="s">
        <v>135</v>
      </c>
      <c r="AU260" s="18" t="s">
        <v>87</v>
      </c>
    </row>
    <row r="261" spans="2:51" s="14" customFormat="1" ht="12">
      <c r="B261" s="165"/>
      <c r="D261" s="153" t="s">
        <v>151</v>
      </c>
      <c r="E261" s="166" t="s">
        <v>3</v>
      </c>
      <c r="F261" s="167" t="s">
        <v>393</v>
      </c>
      <c r="H261" s="168">
        <v>3650.292</v>
      </c>
      <c r="I261" s="169"/>
      <c r="L261" s="165"/>
      <c r="M261" s="170"/>
      <c r="N261" s="171"/>
      <c r="O261" s="171"/>
      <c r="P261" s="171"/>
      <c r="Q261" s="171"/>
      <c r="R261" s="171"/>
      <c r="S261" s="171"/>
      <c r="T261" s="172"/>
      <c r="AT261" s="166" t="s">
        <v>151</v>
      </c>
      <c r="AU261" s="166" t="s">
        <v>87</v>
      </c>
      <c r="AV261" s="14" t="s">
        <v>87</v>
      </c>
      <c r="AW261" s="14" t="s">
        <v>37</v>
      </c>
      <c r="AX261" s="14" t="s">
        <v>76</v>
      </c>
      <c r="AY261" s="166" t="s">
        <v>126</v>
      </c>
    </row>
    <row r="262" spans="2:51" s="14" customFormat="1" ht="12">
      <c r="B262" s="165"/>
      <c r="D262" s="153" t="s">
        <v>151</v>
      </c>
      <c r="E262" s="166" t="s">
        <v>3</v>
      </c>
      <c r="F262" s="167" t="s">
        <v>394</v>
      </c>
      <c r="H262" s="168">
        <v>-2176.077</v>
      </c>
      <c r="I262" s="169"/>
      <c r="L262" s="165"/>
      <c r="M262" s="170"/>
      <c r="N262" s="171"/>
      <c r="O262" s="171"/>
      <c r="P262" s="171"/>
      <c r="Q262" s="171"/>
      <c r="R262" s="171"/>
      <c r="S262" s="171"/>
      <c r="T262" s="172"/>
      <c r="AT262" s="166" t="s">
        <v>151</v>
      </c>
      <c r="AU262" s="166" t="s">
        <v>87</v>
      </c>
      <c r="AV262" s="14" t="s">
        <v>87</v>
      </c>
      <c r="AW262" s="14" t="s">
        <v>37</v>
      </c>
      <c r="AX262" s="14" t="s">
        <v>76</v>
      </c>
      <c r="AY262" s="166" t="s">
        <v>126</v>
      </c>
    </row>
    <row r="263" spans="2:51" s="13" customFormat="1" ht="12">
      <c r="B263" s="158"/>
      <c r="D263" s="153" t="s">
        <v>151</v>
      </c>
      <c r="E263" s="159" t="s">
        <v>3</v>
      </c>
      <c r="F263" s="160" t="s">
        <v>395</v>
      </c>
      <c r="H263" s="159" t="s">
        <v>3</v>
      </c>
      <c r="I263" s="161"/>
      <c r="L263" s="158"/>
      <c r="M263" s="162"/>
      <c r="N263" s="163"/>
      <c r="O263" s="163"/>
      <c r="P263" s="163"/>
      <c r="Q263" s="163"/>
      <c r="R263" s="163"/>
      <c r="S263" s="163"/>
      <c r="T263" s="164"/>
      <c r="AT263" s="159" t="s">
        <v>151</v>
      </c>
      <c r="AU263" s="159" t="s">
        <v>87</v>
      </c>
      <c r="AV263" s="13" t="s">
        <v>84</v>
      </c>
      <c r="AW263" s="13" t="s">
        <v>37</v>
      </c>
      <c r="AX263" s="13" t="s">
        <v>76</v>
      </c>
      <c r="AY263" s="159" t="s">
        <v>126</v>
      </c>
    </row>
    <row r="264" spans="2:51" s="15" customFormat="1" ht="12">
      <c r="B264" s="173"/>
      <c r="D264" s="153" t="s">
        <v>151</v>
      </c>
      <c r="E264" s="174" t="s">
        <v>3</v>
      </c>
      <c r="F264" s="175" t="s">
        <v>154</v>
      </c>
      <c r="H264" s="176">
        <v>1474.2149999999997</v>
      </c>
      <c r="I264" s="177"/>
      <c r="L264" s="173"/>
      <c r="M264" s="178"/>
      <c r="N264" s="179"/>
      <c r="O264" s="179"/>
      <c r="P264" s="179"/>
      <c r="Q264" s="179"/>
      <c r="R264" s="179"/>
      <c r="S264" s="179"/>
      <c r="T264" s="180"/>
      <c r="AT264" s="174" t="s">
        <v>151</v>
      </c>
      <c r="AU264" s="174" t="s">
        <v>87</v>
      </c>
      <c r="AV264" s="15" t="s">
        <v>133</v>
      </c>
      <c r="AW264" s="15" t="s">
        <v>37</v>
      </c>
      <c r="AX264" s="15" t="s">
        <v>84</v>
      </c>
      <c r="AY264" s="174" t="s">
        <v>126</v>
      </c>
    </row>
    <row r="265" spans="1:65" s="2" customFormat="1" ht="24">
      <c r="A265" s="34"/>
      <c r="B265" s="139"/>
      <c r="C265" s="140" t="s">
        <v>396</v>
      </c>
      <c r="D265" s="140" t="s">
        <v>128</v>
      </c>
      <c r="E265" s="141" t="s">
        <v>397</v>
      </c>
      <c r="F265" s="142" t="s">
        <v>398</v>
      </c>
      <c r="G265" s="143" t="s">
        <v>220</v>
      </c>
      <c r="H265" s="144">
        <v>7371.075</v>
      </c>
      <c r="I265" s="145"/>
      <c r="J265" s="146">
        <f>ROUND(I265*H265,2)</f>
        <v>0</v>
      </c>
      <c r="K265" s="142" t="s">
        <v>132</v>
      </c>
      <c r="L265" s="35"/>
      <c r="M265" s="147" t="s">
        <v>3</v>
      </c>
      <c r="N265" s="148" t="s">
        <v>47</v>
      </c>
      <c r="O265" s="55"/>
      <c r="P265" s="149">
        <f>O265*H265</f>
        <v>0</v>
      </c>
      <c r="Q265" s="149">
        <v>0</v>
      </c>
      <c r="R265" s="149">
        <f>Q265*H265</f>
        <v>0</v>
      </c>
      <c r="S265" s="149">
        <v>0</v>
      </c>
      <c r="T265" s="150">
        <f>S265*H265</f>
        <v>0</v>
      </c>
      <c r="U265" s="34"/>
      <c r="V265" s="34"/>
      <c r="W265" s="34"/>
      <c r="X265" s="34"/>
      <c r="Y265" s="34"/>
      <c r="Z265" s="34"/>
      <c r="AA265" s="34"/>
      <c r="AB265" s="34"/>
      <c r="AC265" s="34"/>
      <c r="AD265" s="34"/>
      <c r="AE265" s="34"/>
      <c r="AR265" s="151" t="s">
        <v>133</v>
      </c>
      <c r="AT265" s="151" t="s">
        <v>128</v>
      </c>
      <c r="AU265" s="151" t="s">
        <v>87</v>
      </c>
      <c r="AY265" s="18" t="s">
        <v>126</v>
      </c>
      <c r="BE265" s="152">
        <f>IF(N265="základní",J265,0)</f>
        <v>0</v>
      </c>
      <c r="BF265" s="152">
        <f>IF(N265="snížená",J265,0)</f>
        <v>0</v>
      </c>
      <c r="BG265" s="152">
        <f>IF(N265="zákl. přenesená",J265,0)</f>
        <v>0</v>
      </c>
      <c r="BH265" s="152">
        <f>IF(N265="sníž. přenesená",J265,0)</f>
        <v>0</v>
      </c>
      <c r="BI265" s="152">
        <f>IF(N265="nulová",J265,0)</f>
        <v>0</v>
      </c>
      <c r="BJ265" s="18" t="s">
        <v>84</v>
      </c>
      <c r="BK265" s="152">
        <f>ROUND(I265*H265,2)</f>
        <v>0</v>
      </c>
      <c r="BL265" s="18" t="s">
        <v>133</v>
      </c>
      <c r="BM265" s="151" t="s">
        <v>399</v>
      </c>
    </row>
    <row r="266" spans="1:47" s="2" customFormat="1" ht="78">
      <c r="A266" s="34"/>
      <c r="B266" s="35"/>
      <c r="C266" s="34"/>
      <c r="D266" s="153" t="s">
        <v>135</v>
      </c>
      <c r="E266" s="34"/>
      <c r="F266" s="154" t="s">
        <v>392</v>
      </c>
      <c r="G266" s="34"/>
      <c r="H266" s="34"/>
      <c r="I266" s="155"/>
      <c r="J266" s="34"/>
      <c r="K266" s="34"/>
      <c r="L266" s="35"/>
      <c r="M266" s="156"/>
      <c r="N266" s="157"/>
      <c r="O266" s="55"/>
      <c r="P266" s="55"/>
      <c r="Q266" s="55"/>
      <c r="R266" s="55"/>
      <c r="S266" s="55"/>
      <c r="T266" s="56"/>
      <c r="U266" s="34"/>
      <c r="V266" s="34"/>
      <c r="W266" s="34"/>
      <c r="X266" s="34"/>
      <c r="Y266" s="34"/>
      <c r="Z266" s="34"/>
      <c r="AA266" s="34"/>
      <c r="AB266" s="34"/>
      <c r="AC266" s="34"/>
      <c r="AD266" s="34"/>
      <c r="AE266" s="34"/>
      <c r="AT266" s="18" t="s">
        <v>135</v>
      </c>
      <c r="AU266" s="18" t="s">
        <v>87</v>
      </c>
    </row>
    <row r="267" spans="2:51" s="14" customFormat="1" ht="12">
      <c r="B267" s="165"/>
      <c r="D267" s="153" t="s">
        <v>151</v>
      </c>
      <c r="E267" s="166" t="s">
        <v>3</v>
      </c>
      <c r="F267" s="167" t="s">
        <v>400</v>
      </c>
      <c r="H267" s="168">
        <v>7371.075</v>
      </c>
      <c r="I267" s="169"/>
      <c r="L267" s="165"/>
      <c r="M267" s="170"/>
      <c r="N267" s="171"/>
      <c r="O267" s="171"/>
      <c r="P267" s="171"/>
      <c r="Q267" s="171"/>
      <c r="R267" s="171"/>
      <c r="S267" s="171"/>
      <c r="T267" s="172"/>
      <c r="AT267" s="166" t="s">
        <v>151</v>
      </c>
      <c r="AU267" s="166" t="s">
        <v>87</v>
      </c>
      <c r="AV267" s="14" t="s">
        <v>87</v>
      </c>
      <c r="AW267" s="14" t="s">
        <v>37</v>
      </c>
      <c r="AX267" s="14" t="s">
        <v>76</v>
      </c>
      <c r="AY267" s="166" t="s">
        <v>126</v>
      </c>
    </row>
    <row r="268" spans="2:51" s="15" customFormat="1" ht="12">
      <c r="B268" s="173"/>
      <c r="D268" s="153" t="s">
        <v>151</v>
      </c>
      <c r="E268" s="174" t="s">
        <v>3</v>
      </c>
      <c r="F268" s="175" t="s">
        <v>154</v>
      </c>
      <c r="H268" s="176">
        <v>7371.075</v>
      </c>
      <c r="I268" s="177"/>
      <c r="L268" s="173"/>
      <c r="M268" s="178"/>
      <c r="N268" s="179"/>
      <c r="O268" s="179"/>
      <c r="P268" s="179"/>
      <c r="Q268" s="179"/>
      <c r="R268" s="179"/>
      <c r="S268" s="179"/>
      <c r="T268" s="180"/>
      <c r="AT268" s="174" t="s">
        <v>151</v>
      </c>
      <c r="AU268" s="174" t="s">
        <v>87</v>
      </c>
      <c r="AV268" s="15" t="s">
        <v>133</v>
      </c>
      <c r="AW268" s="15" t="s">
        <v>37</v>
      </c>
      <c r="AX268" s="15" t="s">
        <v>84</v>
      </c>
      <c r="AY268" s="174" t="s">
        <v>126</v>
      </c>
    </row>
    <row r="269" spans="1:65" s="2" customFormat="1" ht="24">
      <c r="A269" s="34"/>
      <c r="B269" s="139"/>
      <c r="C269" s="140" t="s">
        <v>401</v>
      </c>
      <c r="D269" s="140" t="s">
        <v>128</v>
      </c>
      <c r="E269" s="141" t="s">
        <v>402</v>
      </c>
      <c r="F269" s="142" t="s">
        <v>403</v>
      </c>
      <c r="G269" s="143" t="s">
        <v>220</v>
      </c>
      <c r="H269" s="144">
        <v>373.208</v>
      </c>
      <c r="I269" s="145"/>
      <c r="J269" s="146">
        <f>ROUND(I269*H269,2)</f>
        <v>0</v>
      </c>
      <c r="K269" s="142" t="s">
        <v>132</v>
      </c>
      <c r="L269" s="35"/>
      <c r="M269" s="147" t="s">
        <v>3</v>
      </c>
      <c r="N269" s="148" t="s">
        <v>47</v>
      </c>
      <c r="O269" s="55"/>
      <c r="P269" s="149">
        <f>O269*H269</f>
        <v>0</v>
      </c>
      <c r="Q269" s="149">
        <v>0</v>
      </c>
      <c r="R269" s="149">
        <f>Q269*H269</f>
        <v>0</v>
      </c>
      <c r="S269" s="149">
        <v>0</v>
      </c>
      <c r="T269" s="150">
        <f>S269*H269</f>
        <v>0</v>
      </c>
      <c r="U269" s="34"/>
      <c r="V269" s="34"/>
      <c r="W269" s="34"/>
      <c r="X269" s="34"/>
      <c r="Y269" s="34"/>
      <c r="Z269" s="34"/>
      <c r="AA269" s="34"/>
      <c r="AB269" s="34"/>
      <c r="AC269" s="34"/>
      <c r="AD269" s="34"/>
      <c r="AE269" s="34"/>
      <c r="AR269" s="151" t="s">
        <v>133</v>
      </c>
      <c r="AT269" s="151" t="s">
        <v>128</v>
      </c>
      <c r="AU269" s="151" t="s">
        <v>87</v>
      </c>
      <c r="AY269" s="18" t="s">
        <v>126</v>
      </c>
      <c r="BE269" s="152">
        <f>IF(N269="základní",J269,0)</f>
        <v>0</v>
      </c>
      <c r="BF269" s="152">
        <f>IF(N269="snížená",J269,0)</f>
        <v>0</v>
      </c>
      <c r="BG269" s="152">
        <f>IF(N269="zákl. přenesená",J269,0)</f>
        <v>0</v>
      </c>
      <c r="BH269" s="152">
        <f>IF(N269="sníž. přenesená",J269,0)</f>
        <v>0</v>
      </c>
      <c r="BI269" s="152">
        <f>IF(N269="nulová",J269,0)</f>
        <v>0</v>
      </c>
      <c r="BJ269" s="18" t="s">
        <v>84</v>
      </c>
      <c r="BK269" s="152">
        <f>ROUND(I269*H269,2)</f>
        <v>0</v>
      </c>
      <c r="BL269" s="18" t="s">
        <v>133</v>
      </c>
      <c r="BM269" s="151" t="s">
        <v>404</v>
      </c>
    </row>
    <row r="270" spans="1:47" s="2" customFormat="1" ht="68.25">
      <c r="A270" s="34"/>
      <c r="B270" s="35"/>
      <c r="C270" s="34"/>
      <c r="D270" s="153" t="s">
        <v>135</v>
      </c>
      <c r="E270" s="34"/>
      <c r="F270" s="154" t="s">
        <v>405</v>
      </c>
      <c r="G270" s="34"/>
      <c r="H270" s="34"/>
      <c r="I270" s="155"/>
      <c r="J270" s="34"/>
      <c r="K270" s="34"/>
      <c r="L270" s="35"/>
      <c r="M270" s="156"/>
      <c r="N270" s="157"/>
      <c r="O270" s="55"/>
      <c r="P270" s="55"/>
      <c r="Q270" s="55"/>
      <c r="R270" s="55"/>
      <c r="S270" s="55"/>
      <c r="T270" s="56"/>
      <c r="U270" s="34"/>
      <c r="V270" s="34"/>
      <c r="W270" s="34"/>
      <c r="X270" s="34"/>
      <c r="Y270" s="34"/>
      <c r="Z270" s="34"/>
      <c r="AA270" s="34"/>
      <c r="AB270" s="34"/>
      <c r="AC270" s="34"/>
      <c r="AD270" s="34"/>
      <c r="AE270" s="34"/>
      <c r="AT270" s="18" t="s">
        <v>135</v>
      </c>
      <c r="AU270" s="18" t="s">
        <v>87</v>
      </c>
    </row>
    <row r="271" spans="2:51" s="14" customFormat="1" ht="12">
      <c r="B271" s="165"/>
      <c r="D271" s="153" t="s">
        <v>151</v>
      </c>
      <c r="E271" s="166" t="s">
        <v>3</v>
      </c>
      <c r="F271" s="167" t="s">
        <v>406</v>
      </c>
      <c r="H271" s="168">
        <v>373.208</v>
      </c>
      <c r="I271" s="169"/>
      <c r="L271" s="165"/>
      <c r="M271" s="170"/>
      <c r="N271" s="171"/>
      <c r="O271" s="171"/>
      <c r="P271" s="171"/>
      <c r="Q271" s="171"/>
      <c r="R271" s="171"/>
      <c r="S271" s="171"/>
      <c r="T271" s="172"/>
      <c r="AT271" s="166" t="s">
        <v>151</v>
      </c>
      <c r="AU271" s="166" t="s">
        <v>87</v>
      </c>
      <c r="AV271" s="14" t="s">
        <v>87</v>
      </c>
      <c r="AW271" s="14" t="s">
        <v>37</v>
      </c>
      <c r="AX271" s="14" t="s">
        <v>76</v>
      </c>
      <c r="AY271" s="166" t="s">
        <v>126</v>
      </c>
    </row>
    <row r="272" spans="2:51" s="15" customFormat="1" ht="12">
      <c r="B272" s="173"/>
      <c r="D272" s="153" t="s">
        <v>151</v>
      </c>
      <c r="E272" s="174" t="s">
        <v>3</v>
      </c>
      <c r="F272" s="175" t="s">
        <v>154</v>
      </c>
      <c r="H272" s="176">
        <v>373.208</v>
      </c>
      <c r="I272" s="177"/>
      <c r="L272" s="173"/>
      <c r="M272" s="178"/>
      <c r="N272" s="179"/>
      <c r="O272" s="179"/>
      <c r="P272" s="179"/>
      <c r="Q272" s="179"/>
      <c r="R272" s="179"/>
      <c r="S272" s="179"/>
      <c r="T272" s="180"/>
      <c r="AT272" s="174" t="s">
        <v>151</v>
      </c>
      <c r="AU272" s="174" t="s">
        <v>87</v>
      </c>
      <c r="AV272" s="15" t="s">
        <v>133</v>
      </c>
      <c r="AW272" s="15" t="s">
        <v>37</v>
      </c>
      <c r="AX272" s="15" t="s">
        <v>84</v>
      </c>
      <c r="AY272" s="174" t="s">
        <v>126</v>
      </c>
    </row>
    <row r="273" spans="2:63" s="12" customFormat="1" ht="22.9" customHeight="1">
      <c r="B273" s="126"/>
      <c r="D273" s="127" t="s">
        <v>75</v>
      </c>
      <c r="E273" s="137" t="s">
        <v>407</v>
      </c>
      <c r="F273" s="137" t="s">
        <v>408</v>
      </c>
      <c r="I273" s="129"/>
      <c r="J273" s="138">
        <f>BK273</f>
        <v>0</v>
      </c>
      <c r="L273" s="126"/>
      <c r="M273" s="131"/>
      <c r="N273" s="132"/>
      <c r="O273" s="132"/>
      <c r="P273" s="133">
        <f>SUM(P274:P275)</f>
        <v>0</v>
      </c>
      <c r="Q273" s="132"/>
      <c r="R273" s="133">
        <f>SUM(R274:R275)</f>
        <v>0</v>
      </c>
      <c r="S273" s="132"/>
      <c r="T273" s="134">
        <f>SUM(T274:T275)</f>
        <v>0</v>
      </c>
      <c r="AR273" s="127" t="s">
        <v>84</v>
      </c>
      <c r="AT273" s="135" t="s">
        <v>75</v>
      </c>
      <c r="AU273" s="135" t="s">
        <v>84</v>
      </c>
      <c r="AY273" s="127" t="s">
        <v>126</v>
      </c>
      <c r="BK273" s="136">
        <f>SUM(BK274:BK275)</f>
        <v>0</v>
      </c>
    </row>
    <row r="274" spans="1:65" s="2" customFormat="1" ht="24">
      <c r="A274" s="34"/>
      <c r="B274" s="139"/>
      <c r="C274" s="140" t="s">
        <v>409</v>
      </c>
      <c r="D274" s="140" t="s">
        <v>128</v>
      </c>
      <c r="E274" s="141" t="s">
        <v>410</v>
      </c>
      <c r="F274" s="142" t="s">
        <v>411</v>
      </c>
      <c r="G274" s="143" t="s">
        <v>220</v>
      </c>
      <c r="H274" s="144">
        <v>729.47</v>
      </c>
      <c r="I274" s="145"/>
      <c r="J274" s="146">
        <f>ROUND(I274*H274,2)</f>
        <v>0</v>
      </c>
      <c r="K274" s="142" t="s">
        <v>132</v>
      </c>
      <c r="L274" s="35"/>
      <c r="M274" s="147" t="s">
        <v>3</v>
      </c>
      <c r="N274" s="148" t="s">
        <v>47</v>
      </c>
      <c r="O274" s="55"/>
      <c r="P274" s="149">
        <f>O274*H274</f>
        <v>0</v>
      </c>
      <c r="Q274" s="149">
        <v>0</v>
      </c>
      <c r="R274" s="149">
        <f>Q274*H274</f>
        <v>0</v>
      </c>
      <c r="S274" s="149">
        <v>0</v>
      </c>
      <c r="T274" s="150">
        <f>S274*H274</f>
        <v>0</v>
      </c>
      <c r="U274" s="34"/>
      <c r="V274" s="34"/>
      <c r="W274" s="34"/>
      <c r="X274" s="34"/>
      <c r="Y274" s="34"/>
      <c r="Z274" s="34"/>
      <c r="AA274" s="34"/>
      <c r="AB274" s="34"/>
      <c r="AC274" s="34"/>
      <c r="AD274" s="34"/>
      <c r="AE274" s="34"/>
      <c r="AR274" s="151" t="s">
        <v>133</v>
      </c>
      <c r="AT274" s="151" t="s">
        <v>128</v>
      </c>
      <c r="AU274" s="151" t="s">
        <v>87</v>
      </c>
      <c r="AY274" s="18" t="s">
        <v>126</v>
      </c>
      <c r="BE274" s="152">
        <f>IF(N274="základní",J274,0)</f>
        <v>0</v>
      </c>
      <c r="BF274" s="152">
        <f>IF(N274="snížená",J274,0)</f>
        <v>0</v>
      </c>
      <c r="BG274" s="152">
        <f>IF(N274="zákl. přenesená",J274,0)</f>
        <v>0</v>
      </c>
      <c r="BH274" s="152">
        <f>IF(N274="sníž. přenesená",J274,0)</f>
        <v>0</v>
      </c>
      <c r="BI274" s="152">
        <f>IF(N274="nulová",J274,0)</f>
        <v>0</v>
      </c>
      <c r="BJ274" s="18" t="s">
        <v>84</v>
      </c>
      <c r="BK274" s="152">
        <f>ROUND(I274*H274,2)</f>
        <v>0</v>
      </c>
      <c r="BL274" s="18" t="s">
        <v>133</v>
      </c>
      <c r="BM274" s="151" t="s">
        <v>412</v>
      </c>
    </row>
    <row r="275" spans="1:47" s="2" customFormat="1" ht="29.25">
      <c r="A275" s="34"/>
      <c r="B275" s="35"/>
      <c r="C275" s="34"/>
      <c r="D275" s="153" t="s">
        <v>135</v>
      </c>
      <c r="E275" s="34"/>
      <c r="F275" s="154" t="s">
        <v>413</v>
      </c>
      <c r="G275" s="34"/>
      <c r="H275" s="34"/>
      <c r="I275" s="155"/>
      <c r="J275" s="34"/>
      <c r="K275" s="34"/>
      <c r="L275" s="35"/>
      <c r="M275" s="156"/>
      <c r="N275" s="157"/>
      <c r="O275" s="55"/>
      <c r="P275" s="55"/>
      <c r="Q275" s="55"/>
      <c r="R275" s="55"/>
      <c r="S275" s="55"/>
      <c r="T275" s="56"/>
      <c r="U275" s="34"/>
      <c r="V275" s="34"/>
      <c r="W275" s="34"/>
      <c r="X275" s="34"/>
      <c r="Y275" s="34"/>
      <c r="Z275" s="34"/>
      <c r="AA275" s="34"/>
      <c r="AB275" s="34"/>
      <c r="AC275" s="34"/>
      <c r="AD275" s="34"/>
      <c r="AE275" s="34"/>
      <c r="AT275" s="18" t="s">
        <v>135</v>
      </c>
      <c r="AU275" s="18" t="s">
        <v>87</v>
      </c>
    </row>
    <row r="276" spans="2:63" s="12" customFormat="1" ht="25.9" customHeight="1">
      <c r="B276" s="126"/>
      <c r="D276" s="127" t="s">
        <v>75</v>
      </c>
      <c r="E276" s="128" t="s">
        <v>414</v>
      </c>
      <c r="F276" s="128" t="s">
        <v>415</v>
      </c>
      <c r="I276" s="129"/>
      <c r="J276" s="130">
        <f>BK276</f>
        <v>0</v>
      </c>
      <c r="L276" s="126"/>
      <c r="M276" s="131"/>
      <c r="N276" s="132"/>
      <c r="O276" s="132"/>
      <c r="P276" s="133">
        <f>P277</f>
        <v>0</v>
      </c>
      <c r="Q276" s="132"/>
      <c r="R276" s="133">
        <f>R277</f>
        <v>0.00328</v>
      </c>
      <c r="S276" s="132"/>
      <c r="T276" s="134">
        <f>T277</f>
        <v>0</v>
      </c>
      <c r="AR276" s="127" t="s">
        <v>87</v>
      </c>
      <c r="AT276" s="135" t="s">
        <v>75</v>
      </c>
      <c r="AU276" s="135" t="s">
        <v>76</v>
      </c>
      <c r="AY276" s="127" t="s">
        <v>126</v>
      </c>
      <c r="BK276" s="136">
        <f>BK277</f>
        <v>0</v>
      </c>
    </row>
    <row r="277" spans="2:63" s="12" customFormat="1" ht="22.9" customHeight="1">
      <c r="B277" s="126"/>
      <c r="D277" s="127" t="s">
        <v>75</v>
      </c>
      <c r="E277" s="137" t="s">
        <v>416</v>
      </c>
      <c r="F277" s="137" t="s">
        <v>417</v>
      </c>
      <c r="I277" s="129"/>
      <c r="J277" s="138">
        <f>BK277</f>
        <v>0</v>
      </c>
      <c r="L277" s="126"/>
      <c r="M277" s="131"/>
      <c r="N277" s="132"/>
      <c r="O277" s="132"/>
      <c r="P277" s="133">
        <f>SUM(P278:P285)</f>
        <v>0</v>
      </c>
      <c r="Q277" s="132"/>
      <c r="R277" s="133">
        <f>SUM(R278:R285)</f>
        <v>0.00328</v>
      </c>
      <c r="S277" s="132"/>
      <c r="T277" s="134">
        <f>SUM(T278:T285)</f>
        <v>0</v>
      </c>
      <c r="AR277" s="127" t="s">
        <v>87</v>
      </c>
      <c r="AT277" s="135" t="s">
        <v>75</v>
      </c>
      <c r="AU277" s="135" t="s">
        <v>84</v>
      </c>
      <c r="AY277" s="127" t="s">
        <v>126</v>
      </c>
      <c r="BK277" s="136">
        <f>SUM(BK278:BK285)</f>
        <v>0</v>
      </c>
    </row>
    <row r="278" spans="1:65" s="2" customFormat="1" ht="21.75" customHeight="1">
      <c r="A278" s="34"/>
      <c r="B278" s="139"/>
      <c r="C278" s="140" t="s">
        <v>418</v>
      </c>
      <c r="D278" s="140" t="s">
        <v>128</v>
      </c>
      <c r="E278" s="141" t="s">
        <v>419</v>
      </c>
      <c r="F278" s="142" t="s">
        <v>420</v>
      </c>
      <c r="G278" s="143" t="s">
        <v>284</v>
      </c>
      <c r="H278" s="144">
        <v>8.2</v>
      </c>
      <c r="I278" s="145"/>
      <c r="J278" s="146">
        <f>ROUND(I278*H278,2)</f>
        <v>0</v>
      </c>
      <c r="K278" s="142" t="s">
        <v>132</v>
      </c>
      <c r="L278" s="35"/>
      <c r="M278" s="147" t="s">
        <v>3</v>
      </c>
      <c r="N278" s="148" t="s">
        <v>47</v>
      </c>
      <c r="O278" s="55"/>
      <c r="P278" s="149">
        <f>O278*H278</f>
        <v>0</v>
      </c>
      <c r="Q278" s="149">
        <v>0.0004</v>
      </c>
      <c r="R278" s="149">
        <f>Q278*H278</f>
        <v>0.00328</v>
      </c>
      <c r="S278" s="149">
        <v>0</v>
      </c>
      <c r="T278" s="150">
        <f>S278*H278</f>
        <v>0</v>
      </c>
      <c r="U278" s="34"/>
      <c r="V278" s="34"/>
      <c r="W278" s="34"/>
      <c r="X278" s="34"/>
      <c r="Y278" s="34"/>
      <c r="Z278" s="34"/>
      <c r="AA278" s="34"/>
      <c r="AB278" s="34"/>
      <c r="AC278" s="34"/>
      <c r="AD278" s="34"/>
      <c r="AE278" s="34"/>
      <c r="AR278" s="151" t="s">
        <v>217</v>
      </c>
      <c r="AT278" s="151" t="s">
        <v>128</v>
      </c>
      <c r="AU278" s="151" t="s">
        <v>87</v>
      </c>
      <c r="AY278" s="18" t="s">
        <v>126</v>
      </c>
      <c r="BE278" s="152">
        <f>IF(N278="základní",J278,0)</f>
        <v>0</v>
      </c>
      <c r="BF278" s="152">
        <f>IF(N278="snížená",J278,0)</f>
        <v>0</v>
      </c>
      <c r="BG278" s="152">
        <f>IF(N278="zákl. přenesená",J278,0)</f>
        <v>0</v>
      </c>
      <c r="BH278" s="152">
        <f>IF(N278="sníž. přenesená",J278,0)</f>
        <v>0</v>
      </c>
      <c r="BI278" s="152">
        <f>IF(N278="nulová",J278,0)</f>
        <v>0</v>
      </c>
      <c r="BJ278" s="18" t="s">
        <v>84</v>
      </c>
      <c r="BK278" s="152">
        <f>ROUND(I278*H278,2)</f>
        <v>0</v>
      </c>
      <c r="BL278" s="18" t="s">
        <v>217</v>
      </c>
      <c r="BM278" s="151" t="s">
        <v>421</v>
      </c>
    </row>
    <row r="279" spans="1:47" s="2" customFormat="1" ht="29.25">
      <c r="A279" s="34"/>
      <c r="B279" s="35"/>
      <c r="C279" s="34"/>
      <c r="D279" s="153" t="s">
        <v>135</v>
      </c>
      <c r="E279" s="34"/>
      <c r="F279" s="154" t="s">
        <v>422</v>
      </c>
      <c r="G279" s="34"/>
      <c r="H279" s="34"/>
      <c r="I279" s="155"/>
      <c r="J279" s="34"/>
      <c r="K279" s="34"/>
      <c r="L279" s="35"/>
      <c r="M279" s="156"/>
      <c r="N279" s="157"/>
      <c r="O279" s="55"/>
      <c r="P279" s="55"/>
      <c r="Q279" s="55"/>
      <c r="R279" s="55"/>
      <c r="S279" s="55"/>
      <c r="T279" s="56"/>
      <c r="U279" s="34"/>
      <c r="V279" s="34"/>
      <c r="W279" s="34"/>
      <c r="X279" s="34"/>
      <c r="Y279" s="34"/>
      <c r="Z279" s="34"/>
      <c r="AA279" s="34"/>
      <c r="AB279" s="34"/>
      <c r="AC279" s="34"/>
      <c r="AD279" s="34"/>
      <c r="AE279" s="34"/>
      <c r="AT279" s="18" t="s">
        <v>135</v>
      </c>
      <c r="AU279" s="18" t="s">
        <v>87</v>
      </c>
    </row>
    <row r="280" spans="1:47" s="2" customFormat="1" ht="19.5">
      <c r="A280" s="34"/>
      <c r="B280" s="35"/>
      <c r="C280" s="34"/>
      <c r="D280" s="153" t="s">
        <v>423</v>
      </c>
      <c r="E280" s="34"/>
      <c r="F280" s="154" t="s">
        <v>424</v>
      </c>
      <c r="G280" s="34"/>
      <c r="H280" s="34"/>
      <c r="I280" s="155"/>
      <c r="J280" s="34"/>
      <c r="K280" s="34"/>
      <c r="L280" s="35"/>
      <c r="M280" s="156"/>
      <c r="N280" s="157"/>
      <c r="O280" s="55"/>
      <c r="P280" s="55"/>
      <c r="Q280" s="55"/>
      <c r="R280" s="55"/>
      <c r="S280" s="55"/>
      <c r="T280" s="56"/>
      <c r="U280" s="34"/>
      <c r="V280" s="34"/>
      <c r="W280" s="34"/>
      <c r="X280" s="34"/>
      <c r="Y280" s="34"/>
      <c r="Z280" s="34"/>
      <c r="AA280" s="34"/>
      <c r="AB280" s="34"/>
      <c r="AC280" s="34"/>
      <c r="AD280" s="34"/>
      <c r="AE280" s="34"/>
      <c r="AT280" s="18" t="s">
        <v>423</v>
      </c>
      <c r="AU280" s="18" t="s">
        <v>87</v>
      </c>
    </row>
    <row r="281" spans="1:65" s="2" customFormat="1" ht="24">
      <c r="A281" s="34"/>
      <c r="B281" s="139"/>
      <c r="C281" s="181" t="s">
        <v>425</v>
      </c>
      <c r="D281" s="181" t="s">
        <v>265</v>
      </c>
      <c r="E281" s="182" t="s">
        <v>426</v>
      </c>
      <c r="F281" s="183" t="s">
        <v>427</v>
      </c>
      <c r="G281" s="184" t="s">
        <v>268</v>
      </c>
      <c r="H281" s="185">
        <v>1</v>
      </c>
      <c r="I281" s="186"/>
      <c r="J281" s="187">
        <f>ROUND(I281*H281,2)</f>
        <v>0</v>
      </c>
      <c r="K281" s="183" t="s">
        <v>3</v>
      </c>
      <c r="L281" s="188"/>
      <c r="M281" s="189" t="s">
        <v>3</v>
      </c>
      <c r="N281" s="190" t="s">
        <v>47</v>
      </c>
      <c r="O281" s="55"/>
      <c r="P281" s="149">
        <f>O281*H281</f>
        <v>0</v>
      </c>
      <c r="Q281" s="149">
        <v>0</v>
      </c>
      <c r="R281" s="149">
        <f>Q281*H281</f>
        <v>0</v>
      </c>
      <c r="S281" s="149">
        <v>0</v>
      </c>
      <c r="T281" s="150">
        <f>S281*H281</f>
        <v>0</v>
      </c>
      <c r="U281" s="34"/>
      <c r="V281" s="34"/>
      <c r="W281" s="34"/>
      <c r="X281" s="34"/>
      <c r="Y281" s="34"/>
      <c r="Z281" s="34"/>
      <c r="AA281" s="34"/>
      <c r="AB281" s="34"/>
      <c r="AC281" s="34"/>
      <c r="AD281" s="34"/>
      <c r="AE281" s="34"/>
      <c r="AR281" s="151" t="s">
        <v>330</v>
      </c>
      <c r="AT281" s="151" t="s">
        <v>265</v>
      </c>
      <c r="AU281" s="151" t="s">
        <v>87</v>
      </c>
      <c r="AY281" s="18" t="s">
        <v>126</v>
      </c>
      <c r="BE281" s="152">
        <f>IF(N281="základní",J281,0)</f>
        <v>0</v>
      </c>
      <c r="BF281" s="152">
        <f>IF(N281="snížená",J281,0)</f>
        <v>0</v>
      </c>
      <c r="BG281" s="152">
        <f>IF(N281="zákl. přenesená",J281,0)</f>
        <v>0</v>
      </c>
      <c r="BH281" s="152">
        <f>IF(N281="sníž. přenesená",J281,0)</f>
        <v>0</v>
      </c>
      <c r="BI281" s="152">
        <f>IF(N281="nulová",J281,0)</f>
        <v>0</v>
      </c>
      <c r="BJ281" s="18" t="s">
        <v>84</v>
      </c>
      <c r="BK281" s="152">
        <f>ROUND(I281*H281,2)</f>
        <v>0</v>
      </c>
      <c r="BL281" s="18" t="s">
        <v>217</v>
      </c>
      <c r="BM281" s="151" t="s">
        <v>428</v>
      </c>
    </row>
    <row r="282" spans="1:65" s="2" customFormat="1" ht="24">
      <c r="A282" s="34"/>
      <c r="B282" s="139"/>
      <c r="C282" s="140" t="s">
        <v>429</v>
      </c>
      <c r="D282" s="140" t="s">
        <v>128</v>
      </c>
      <c r="E282" s="141" t="s">
        <v>430</v>
      </c>
      <c r="F282" s="142" t="s">
        <v>431</v>
      </c>
      <c r="G282" s="143" t="s">
        <v>220</v>
      </c>
      <c r="H282" s="144">
        <v>0.003</v>
      </c>
      <c r="I282" s="145"/>
      <c r="J282" s="146">
        <f>ROUND(I282*H282,2)</f>
        <v>0</v>
      </c>
      <c r="K282" s="142" t="s">
        <v>132</v>
      </c>
      <c r="L282" s="35"/>
      <c r="M282" s="147" t="s">
        <v>3</v>
      </c>
      <c r="N282" s="148" t="s">
        <v>47</v>
      </c>
      <c r="O282" s="55"/>
      <c r="P282" s="149">
        <f>O282*H282</f>
        <v>0</v>
      </c>
      <c r="Q282" s="149">
        <v>0</v>
      </c>
      <c r="R282" s="149">
        <f>Q282*H282</f>
        <v>0</v>
      </c>
      <c r="S282" s="149">
        <v>0</v>
      </c>
      <c r="T282" s="150">
        <f>S282*H282</f>
        <v>0</v>
      </c>
      <c r="U282" s="34"/>
      <c r="V282" s="34"/>
      <c r="W282" s="34"/>
      <c r="X282" s="34"/>
      <c r="Y282" s="34"/>
      <c r="Z282" s="34"/>
      <c r="AA282" s="34"/>
      <c r="AB282" s="34"/>
      <c r="AC282" s="34"/>
      <c r="AD282" s="34"/>
      <c r="AE282" s="34"/>
      <c r="AR282" s="151" t="s">
        <v>217</v>
      </c>
      <c r="AT282" s="151" t="s">
        <v>128</v>
      </c>
      <c r="AU282" s="151" t="s">
        <v>87</v>
      </c>
      <c r="AY282" s="18" t="s">
        <v>126</v>
      </c>
      <c r="BE282" s="152">
        <f>IF(N282="základní",J282,0)</f>
        <v>0</v>
      </c>
      <c r="BF282" s="152">
        <f>IF(N282="snížená",J282,0)</f>
        <v>0</v>
      </c>
      <c r="BG282" s="152">
        <f>IF(N282="zákl. přenesená",J282,0)</f>
        <v>0</v>
      </c>
      <c r="BH282" s="152">
        <f>IF(N282="sníž. přenesená",J282,0)</f>
        <v>0</v>
      </c>
      <c r="BI282" s="152">
        <f>IF(N282="nulová",J282,0)</f>
        <v>0</v>
      </c>
      <c r="BJ282" s="18" t="s">
        <v>84</v>
      </c>
      <c r="BK282" s="152">
        <f>ROUND(I282*H282,2)</f>
        <v>0</v>
      </c>
      <c r="BL282" s="18" t="s">
        <v>217</v>
      </c>
      <c r="BM282" s="151" t="s">
        <v>432</v>
      </c>
    </row>
    <row r="283" spans="1:47" s="2" customFormat="1" ht="78">
      <c r="A283" s="34"/>
      <c r="B283" s="35"/>
      <c r="C283" s="34"/>
      <c r="D283" s="153" t="s">
        <v>135</v>
      </c>
      <c r="E283" s="34"/>
      <c r="F283" s="154" t="s">
        <v>433</v>
      </c>
      <c r="G283" s="34"/>
      <c r="H283" s="34"/>
      <c r="I283" s="155"/>
      <c r="J283" s="34"/>
      <c r="K283" s="34"/>
      <c r="L283" s="35"/>
      <c r="M283" s="156"/>
      <c r="N283" s="157"/>
      <c r="O283" s="55"/>
      <c r="P283" s="55"/>
      <c r="Q283" s="55"/>
      <c r="R283" s="55"/>
      <c r="S283" s="55"/>
      <c r="T283" s="56"/>
      <c r="U283" s="34"/>
      <c r="V283" s="34"/>
      <c r="W283" s="34"/>
      <c r="X283" s="34"/>
      <c r="Y283" s="34"/>
      <c r="Z283" s="34"/>
      <c r="AA283" s="34"/>
      <c r="AB283" s="34"/>
      <c r="AC283" s="34"/>
      <c r="AD283" s="34"/>
      <c r="AE283" s="34"/>
      <c r="AT283" s="18" t="s">
        <v>135</v>
      </c>
      <c r="AU283" s="18" t="s">
        <v>87</v>
      </c>
    </row>
    <row r="284" spans="1:65" s="2" customFormat="1" ht="24">
      <c r="A284" s="34"/>
      <c r="B284" s="139"/>
      <c r="C284" s="140" t="s">
        <v>434</v>
      </c>
      <c r="D284" s="140" t="s">
        <v>128</v>
      </c>
      <c r="E284" s="141" t="s">
        <v>435</v>
      </c>
      <c r="F284" s="142" t="s">
        <v>436</v>
      </c>
      <c r="G284" s="143" t="s">
        <v>220</v>
      </c>
      <c r="H284" s="144">
        <v>0.003</v>
      </c>
      <c r="I284" s="145"/>
      <c r="J284" s="146">
        <f>ROUND(I284*H284,2)</f>
        <v>0</v>
      </c>
      <c r="K284" s="142" t="s">
        <v>132</v>
      </c>
      <c r="L284" s="35"/>
      <c r="M284" s="147" t="s">
        <v>3</v>
      </c>
      <c r="N284" s="148" t="s">
        <v>47</v>
      </c>
      <c r="O284" s="55"/>
      <c r="P284" s="149">
        <f>O284*H284</f>
        <v>0</v>
      </c>
      <c r="Q284" s="149">
        <v>0</v>
      </c>
      <c r="R284" s="149">
        <f>Q284*H284</f>
        <v>0</v>
      </c>
      <c r="S284" s="149">
        <v>0</v>
      </c>
      <c r="T284" s="150">
        <f>S284*H284</f>
        <v>0</v>
      </c>
      <c r="U284" s="34"/>
      <c r="V284" s="34"/>
      <c r="W284" s="34"/>
      <c r="X284" s="34"/>
      <c r="Y284" s="34"/>
      <c r="Z284" s="34"/>
      <c r="AA284" s="34"/>
      <c r="AB284" s="34"/>
      <c r="AC284" s="34"/>
      <c r="AD284" s="34"/>
      <c r="AE284" s="34"/>
      <c r="AR284" s="151" t="s">
        <v>217</v>
      </c>
      <c r="AT284" s="151" t="s">
        <v>128</v>
      </c>
      <c r="AU284" s="151" t="s">
        <v>87</v>
      </c>
      <c r="AY284" s="18" t="s">
        <v>126</v>
      </c>
      <c r="BE284" s="152">
        <f>IF(N284="základní",J284,0)</f>
        <v>0</v>
      </c>
      <c r="BF284" s="152">
        <f>IF(N284="snížená",J284,0)</f>
        <v>0</v>
      </c>
      <c r="BG284" s="152">
        <f>IF(N284="zákl. přenesená",J284,0)</f>
        <v>0</v>
      </c>
      <c r="BH284" s="152">
        <f>IF(N284="sníž. přenesená",J284,0)</f>
        <v>0</v>
      </c>
      <c r="BI284" s="152">
        <f>IF(N284="nulová",J284,0)</f>
        <v>0</v>
      </c>
      <c r="BJ284" s="18" t="s">
        <v>84</v>
      </c>
      <c r="BK284" s="152">
        <f>ROUND(I284*H284,2)</f>
        <v>0</v>
      </c>
      <c r="BL284" s="18" t="s">
        <v>217</v>
      </c>
      <c r="BM284" s="151" t="s">
        <v>437</v>
      </c>
    </row>
    <row r="285" spans="1:47" s="2" customFormat="1" ht="78">
      <c r="A285" s="34"/>
      <c r="B285" s="35"/>
      <c r="C285" s="34"/>
      <c r="D285" s="153" t="s">
        <v>135</v>
      </c>
      <c r="E285" s="34"/>
      <c r="F285" s="154" t="s">
        <v>433</v>
      </c>
      <c r="G285" s="34"/>
      <c r="H285" s="34"/>
      <c r="I285" s="155"/>
      <c r="J285" s="34"/>
      <c r="K285" s="34"/>
      <c r="L285" s="35"/>
      <c r="M285" s="191"/>
      <c r="N285" s="192"/>
      <c r="O285" s="193"/>
      <c r="P285" s="193"/>
      <c r="Q285" s="193"/>
      <c r="R285" s="193"/>
      <c r="S285" s="193"/>
      <c r="T285" s="194"/>
      <c r="U285" s="34"/>
      <c r="V285" s="34"/>
      <c r="W285" s="34"/>
      <c r="X285" s="34"/>
      <c r="Y285" s="34"/>
      <c r="Z285" s="34"/>
      <c r="AA285" s="34"/>
      <c r="AB285" s="34"/>
      <c r="AC285" s="34"/>
      <c r="AD285" s="34"/>
      <c r="AE285" s="34"/>
      <c r="AT285" s="18" t="s">
        <v>135</v>
      </c>
      <c r="AU285" s="18" t="s">
        <v>87</v>
      </c>
    </row>
    <row r="286" spans="1:31" s="2" customFormat="1" ht="6.95" customHeight="1">
      <c r="A286" s="34"/>
      <c r="B286" s="44"/>
      <c r="C286" s="45"/>
      <c r="D286" s="45"/>
      <c r="E286" s="45"/>
      <c r="F286" s="45"/>
      <c r="G286" s="45"/>
      <c r="H286" s="45"/>
      <c r="I286" s="45"/>
      <c r="J286" s="45"/>
      <c r="K286" s="45"/>
      <c r="L286" s="35"/>
      <c r="M286" s="34"/>
      <c r="O286" s="34"/>
      <c r="P286" s="34"/>
      <c r="Q286" s="34"/>
      <c r="R286" s="34"/>
      <c r="S286" s="34"/>
      <c r="T286" s="34"/>
      <c r="U286" s="34"/>
      <c r="V286" s="34"/>
      <c r="W286" s="34"/>
      <c r="X286" s="34"/>
      <c r="Y286" s="34"/>
      <c r="Z286" s="34"/>
      <c r="AA286" s="34"/>
      <c r="AB286" s="34"/>
      <c r="AC286" s="34"/>
      <c r="AD286" s="34"/>
      <c r="AE286" s="34"/>
    </row>
  </sheetData>
  <autoFilter ref="C86:K285"/>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7"/>
  <sheetViews>
    <sheetView showGridLines="0" workbookViewId="0" topLeftCell="A25">
      <selection activeCell="E7" sqref="E7:H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9" t="s">
        <v>6</v>
      </c>
      <c r="M2" s="280"/>
      <c r="N2" s="280"/>
      <c r="O2" s="280"/>
      <c r="P2" s="280"/>
      <c r="Q2" s="280"/>
      <c r="R2" s="280"/>
      <c r="S2" s="280"/>
      <c r="T2" s="280"/>
      <c r="U2" s="280"/>
      <c r="V2" s="280"/>
      <c r="AT2" s="18" t="s">
        <v>90</v>
      </c>
    </row>
    <row r="3" spans="2:46" s="1" customFormat="1" ht="6.95" customHeight="1">
      <c r="B3" s="19"/>
      <c r="C3" s="20"/>
      <c r="D3" s="20"/>
      <c r="E3" s="20"/>
      <c r="F3" s="20"/>
      <c r="G3" s="20"/>
      <c r="H3" s="20"/>
      <c r="I3" s="20"/>
      <c r="J3" s="20"/>
      <c r="K3" s="20"/>
      <c r="L3" s="21"/>
      <c r="AT3" s="18" t="s">
        <v>87</v>
      </c>
    </row>
    <row r="4" spans="2:46" s="1" customFormat="1" ht="24.95" customHeight="1">
      <c r="B4" s="21"/>
      <c r="D4" s="22" t="s">
        <v>95</v>
      </c>
      <c r="L4" s="21"/>
      <c r="M4" s="90" t="s">
        <v>11</v>
      </c>
      <c r="AT4" s="18" t="s">
        <v>4</v>
      </c>
    </row>
    <row r="5" spans="2:12" s="1" customFormat="1" ht="6.95" customHeight="1">
      <c r="B5" s="21"/>
      <c r="L5" s="21"/>
    </row>
    <row r="6" spans="2:12" s="1" customFormat="1" ht="12" customHeight="1">
      <c r="B6" s="21"/>
      <c r="D6" s="28" t="s">
        <v>17</v>
      </c>
      <c r="L6" s="21"/>
    </row>
    <row r="7" spans="2:12" s="1" customFormat="1" ht="16.5" customHeight="1">
      <c r="B7" s="21"/>
      <c r="E7" s="318" t="str">
        <f>'Rekapitulace stavby'!K6</f>
        <v>II/234 Zbiroh konec lesního úseku - křiž. s III/2343</v>
      </c>
      <c r="F7" s="319"/>
      <c r="G7" s="319"/>
      <c r="H7" s="319"/>
      <c r="L7" s="21"/>
    </row>
    <row r="8" spans="1:31" s="2" customFormat="1" ht="12" customHeight="1">
      <c r="A8" s="34"/>
      <c r="B8" s="35"/>
      <c r="C8" s="34"/>
      <c r="D8" s="28" t="s">
        <v>96</v>
      </c>
      <c r="E8" s="34"/>
      <c r="F8" s="34"/>
      <c r="G8" s="34"/>
      <c r="H8" s="34"/>
      <c r="I8" s="34"/>
      <c r="J8" s="34"/>
      <c r="K8" s="34"/>
      <c r="L8" s="91"/>
      <c r="S8" s="34"/>
      <c r="T8" s="34"/>
      <c r="U8" s="34"/>
      <c r="V8" s="34"/>
      <c r="W8" s="34"/>
      <c r="X8" s="34"/>
      <c r="Y8" s="34"/>
      <c r="Z8" s="34"/>
      <c r="AA8" s="34"/>
      <c r="AB8" s="34"/>
      <c r="AC8" s="34"/>
      <c r="AD8" s="34"/>
      <c r="AE8" s="34"/>
    </row>
    <row r="9" spans="1:31" s="2" customFormat="1" ht="16.5" customHeight="1">
      <c r="A9" s="34"/>
      <c r="B9" s="35"/>
      <c r="C9" s="34"/>
      <c r="D9" s="34"/>
      <c r="E9" s="290" t="s">
        <v>438</v>
      </c>
      <c r="F9" s="317"/>
      <c r="G9" s="317"/>
      <c r="H9" s="317"/>
      <c r="I9" s="34"/>
      <c r="J9" s="34"/>
      <c r="K9" s="34"/>
      <c r="L9" s="91"/>
      <c r="S9" s="34"/>
      <c r="T9" s="34"/>
      <c r="U9" s="34"/>
      <c r="V9" s="34"/>
      <c r="W9" s="34"/>
      <c r="X9" s="34"/>
      <c r="Y9" s="34"/>
      <c r="Z9" s="34"/>
      <c r="AA9" s="34"/>
      <c r="AB9" s="34"/>
      <c r="AC9" s="34"/>
      <c r="AD9" s="34"/>
      <c r="AE9" s="34"/>
    </row>
    <row r="10" spans="1:31" s="2" customFormat="1" ht="12">
      <c r="A10" s="34"/>
      <c r="B10" s="35"/>
      <c r="C10" s="34"/>
      <c r="D10" s="34"/>
      <c r="E10" s="34"/>
      <c r="F10" s="34"/>
      <c r="G10" s="34"/>
      <c r="H10" s="34"/>
      <c r="I10" s="34"/>
      <c r="J10" s="34"/>
      <c r="K10" s="34"/>
      <c r="L10" s="91"/>
      <c r="S10" s="34"/>
      <c r="T10" s="34"/>
      <c r="U10" s="34"/>
      <c r="V10" s="34"/>
      <c r="W10" s="34"/>
      <c r="X10" s="34"/>
      <c r="Y10" s="34"/>
      <c r="Z10" s="34"/>
      <c r="AA10" s="34"/>
      <c r="AB10" s="34"/>
      <c r="AC10" s="34"/>
      <c r="AD10" s="34"/>
      <c r="AE10" s="34"/>
    </row>
    <row r="11" spans="1:31" s="2" customFormat="1" ht="12" customHeight="1">
      <c r="A11" s="34"/>
      <c r="B11" s="35"/>
      <c r="C11" s="34"/>
      <c r="D11" s="28" t="s">
        <v>18</v>
      </c>
      <c r="E11" s="34"/>
      <c r="F11" s="26" t="s">
        <v>3</v>
      </c>
      <c r="G11" s="34"/>
      <c r="H11" s="34"/>
      <c r="I11" s="28" t="s">
        <v>20</v>
      </c>
      <c r="J11" s="26" t="s">
        <v>3</v>
      </c>
      <c r="K11" s="34"/>
      <c r="L11" s="91"/>
      <c r="S11" s="34"/>
      <c r="T11" s="34"/>
      <c r="U11" s="34"/>
      <c r="V11" s="34"/>
      <c r="W11" s="34"/>
      <c r="X11" s="34"/>
      <c r="Y11" s="34"/>
      <c r="Z11" s="34"/>
      <c r="AA11" s="34"/>
      <c r="AB11" s="34"/>
      <c r="AC11" s="34"/>
      <c r="AD11" s="34"/>
      <c r="AE11" s="34"/>
    </row>
    <row r="12" spans="1:31" s="2" customFormat="1" ht="12" customHeight="1">
      <c r="A12" s="34"/>
      <c r="B12" s="35"/>
      <c r="C12" s="34"/>
      <c r="D12" s="28" t="s">
        <v>22</v>
      </c>
      <c r="E12" s="34"/>
      <c r="F12" s="26" t="s">
        <v>699</v>
      </c>
      <c r="G12" s="34"/>
      <c r="H12" s="34"/>
      <c r="I12" s="28" t="s">
        <v>23</v>
      </c>
      <c r="J12" s="52" t="str">
        <f>'Rekapitulace stavby'!AN8</f>
        <v>10. 5. 2021</v>
      </c>
      <c r="K12" s="34"/>
      <c r="L12" s="91"/>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34"/>
      <c r="J13" s="34"/>
      <c r="K13" s="34"/>
      <c r="L13" s="91"/>
      <c r="S13" s="34"/>
      <c r="T13" s="34"/>
      <c r="U13" s="34"/>
      <c r="V13" s="34"/>
      <c r="W13" s="34"/>
      <c r="X13" s="34"/>
      <c r="Y13" s="34"/>
      <c r="Z13" s="34"/>
      <c r="AA13" s="34"/>
      <c r="AB13" s="34"/>
      <c r="AC13" s="34"/>
      <c r="AD13" s="34"/>
      <c r="AE13" s="34"/>
    </row>
    <row r="14" spans="1:31" s="2" customFormat="1" ht="12" customHeight="1">
      <c r="A14" s="34"/>
      <c r="B14" s="35"/>
      <c r="C14" s="34"/>
      <c r="D14" s="28" t="s">
        <v>29</v>
      </c>
      <c r="E14" s="34"/>
      <c r="F14" s="34"/>
      <c r="G14" s="34"/>
      <c r="H14" s="34"/>
      <c r="I14" s="28" t="s">
        <v>30</v>
      </c>
      <c r="J14" s="26" t="s">
        <v>3</v>
      </c>
      <c r="K14" s="34"/>
      <c r="L14" s="91"/>
      <c r="S14" s="34"/>
      <c r="T14" s="34"/>
      <c r="U14" s="34"/>
      <c r="V14" s="34"/>
      <c r="W14" s="34"/>
      <c r="X14" s="34"/>
      <c r="Y14" s="34"/>
      <c r="Z14" s="34"/>
      <c r="AA14" s="34"/>
      <c r="AB14" s="34"/>
      <c r="AC14" s="34"/>
      <c r="AD14" s="34"/>
      <c r="AE14" s="34"/>
    </row>
    <row r="15" spans="1:31" s="2" customFormat="1" ht="18" customHeight="1">
      <c r="A15" s="34"/>
      <c r="B15" s="35"/>
      <c r="C15" s="34"/>
      <c r="D15" s="34"/>
      <c r="E15" s="26" t="s">
        <v>31</v>
      </c>
      <c r="F15" s="34"/>
      <c r="G15" s="34"/>
      <c r="H15" s="34"/>
      <c r="I15" s="28" t="s">
        <v>32</v>
      </c>
      <c r="J15" s="26" t="s">
        <v>3</v>
      </c>
      <c r="K15" s="34"/>
      <c r="L15" s="91"/>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34"/>
      <c r="J16" s="34"/>
      <c r="K16" s="34"/>
      <c r="L16" s="91"/>
      <c r="S16" s="34"/>
      <c r="T16" s="34"/>
      <c r="U16" s="34"/>
      <c r="V16" s="34"/>
      <c r="W16" s="34"/>
      <c r="X16" s="34"/>
      <c r="Y16" s="34"/>
      <c r="Z16" s="34"/>
      <c r="AA16" s="34"/>
      <c r="AB16" s="34"/>
      <c r="AC16" s="34"/>
      <c r="AD16" s="34"/>
      <c r="AE16" s="34"/>
    </row>
    <row r="17" spans="1:31" s="2" customFormat="1" ht="12" customHeight="1">
      <c r="A17" s="34"/>
      <c r="B17" s="35"/>
      <c r="C17" s="34"/>
      <c r="D17" s="28" t="s">
        <v>33</v>
      </c>
      <c r="E17" s="34"/>
      <c r="F17" s="34"/>
      <c r="G17" s="34"/>
      <c r="H17" s="34"/>
      <c r="I17" s="28" t="s">
        <v>30</v>
      </c>
      <c r="J17" s="29" t="str">
        <f>'Rekapitulace stavby'!AN13</f>
        <v>Vyplň údaj</v>
      </c>
      <c r="K17" s="34"/>
      <c r="L17" s="91"/>
      <c r="S17" s="34"/>
      <c r="T17" s="34"/>
      <c r="U17" s="34"/>
      <c r="V17" s="34"/>
      <c r="W17" s="34"/>
      <c r="X17" s="34"/>
      <c r="Y17" s="34"/>
      <c r="Z17" s="34"/>
      <c r="AA17" s="34"/>
      <c r="AB17" s="34"/>
      <c r="AC17" s="34"/>
      <c r="AD17" s="34"/>
      <c r="AE17" s="34"/>
    </row>
    <row r="18" spans="1:31" s="2" customFormat="1" ht="18" customHeight="1">
      <c r="A18" s="34"/>
      <c r="B18" s="35"/>
      <c r="C18" s="34"/>
      <c r="D18" s="34"/>
      <c r="E18" s="320" t="str">
        <f>'Rekapitulace stavby'!E14</f>
        <v>Vyplň údaj</v>
      </c>
      <c r="F18" s="309"/>
      <c r="G18" s="309"/>
      <c r="H18" s="309"/>
      <c r="I18" s="28" t="s">
        <v>32</v>
      </c>
      <c r="J18" s="29" t="str">
        <f>'Rekapitulace stavby'!AN14</f>
        <v>Vyplň údaj</v>
      </c>
      <c r="K18" s="34"/>
      <c r="L18" s="91"/>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34"/>
      <c r="J19" s="34"/>
      <c r="K19" s="34"/>
      <c r="L19" s="91"/>
      <c r="S19" s="34"/>
      <c r="T19" s="34"/>
      <c r="U19" s="34"/>
      <c r="V19" s="34"/>
      <c r="W19" s="34"/>
      <c r="X19" s="34"/>
      <c r="Y19" s="34"/>
      <c r="Z19" s="34"/>
      <c r="AA19" s="34"/>
      <c r="AB19" s="34"/>
      <c r="AC19" s="34"/>
      <c r="AD19" s="34"/>
      <c r="AE19" s="34"/>
    </row>
    <row r="20" spans="1:31" s="2" customFormat="1" ht="12" customHeight="1">
      <c r="A20" s="34"/>
      <c r="B20" s="35"/>
      <c r="C20" s="34"/>
      <c r="D20" s="28" t="s">
        <v>35</v>
      </c>
      <c r="E20" s="34"/>
      <c r="F20" s="34"/>
      <c r="G20" s="34"/>
      <c r="H20" s="34"/>
      <c r="I20" s="28" t="s">
        <v>30</v>
      </c>
      <c r="J20" s="26" t="s">
        <v>3</v>
      </c>
      <c r="K20" s="34"/>
      <c r="L20" s="91"/>
      <c r="S20" s="34"/>
      <c r="T20" s="34"/>
      <c r="U20" s="34"/>
      <c r="V20" s="34"/>
      <c r="W20" s="34"/>
      <c r="X20" s="34"/>
      <c r="Y20" s="34"/>
      <c r="Z20" s="34"/>
      <c r="AA20" s="34"/>
      <c r="AB20" s="34"/>
      <c r="AC20" s="34"/>
      <c r="AD20" s="34"/>
      <c r="AE20" s="34"/>
    </row>
    <row r="21" spans="1:31" s="2" customFormat="1" ht="18" customHeight="1">
      <c r="A21" s="34"/>
      <c r="B21" s="35"/>
      <c r="C21" s="34"/>
      <c r="D21" s="34"/>
      <c r="E21" s="26" t="s">
        <v>36</v>
      </c>
      <c r="F21" s="34"/>
      <c r="G21" s="34"/>
      <c r="H21" s="34"/>
      <c r="I21" s="28" t="s">
        <v>32</v>
      </c>
      <c r="J21" s="26" t="s">
        <v>3</v>
      </c>
      <c r="K21" s="34"/>
      <c r="L21" s="91"/>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34"/>
      <c r="J22" s="34"/>
      <c r="K22" s="34"/>
      <c r="L22" s="91"/>
      <c r="S22" s="34"/>
      <c r="T22" s="34"/>
      <c r="U22" s="34"/>
      <c r="V22" s="34"/>
      <c r="W22" s="34"/>
      <c r="X22" s="34"/>
      <c r="Y22" s="34"/>
      <c r="Z22" s="34"/>
      <c r="AA22" s="34"/>
      <c r="AB22" s="34"/>
      <c r="AC22" s="34"/>
      <c r="AD22" s="34"/>
      <c r="AE22" s="34"/>
    </row>
    <row r="23" spans="1:31" s="2" customFormat="1" ht="12" customHeight="1">
      <c r="A23" s="34"/>
      <c r="B23" s="35"/>
      <c r="C23" s="34"/>
      <c r="D23" s="28" t="s">
        <v>38</v>
      </c>
      <c r="E23" s="34"/>
      <c r="F23" s="34"/>
      <c r="G23" s="34"/>
      <c r="H23" s="34"/>
      <c r="I23" s="28" t="s">
        <v>30</v>
      </c>
      <c r="J23" s="26" t="s">
        <v>3</v>
      </c>
      <c r="K23" s="34"/>
      <c r="L23" s="91"/>
      <c r="S23" s="34"/>
      <c r="T23" s="34"/>
      <c r="U23" s="34"/>
      <c r="V23" s="34"/>
      <c r="W23" s="34"/>
      <c r="X23" s="34"/>
      <c r="Y23" s="34"/>
      <c r="Z23" s="34"/>
      <c r="AA23" s="34"/>
      <c r="AB23" s="34"/>
      <c r="AC23" s="34"/>
      <c r="AD23" s="34"/>
      <c r="AE23" s="34"/>
    </row>
    <row r="24" spans="1:31" s="2" customFormat="1" ht="18" customHeight="1">
      <c r="A24" s="34"/>
      <c r="B24" s="35"/>
      <c r="C24" s="34"/>
      <c r="D24" s="34"/>
      <c r="E24" s="26" t="s">
        <v>36</v>
      </c>
      <c r="F24" s="34"/>
      <c r="G24" s="34"/>
      <c r="H24" s="34"/>
      <c r="I24" s="28" t="s">
        <v>32</v>
      </c>
      <c r="J24" s="26" t="s">
        <v>3</v>
      </c>
      <c r="K24" s="34"/>
      <c r="L24" s="91"/>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34"/>
      <c r="J25" s="34"/>
      <c r="K25" s="34"/>
      <c r="L25" s="91"/>
      <c r="S25" s="34"/>
      <c r="T25" s="34"/>
      <c r="U25" s="34"/>
      <c r="V25" s="34"/>
      <c r="W25" s="34"/>
      <c r="X25" s="34"/>
      <c r="Y25" s="34"/>
      <c r="Z25" s="34"/>
      <c r="AA25" s="34"/>
      <c r="AB25" s="34"/>
      <c r="AC25" s="34"/>
      <c r="AD25" s="34"/>
      <c r="AE25" s="34"/>
    </row>
    <row r="26" spans="1:31" s="2" customFormat="1" ht="12" customHeight="1">
      <c r="A26" s="34"/>
      <c r="B26" s="35"/>
      <c r="C26" s="34"/>
      <c r="D26" s="28" t="s">
        <v>40</v>
      </c>
      <c r="E26" s="34"/>
      <c r="F26" s="34"/>
      <c r="G26" s="34"/>
      <c r="H26" s="34"/>
      <c r="I26" s="34"/>
      <c r="J26" s="34"/>
      <c r="K26" s="34"/>
      <c r="L26" s="91"/>
      <c r="S26" s="34"/>
      <c r="T26" s="34"/>
      <c r="U26" s="34"/>
      <c r="V26" s="34"/>
      <c r="W26" s="34"/>
      <c r="X26" s="34"/>
      <c r="Y26" s="34"/>
      <c r="Z26" s="34"/>
      <c r="AA26" s="34"/>
      <c r="AB26" s="34"/>
      <c r="AC26" s="34"/>
      <c r="AD26" s="34"/>
      <c r="AE26" s="34"/>
    </row>
    <row r="27" spans="1:31" s="8" customFormat="1" ht="47.25" customHeight="1">
      <c r="A27" s="92"/>
      <c r="B27" s="93"/>
      <c r="C27" s="92"/>
      <c r="D27" s="92"/>
      <c r="E27" s="313" t="s">
        <v>41</v>
      </c>
      <c r="F27" s="313"/>
      <c r="G27" s="313"/>
      <c r="H27" s="313"/>
      <c r="I27" s="92"/>
      <c r="J27" s="92"/>
      <c r="K27" s="92"/>
      <c r="L27" s="94"/>
      <c r="S27" s="92"/>
      <c r="T27" s="92"/>
      <c r="U27" s="92"/>
      <c r="V27" s="92"/>
      <c r="W27" s="92"/>
      <c r="X27" s="92"/>
      <c r="Y27" s="92"/>
      <c r="Z27" s="92"/>
      <c r="AA27" s="92"/>
      <c r="AB27" s="92"/>
      <c r="AC27" s="92"/>
      <c r="AD27" s="92"/>
      <c r="AE27" s="92"/>
    </row>
    <row r="28" spans="1:31" s="2" customFormat="1" ht="6.95" customHeight="1">
      <c r="A28" s="34"/>
      <c r="B28" s="35"/>
      <c r="C28" s="34"/>
      <c r="D28" s="34"/>
      <c r="E28" s="34"/>
      <c r="F28" s="34"/>
      <c r="G28" s="34"/>
      <c r="H28" s="34"/>
      <c r="I28" s="34"/>
      <c r="J28" s="34"/>
      <c r="K28" s="34"/>
      <c r="L28" s="91"/>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63"/>
      <c r="J29" s="63"/>
      <c r="K29" s="63"/>
      <c r="L29" s="91"/>
      <c r="S29" s="34"/>
      <c r="T29" s="34"/>
      <c r="U29" s="34"/>
      <c r="V29" s="34"/>
      <c r="W29" s="34"/>
      <c r="X29" s="34"/>
      <c r="Y29" s="34"/>
      <c r="Z29" s="34"/>
      <c r="AA29" s="34"/>
      <c r="AB29" s="34"/>
      <c r="AC29" s="34"/>
      <c r="AD29" s="34"/>
      <c r="AE29" s="34"/>
    </row>
    <row r="30" spans="1:31" s="2" customFormat="1" ht="25.35" customHeight="1">
      <c r="A30" s="34"/>
      <c r="B30" s="35"/>
      <c r="C30" s="34"/>
      <c r="D30" s="95" t="s">
        <v>42</v>
      </c>
      <c r="E30" s="34"/>
      <c r="F30" s="34"/>
      <c r="G30" s="34"/>
      <c r="H30" s="34"/>
      <c r="I30" s="34"/>
      <c r="J30" s="68">
        <f>ROUND(J81,2)</f>
        <v>0</v>
      </c>
      <c r="K30" s="34"/>
      <c r="L30" s="91"/>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1"/>
      <c r="S31" s="34"/>
      <c r="T31" s="34"/>
      <c r="U31" s="34"/>
      <c r="V31" s="34"/>
      <c r="W31" s="34"/>
      <c r="X31" s="34"/>
      <c r="Y31" s="34"/>
      <c r="Z31" s="34"/>
      <c r="AA31" s="34"/>
      <c r="AB31" s="34"/>
      <c r="AC31" s="34"/>
      <c r="AD31" s="34"/>
      <c r="AE31" s="34"/>
    </row>
    <row r="32" spans="1:31" s="2" customFormat="1" ht="14.45" customHeight="1">
      <c r="A32" s="34"/>
      <c r="B32" s="35"/>
      <c r="C32" s="34"/>
      <c r="D32" s="34"/>
      <c r="E32" s="34"/>
      <c r="F32" s="38" t="s">
        <v>44</v>
      </c>
      <c r="G32" s="34"/>
      <c r="H32" s="34"/>
      <c r="I32" s="38" t="s">
        <v>43</v>
      </c>
      <c r="J32" s="38" t="s">
        <v>45</v>
      </c>
      <c r="K32" s="34"/>
      <c r="L32" s="91"/>
      <c r="S32" s="34"/>
      <c r="T32" s="34"/>
      <c r="U32" s="34"/>
      <c r="V32" s="34"/>
      <c r="W32" s="34"/>
      <c r="X32" s="34"/>
      <c r="Y32" s="34"/>
      <c r="Z32" s="34"/>
      <c r="AA32" s="34"/>
      <c r="AB32" s="34"/>
      <c r="AC32" s="34"/>
      <c r="AD32" s="34"/>
      <c r="AE32" s="34"/>
    </row>
    <row r="33" spans="1:31" s="2" customFormat="1" ht="14.45" customHeight="1">
      <c r="A33" s="34"/>
      <c r="B33" s="35"/>
      <c r="C33" s="34"/>
      <c r="D33" s="96" t="s">
        <v>46</v>
      </c>
      <c r="E33" s="28" t="s">
        <v>47</v>
      </c>
      <c r="F33" s="97">
        <f>ROUND((SUM(BE81:BE96)),2)</f>
        <v>0</v>
      </c>
      <c r="G33" s="34"/>
      <c r="H33" s="34"/>
      <c r="I33" s="98">
        <v>0.21</v>
      </c>
      <c r="J33" s="97">
        <f>ROUND(((SUM(BE81:BE96))*I33),2)</f>
        <v>0</v>
      </c>
      <c r="K33" s="34"/>
      <c r="L33" s="91"/>
      <c r="S33" s="34"/>
      <c r="T33" s="34"/>
      <c r="U33" s="34"/>
      <c r="V33" s="34"/>
      <c r="W33" s="34"/>
      <c r="X33" s="34"/>
      <c r="Y33" s="34"/>
      <c r="Z33" s="34"/>
      <c r="AA33" s="34"/>
      <c r="AB33" s="34"/>
      <c r="AC33" s="34"/>
      <c r="AD33" s="34"/>
      <c r="AE33" s="34"/>
    </row>
    <row r="34" spans="1:31" s="2" customFormat="1" ht="14.45" customHeight="1">
      <c r="A34" s="34"/>
      <c r="B34" s="35"/>
      <c r="C34" s="34"/>
      <c r="D34" s="34"/>
      <c r="E34" s="28" t="s">
        <v>48</v>
      </c>
      <c r="F34" s="97">
        <f>ROUND((SUM(BF81:BF96)),2)</f>
        <v>0</v>
      </c>
      <c r="G34" s="34"/>
      <c r="H34" s="34"/>
      <c r="I34" s="98">
        <v>0.15</v>
      </c>
      <c r="J34" s="97">
        <f>ROUND(((SUM(BF81:BF96))*I34),2)</f>
        <v>0</v>
      </c>
      <c r="K34" s="34"/>
      <c r="L34" s="91"/>
      <c r="S34" s="34"/>
      <c r="T34" s="34"/>
      <c r="U34" s="34"/>
      <c r="V34" s="34"/>
      <c r="W34" s="34"/>
      <c r="X34" s="34"/>
      <c r="Y34" s="34"/>
      <c r="Z34" s="34"/>
      <c r="AA34" s="34"/>
      <c r="AB34" s="34"/>
      <c r="AC34" s="34"/>
      <c r="AD34" s="34"/>
      <c r="AE34" s="34"/>
    </row>
    <row r="35" spans="1:31" s="2" customFormat="1" ht="14.45" customHeight="1" hidden="1">
      <c r="A35" s="34"/>
      <c r="B35" s="35"/>
      <c r="C35" s="34"/>
      <c r="D35" s="34"/>
      <c r="E35" s="28" t="s">
        <v>49</v>
      </c>
      <c r="F35" s="97">
        <f>ROUND((SUM(BG81:BG96)),2)</f>
        <v>0</v>
      </c>
      <c r="G35" s="34"/>
      <c r="H35" s="34"/>
      <c r="I35" s="98">
        <v>0.21</v>
      </c>
      <c r="J35" s="97">
        <f>0</f>
        <v>0</v>
      </c>
      <c r="K35" s="34"/>
      <c r="L35" s="91"/>
      <c r="S35" s="34"/>
      <c r="T35" s="34"/>
      <c r="U35" s="34"/>
      <c r="V35" s="34"/>
      <c r="W35" s="34"/>
      <c r="X35" s="34"/>
      <c r="Y35" s="34"/>
      <c r="Z35" s="34"/>
      <c r="AA35" s="34"/>
      <c r="AB35" s="34"/>
      <c r="AC35" s="34"/>
      <c r="AD35" s="34"/>
      <c r="AE35" s="34"/>
    </row>
    <row r="36" spans="1:31" s="2" customFormat="1" ht="14.45" customHeight="1" hidden="1">
      <c r="A36" s="34"/>
      <c r="B36" s="35"/>
      <c r="C36" s="34"/>
      <c r="D36" s="34"/>
      <c r="E36" s="28" t="s">
        <v>50</v>
      </c>
      <c r="F36" s="97">
        <f>ROUND((SUM(BH81:BH96)),2)</f>
        <v>0</v>
      </c>
      <c r="G36" s="34"/>
      <c r="H36" s="34"/>
      <c r="I36" s="98">
        <v>0.15</v>
      </c>
      <c r="J36" s="97">
        <f>0</f>
        <v>0</v>
      </c>
      <c r="K36" s="34"/>
      <c r="L36" s="91"/>
      <c r="S36" s="34"/>
      <c r="T36" s="34"/>
      <c r="U36" s="34"/>
      <c r="V36" s="34"/>
      <c r="W36" s="34"/>
      <c r="X36" s="34"/>
      <c r="Y36" s="34"/>
      <c r="Z36" s="34"/>
      <c r="AA36" s="34"/>
      <c r="AB36" s="34"/>
      <c r="AC36" s="34"/>
      <c r="AD36" s="34"/>
      <c r="AE36" s="34"/>
    </row>
    <row r="37" spans="1:31" s="2" customFormat="1" ht="14.45" customHeight="1" hidden="1">
      <c r="A37" s="34"/>
      <c r="B37" s="35"/>
      <c r="C37" s="34"/>
      <c r="D37" s="34"/>
      <c r="E37" s="28" t="s">
        <v>51</v>
      </c>
      <c r="F37" s="97">
        <f>ROUND((SUM(BI81:BI96)),2)</f>
        <v>0</v>
      </c>
      <c r="G37" s="34"/>
      <c r="H37" s="34"/>
      <c r="I37" s="98">
        <v>0</v>
      </c>
      <c r="J37" s="97">
        <f>0</f>
        <v>0</v>
      </c>
      <c r="K37" s="34"/>
      <c r="L37" s="91"/>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34"/>
      <c r="J38" s="34"/>
      <c r="K38" s="34"/>
      <c r="L38" s="91"/>
      <c r="S38" s="34"/>
      <c r="T38" s="34"/>
      <c r="U38" s="34"/>
      <c r="V38" s="34"/>
      <c r="W38" s="34"/>
      <c r="X38" s="34"/>
      <c r="Y38" s="34"/>
      <c r="Z38" s="34"/>
      <c r="AA38" s="34"/>
      <c r="AB38" s="34"/>
      <c r="AC38" s="34"/>
      <c r="AD38" s="34"/>
      <c r="AE38" s="34"/>
    </row>
    <row r="39" spans="1:31" s="2" customFormat="1" ht="25.35" customHeight="1">
      <c r="A39" s="34"/>
      <c r="B39" s="35"/>
      <c r="C39" s="99"/>
      <c r="D39" s="100" t="s">
        <v>52</v>
      </c>
      <c r="E39" s="57"/>
      <c r="F39" s="57"/>
      <c r="G39" s="101" t="s">
        <v>53</v>
      </c>
      <c r="H39" s="102" t="s">
        <v>54</v>
      </c>
      <c r="I39" s="57"/>
      <c r="J39" s="103">
        <f>SUM(J30:J37)</f>
        <v>0</v>
      </c>
      <c r="K39" s="104"/>
      <c r="L39" s="91"/>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45"/>
      <c r="J40" s="45"/>
      <c r="K40" s="45"/>
      <c r="L40" s="91"/>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47"/>
      <c r="J44" s="47"/>
      <c r="K44" s="47"/>
      <c r="L44" s="91"/>
      <c r="S44" s="34"/>
      <c r="T44" s="34"/>
      <c r="U44" s="34"/>
      <c r="V44" s="34"/>
      <c r="W44" s="34"/>
      <c r="X44" s="34"/>
      <c r="Y44" s="34"/>
      <c r="Z44" s="34"/>
      <c r="AA44" s="34"/>
      <c r="AB44" s="34"/>
      <c r="AC44" s="34"/>
      <c r="AD44" s="34"/>
      <c r="AE44" s="34"/>
    </row>
    <row r="45" spans="1:31" s="2" customFormat="1" ht="24.95" customHeight="1">
      <c r="A45" s="34"/>
      <c r="B45" s="35"/>
      <c r="C45" s="22" t="s">
        <v>99</v>
      </c>
      <c r="D45" s="34"/>
      <c r="E45" s="34"/>
      <c r="F45" s="34"/>
      <c r="G45" s="34"/>
      <c r="H45" s="34"/>
      <c r="I45" s="34"/>
      <c r="J45" s="34"/>
      <c r="K45" s="34"/>
      <c r="L45" s="91"/>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34"/>
      <c r="J46" s="34"/>
      <c r="K46" s="34"/>
      <c r="L46" s="91"/>
      <c r="S46" s="34"/>
      <c r="T46" s="34"/>
      <c r="U46" s="34"/>
      <c r="V46" s="34"/>
      <c r="W46" s="34"/>
      <c r="X46" s="34"/>
      <c r="Y46" s="34"/>
      <c r="Z46" s="34"/>
      <c r="AA46" s="34"/>
      <c r="AB46" s="34"/>
      <c r="AC46" s="34"/>
      <c r="AD46" s="34"/>
      <c r="AE46" s="34"/>
    </row>
    <row r="47" spans="1:31" s="2" customFormat="1" ht="12" customHeight="1">
      <c r="A47" s="34"/>
      <c r="B47" s="35"/>
      <c r="C47" s="28" t="s">
        <v>17</v>
      </c>
      <c r="D47" s="34"/>
      <c r="E47" s="34"/>
      <c r="F47" s="34"/>
      <c r="G47" s="34"/>
      <c r="H47" s="34"/>
      <c r="I47" s="34"/>
      <c r="J47" s="34"/>
      <c r="K47" s="34"/>
      <c r="L47" s="91"/>
      <c r="S47" s="34"/>
      <c r="T47" s="34"/>
      <c r="U47" s="34"/>
      <c r="V47" s="34"/>
      <c r="W47" s="34"/>
      <c r="X47" s="34"/>
      <c r="Y47" s="34"/>
      <c r="Z47" s="34"/>
      <c r="AA47" s="34"/>
      <c r="AB47" s="34"/>
      <c r="AC47" s="34"/>
      <c r="AD47" s="34"/>
      <c r="AE47" s="34"/>
    </row>
    <row r="48" spans="1:31" s="2" customFormat="1" ht="16.5" customHeight="1">
      <c r="A48" s="34"/>
      <c r="B48" s="35"/>
      <c r="C48" s="34"/>
      <c r="D48" s="34"/>
      <c r="E48" s="318" t="str">
        <f>E7</f>
        <v>II/234 Zbiroh konec lesního úseku - křiž. s III/2343</v>
      </c>
      <c r="F48" s="319"/>
      <c r="G48" s="319"/>
      <c r="H48" s="319"/>
      <c r="I48" s="34"/>
      <c r="J48" s="34"/>
      <c r="K48" s="34"/>
      <c r="L48" s="91"/>
      <c r="S48" s="34"/>
      <c r="T48" s="34"/>
      <c r="U48" s="34"/>
      <c r="V48" s="34"/>
      <c r="W48" s="34"/>
      <c r="X48" s="34"/>
      <c r="Y48" s="34"/>
      <c r="Z48" s="34"/>
      <c r="AA48" s="34"/>
      <c r="AB48" s="34"/>
      <c r="AC48" s="34"/>
      <c r="AD48" s="34"/>
      <c r="AE48" s="34"/>
    </row>
    <row r="49" spans="1:31" s="2" customFormat="1" ht="12" customHeight="1">
      <c r="A49" s="34"/>
      <c r="B49" s="35"/>
      <c r="C49" s="28" t="s">
        <v>96</v>
      </c>
      <c r="D49" s="34"/>
      <c r="E49" s="34"/>
      <c r="F49" s="34"/>
      <c r="G49" s="34"/>
      <c r="H49" s="34"/>
      <c r="I49" s="34"/>
      <c r="J49" s="34"/>
      <c r="K49" s="34"/>
      <c r="L49" s="91"/>
      <c r="S49" s="34"/>
      <c r="T49" s="34"/>
      <c r="U49" s="34"/>
      <c r="V49" s="34"/>
      <c r="W49" s="34"/>
      <c r="X49" s="34"/>
      <c r="Y49" s="34"/>
      <c r="Z49" s="34"/>
      <c r="AA49" s="34"/>
      <c r="AB49" s="34"/>
      <c r="AC49" s="34"/>
      <c r="AD49" s="34"/>
      <c r="AE49" s="34"/>
    </row>
    <row r="50" spans="1:31" s="2" customFormat="1" ht="16.5" customHeight="1">
      <c r="A50" s="34"/>
      <c r="B50" s="35"/>
      <c r="C50" s="34"/>
      <c r="D50" s="34"/>
      <c r="E50" s="290" t="str">
        <f>E9</f>
        <v>102 - DIO</v>
      </c>
      <c r="F50" s="317"/>
      <c r="G50" s="317"/>
      <c r="H50" s="317"/>
      <c r="I50" s="34"/>
      <c r="J50" s="34"/>
      <c r="K50" s="34"/>
      <c r="L50" s="91"/>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34"/>
      <c r="J51" s="34"/>
      <c r="K51" s="34"/>
      <c r="L51" s="91"/>
      <c r="S51" s="34"/>
      <c r="T51" s="34"/>
      <c r="U51" s="34"/>
      <c r="V51" s="34"/>
      <c r="W51" s="34"/>
      <c r="X51" s="34"/>
      <c r="Y51" s="34"/>
      <c r="Z51" s="34"/>
      <c r="AA51" s="34"/>
      <c r="AB51" s="34"/>
      <c r="AC51" s="34"/>
      <c r="AD51" s="34"/>
      <c r="AE51" s="34"/>
    </row>
    <row r="52" spans="1:31" s="2" customFormat="1" ht="12" customHeight="1">
      <c r="A52" s="34"/>
      <c r="B52" s="35"/>
      <c r="C52" s="28" t="s">
        <v>22</v>
      </c>
      <c r="D52" s="34"/>
      <c r="E52" s="34"/>
      <c r="F52" s="26" t="str">
        <f>F12</f>
        <v xml:space="preserve">Bukov </v>
      </c>
      <c r="G52" s="34"/>
      <c r="H52" s="34"/>
      <c r="I52" s="28" t="s">
        <v>23</v>
      </c>
      <c r="J52" s="52" t="str">
        <f>IF(J12="","",J12)</f>
        <v>10. 5. 2021</v>
      </c>
      <c r="K52" s="34"/>
      <c r="L52" s="91"/>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34"/>
      <c r="J53" s="34"/>
      <c r="K53" s="34"/>
      <c r="L53" s="91"/>
      <c r="S53" s="34"/>
      <c r="T53" s="34"/>
      <c r="U53" s="34"/>
      <c r="V53" s="34"/>
      <c r="W53" s="34"/>
      <c r="X53" s="34"/>
      <c r="Y53" s="34"/>
      <c r="Z53" s="34"/>
      <c r="AA53" s="34"/>
      <c r="AB53" s="34"/>
      <c r="AC53" s="34"/>
      <c r="AD53" s="34"/>
      <c r="AE53" s="34"/>
    </row>
    <row r="54" spans="1:31" s="2" customFormat="1" ht="15.2" customHeight="1">
      <c r="A54" s="34"/>
      <c r="B54" s="35"/>
      <c r="C54" s="28" t="s">
        <v>29</v>
      </c>
      <c r="D54" s="34"/>
      <c r="E54" s="34"/>
      <c r="F54" s="26" t="str">
        <f>E15</f>
        <v>Správa a údržba silnic Plzeňskéh kraje</v>
      </c>
      <c r="G54" s="34"/>
      <c r="H54" s="34"/>
      <c r="I54" s="28" t="s">
        <v>35</v>
      </c>
      <c r="J54" s="32" t="str">
        <f>E21</f>
        <v>Ing. V.Hucl</v>
      </c>
      <c r="K54" s="34"/>
      <c r="L54" s="91"/>
      <c r="S54" s="34"/>
      <c r="T54" s="34"/>
      <c r="U54" s="34"/>
      <c r="V54" s="34"/>
      <c r="W54" s="34"/>
      <c r="X54" s="34"/>
      <c r="Y54" s="34"/>
      <c r="Z54" s="34"/>
      <c r="AA54" s="34"/>
      <c r="AB54" s="34"/>
      <c r="AC54" s="34"/>
      <c r="AD54" s="34"/>
      <c r="AE54" s="34"/>
    </row>
    <row r="55" spans="1:31" s="2" customFormat="1" ht="15.2" customHeight="1">
      <c r="A55" s="34"/>
      <c r="B55" s="35"/>
      <c r="C55" s="28" t="s">
        <v>33</v>
      </c>
      <c r="D55" s="34"/>
      <c r="E55" s="34"/>
      <c r="F55" s="26" t="str">
        <f>IF(E18="","",E18)</f>
        <v>Vyplň údaj</v>
      </c>
      <c r="G55" s="34"/>
      <c r="H55" s="34"/>
      <c r="I55" s="28" t="s">
        <v>38</v>
      </c>
      <c r="J55" s="32" t="str">
        <f>E24</f>
        <v>Ing. V.Hucl</v>
      </c>
      <c r="K55" s="34"/>
      <c r="L55" s="91"/>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34"/>
      <c r="J56" s="34"/>
      <c r="K56" s="34"/>
      <c r="L56" s="91"/>
      <c r="S56" s="34"/>
      <c r="T56" s="34"/>
      <c r="U56" s="34"/>
      <c r="V56" s="34"/>
      <c r="W56" s="34"/>
      <c r="X56" s="34"/>
      <c r="Y56" s="34"/>
      <c r="Z56" s="34"/>
      <c r="AA56" s="34"/>
      <c r="AB56" s="34"/>
      <c r="AC56" s="34"/>
      <c r="AD56" s="34"/>
      <c r="AE56" s="34"/>
    </row>
    <row r="57" spans="1:31" s="2" customFormat="1" ht="29.25" customHeight="1">
      <c r="A57" s="34"/>
      <c r="B57" s="35"/>
      <c r="C57" s="105" t="s">
        <v>100</v>
      </c>
      <c r="D57" s="99"/>
      <c r="E57" s="99"/>
      <c r="F57" s="99"/>
      <c r="G57" s="99"/>
      <c r="H57" s="99"/>
      <c r="I57" s="99"/>
      <c r="J57" s="106" t="s">
        <v>101</v>
      </c>
      <c r="K57" s="99"/>
      <c r="L57" s="91"/>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34"/>
      <c r="J58" s="34"/>
      <c r="K58" s="34"/>
      <c r="L58" s="91"/>
      <c r="S58" s="34"/>
      <c r="T58" s="34"/>
      <c r="U58" s="34"/>
      <c r="V58" s="34"/>
      <c r="W58" s="34"/>
      <c r="X58" s="34"/>
      <c r="Y58" s="34"/>
      <c r="Z58" s="34"/>
      <c r="AA58" s="34"/>
      <c r="AB58" s="34"/>
      <c r="AC58" s="34"/>
      <c r="AD58" s="34"/>
      <c r="AE58" s="34"/>
    </row>
    <row r="59" spans="1:47" s="2" customFormat="1" ht="22.9" customHeight="1">
      <c r="A59" s="34"/>
      <c r="B59" s="35"/>
      <c r="C59" s="107" t="s">
        <v>74</v>
      </c>
      <c r="D59" s="34"/>
      <c r="E59" s="34"/>
      <c r="F59" s="34"/>
      <c r="G59" s="34"/>
      <c r="H59" s="34"/>
      <c r="I59" s="34"/>
      <c r="J59" s="68">
        <f>J81</f>
        <v>0</v>
      </c>
      <c r="K59" s="34"/>
      <c r="L59" s="91"/>
      <c r="S59" s="34"/>
      <c r="T59" s="34"/>
      <c r="U59" s="34"/>
      <c r="V59" s="34"/>
      <c r="W59" s="34"/>
      <c r="X59" s="34"/>
      <c r="Y59" s="34"/>
      <c r="Z59" s="34"/>
      <c r="AA59" s="34"/>
      <c r="AB59" s="34"/>
      <c r="AC59" s="34"/>
      <c r="AD59" s="34"/>
      <c r="AE59" s="34"/>
      <c r="AU59" s="18" t="s">
        <v>102</v>
      </c>
    </row>
    <row r="60" spans="2:12" s="9" customFormat="1" ht="24.95" customHeight="1">
      <c r="B60" s="108"/>
      <c r="D60" s="109" t="s">
        <v>103</v>
      </c>
      <c r="E60" s="110"/>
      <c r="F60" s="110"/>
      <c r="G60" s="110"/>
      <c r="H60" s="110"/>
      <c r="I60" s="110"/>
      <c r="J60" s="111">
        <f>J82</f>
        <v>0</v>
      </c>
      <c r="L60" s="108"/>
    </row>
    <row r="61" spans="2:12" s="10" customFormat="1" ht="19.9" customHeight="1">
      <c r="B61" s="112"/>
      <c r="D61" s="113" t="s">
        <v>106</v>
      </c>
      <c r="E61" s="114"/>
      <c r="F61" s="114"/>
      <c r="G61" s="114"/>
      <c r="H61" s="114"/>
      <c r="I61" s="114"/>
      <c r="J61" s="115">
        <f>J83</f>
        <v>0</v>
      </c>
      <c r="L61" s="112"/>
    </row>
    <row r="62" spans="1:31" s="2" customFormat="1" ht="21.75" customHeight="1">
      <c r="A62" s="34"/>
      <c r="B62" s="35"/>
      <c r="C62" s="34"/>
      <c r="D62" s="34"/>
      <c r="E62" s="34"/>
      <c r="F62" s="34"/>
      <c r="G62" s="34"/>
      <c r="H62" s="34"/>
      <c r="I62" s="34"/>
      <c r="J62" s="34"/>
      <c r="K62" s="34"/>
      <c r="L62" s="91"/>
      <c r="S62" s="34"/>
      <c r="T62" s="34"/>
      <c r="U62" s="34"/>
      <c r="V62" s="34"/>
      <c r="W62" s="34"/>
      <c r="X62" s="34"/>
      <c r="Y62" s="34"/>
      <c r="Z62" s="34"/>
      <c r="AA62" s="34"/>
      <c r="AB62" s="34"/>
      <c r="AC62" s="34"/>
      <c r="AD62" s="34"/>
      <c r="AE62" s="34"/>
    </row>
    <row r="63" spans="1:31" s="2" customFormat="1" ht="6.95" customHeight="1">
      <c r="A63" s="34"/>
      <c r="B63" s="44"/>
      <c r="C63" s="45"/>
      <c r="D63" s="45"/>
      <c r="E63" s="45"/>
      <c r="F63" s="45"/>
      <c r="G63" s="45"/>
      <c r="H63" s="45"/>
      <c r="I63" s="45"/>
      <c r="J63" s="45"/>
      <c r="K63" s="45"/>
      <c r="L63" s="91"/>
      <c r="S63" s="34"/>
      <c r="T63" s="34"/>
      <c r="U63" s="34"/>
      <c r="V63" s="34"/>
      <c r="W63" s="34"/>
      <c r="X63" s="34"/>
      <c r="Y63" s="34"/>
      <c r="Z63" s="34"/>
      <c r="AA63" s="34"/>
      <c r="AB63" s="34"/>
      <c r="AC63" s="34"/>
      <c r="AD63" s="34"/>
      <c r="AE63" s="34"/>
    </row>
    <row r="67" spans="1:31" s="2" customFormat="1" ht="6.95" customHeight="1">
      <c r="A67" s="34"/>
      <c r="B67" s="46"/>
      <c r="C67" s="47"/>
      <c r="D67" s="47"/>
      <c r="E67" s="47"/>
      <c r="F67" s="47"/>
      <c r="G67" s="47"/>
      <c r="H67" s="47"/>
      <c r="I67" s="47"/>
      <c r="J67" s="47"/>
      <c r="K67" s="47"/>
      <c r="L67" s="91"/>
      <c r="S67" s="34"/>
      <c r="T67" s="34"/>
      <c r="U67" s="34"/>
      <c r="V67" s="34"/>
      <c r="W67" s="34"/>
      <c r="X67" s="34"/>
      <c r="Y67" s="34"/>
      <c r="Z67" s="34"/>
      <c r="AA67" s="34"/>
      <c r="AB67" s="34"/>
      <c r="AC67" s="34"/>
      <c r="AD67" s="34"/>
      <c r="AE67" s="34"/>
    </row>
    <row r="68" spans="1:31" s="2" customFormat="1" ht="24.95" customHeight="1">
      <c r="A68" s="34"/>
      <c r="B68" s="35"/>
      <c r="C68" s="22" t="s">
        <v>111</v>
      </c>
      <c r="D68" s="34"/>
      <c r="E68" s="34"/>
      <c r="F68" s="34"/>
      <c r="G68" s="34"/>
      <c r="H68" s="34"/>
      <c r="I68" s="34"/>
      <c r="J68" s="34"/>
      <c r="K68" s="34"/>
      <c r="L68" s="91"/>
      <c r="S68" s="34"/>
      <c r="T68" s="34"/>
      <c r="U68" s="34"/>
      <c r="V68" s="34"/>
      <c r="W68" s="34"/>
      <c r="X68" s="34"/>
      <c r="Y68" s="34"/>
      <c r="Z68" s="34"/>
      <c r="AA68" s="34"/>
      <c r="AB68" s="34"/>
      <c r="AC68" s="34"/>
      <c r="AD68" s="34"/>
      <c r="AE68" s="34"/>
    </row>
    <row r="69" spans="1:31" s="2" customFormat="1" ht="6.95" customHeight="1">
      <c r="A69" s="34"/>
      <c r="B69" s="35"/>
      <c r="C69" s="34"/>
      <c r="D69" s="34"/>
      <c r="E69" s="34"/>
      <c r="F69" s="34"/>
      <c r="G69" s="34"/>
      <c r="H69" s="34"/>
      <c r="I69" s="34"/>
      <c r="J69" s="34"/>
      <c r="K69" s="34"/>
      <c r="L69" s="91"/>
      <c r="S69" s="34"/>
      <c r="T69" s="34"/>
      <c r="U69" s="34"/>
      <c r="V69" s="34"/>
      <c r="W69" s="34"/>
      <c r="X69" s="34"/>
      <c r="Y69" s="34"/>
      <c r="Z69" s="34"/>
      <c r="AA69" s="34"/>
      <c r="AB69" s="34"/>
      <c r="AC69" s="34"/>
      <c r="AD69" s="34"/>
      <c r="AE69" s="34"/>
    </row>
    <row r="70" spans="1:31" s="2" customFormat="1" ht="12" customHeight="1">
      <c r="A70" s="34"/>
      <c r="B70" s="35"/>
      <c r="C70" s="28" t="s">
        <v>17</v>
      </c>
      <c r="D70" s="34"/>
      <c r="E70" s="34"/>
      <c r="F70" s="34"/>
      <c r="G70" s="34"/>
      <c r="H70" s="34"/>
      <c r="I70" s="34"/>
      <c r="J70" s="34"/>
      <c r="K70" s="34"/>
      <c r="L70" s="91"/>
      <c r="S70" s="34"/>
      <c r="T70" s="34"/>
      <c r="U70" s="34"/>
      <c r="V70" s="34"/>
      <c r="W70" s="34"/>
      <c r="X70" s="34"/>
      <c r="Y70" s="34"/>
      <c r="Z70" s="34"/>
      <c r="AA70" s="34"/>
      <c r="AB70" s="34"/>
      <c r="AC70" s="34"/>
      <c r="AD70" s="34"/>
      <c r="AE70" s="34"/>
    </row>
    <row r="71" spans="1:31" s="2" customFormat="1" ht="16.5" customHeight="1">
      <c r="A71" s="34"/>
      <c r="B71" s="35"/>
      <c r="C71" s="34"/>
      <c r="D71" s="34"/>
      <c r="E71" s="318" t="str">
        <f>E7</f>
        <v>II/234 Zbiroh konec lesního úseku - křiž. s III/2343</v>
      </c>
      <c r="F71" s="319"/>
      <c r="G71" s="319"/>
      <c r="H71" s="319"/>
      <c r="I71" s="34"/>
      <c r="J71" s="34"/>
      <c r="K71" s="34"/>
      <c r="L71" s="91"/>
      <c r="S71" s="34"/>
      <c r="T71" s="34"/>
      <c r="U71" s="34"/>
      <c r="V71" s="34"/>
      <c r="W71" s="34"/>
      <c r="X71" s="34"/>
      <c r="Y71" s="34"/>
      <c r="Z71" s="34"/>
      <c r="AA71" s="34"/>
      <c r="AB71" s="34"/>
      <c r="AC71" s="34"/>
      <c r="AD71" s="34"/>
      <c r="AE71" s="34"/>
    </row>
    <row r="72" spans="1:31" s="2" customFormat="1" ht="12" customHeight="1">
      <c r="A72" s="34"/>
      <c r="B72" s="35"/>
      <c r="C72" s="28" t="s">
        <v>96</v>
      </c>
      <c r="D72" s="34"/>
      <c r="E72" s="34"/>
      <c r="F72" s="34"/>
      <c r="G72" s="34"/>
      <c r="H72" s="34"/>
      <c r="I72" s="34"/>
      <c r="J72" s="34"/>
      <c r="K72" s="34"/>
      <c r="L72" s="91"/>
      <c r="S72" s="34"/>
      <c r="T72" s="34"/>
      <c r="U72" s="34"/>
      <c r="V72" s="34"/>
      <c r="W72" s="34"/>
      <c r="X72" s="34"/>
      <c r="Y72" s="34"/>
      <c r="Z72" s="34"/>
      <c r="AA72" s="34"/>
      <c r="AB72" s="34"/>
      <c r="AC72" s="34"/>
      <c r="AD72" s="34"/>
      <c r="AE72" s="34"/>
    </row>
    <row r="73" spans="1:31" s="2" customFormat="1" ht="16.5" customHeight="1">
      <c r="A73" s="34"/>
      <c r="B73" s="35"/>
      <c r="C73" s="34"/>
      <c r="D73" s="34"/>
      <c r="E73" s="290" t="str">
        <f>E9</f>
        <v>102 - DIO</v>
      </c>
      <c r="F73" s="317"/>
      <c r="G73" s="317"/>
      <c r="H73" s="317"/>
      <c r="I73" s="34"/>
      <c r="J73" s="34"/>
      <c r="K73" s="34"/>
      <c r="L73" s="91"/>
      <c r="S73" s="34"/>
      <c r="T73" s="34"/>
      <c r="U73" s="34"/>
      <c r="V73" s="34"/>
      <c r="W73" s="34"/>
      <c r="X73" s="34"/>
      <c r="Y73" s="34"/>
      <c r="Z73" s="34"/>
      <c r="AA73" s="34"/>
      <c r="AB73" s="34"/>
      <c r="AC73" s="34"/>
      <c r="AD73" s="34"/>
      <c r="AE73" s="34"/>
    </row>
    <row r="74" spans="1:31" s="2" customFormat="1" ht="6.95" customHeight="1">
      <c r="A74" s="34"/>
      <c r="B74" s="35"/>
      <c r="C74" s="34"/>
      <c r="D74" s="34"/>
      <c r="E74" s="34"/>
      <c r="F74" s="34"/>
      <c r="G74" s="34"/>
      <c r="H74" s="34"/>
      <c r="I74" s="34"/>
      <c r="J74" s="34"/>
      <c r="K74" s="34"/>
      <c r="L74" s="91"/>
      <c r="S74" s="34"/>
      <c r="T74" s="34"/>
      <c r="U74" s="34"/>
      <c r="V74" s="34"/>
      <c r="W74" s="34"/>
      <c r="X74" s="34"/>
      <c r="Y74" s="34"/>
      <c r="Z74" s="34"/>
      <c r="AA74" s="34"/>
      <c r="AB74" s="34"/>
      <c r="AC74" s="34"/>
      <c r="AD74" s="34"/>
      <c r="AE74" s="34"/>
    </row>
    <row r="75" spans="1:31" s="2" customFormat="1" ht="12" customHeight="1">
      <c r="A75" s="34"/>
      <c r="B75" s="35"/>
      <c r="C75" s="28" t="s">
        <v>22</v>
      </c>
      <c r="D75" s="34"/>
      <c r="E75" s="34"/>
      <c r="F75" s="26" t="str">
        <f>F12</f>
        <v xml:space="preserve">Bukov </v>
      </c>
      <c r="G75" s="34"/>
      <c r="H75" s="34"/>
      <c r="I75" s="28" t="s">
        <v>23</v>
      </c>
      <c r="J75" s="52" t="str">
        <f>IF(J12="","",J12)</f>
        <v>10. 5. 2021</v>
      </c>
      <c r="K75" s="34"/>
      <c r="L75" s="91"/>
      <c r="S75" s="34"/>
      <c r="T75" s="34"/>
      <c r="U75" s="34"/>
      <c r="V75" s="34"/>
      <c r="W75" s="34"/>
      <c r="X75" s="34"/>
      <c r="Y75" s="34"/>
      <c r="Z75" s="34"/>
      <c r="AA75" s="34"/>
      <c r="AB75" s="34"/>
      <c r="AC75" s="34"/>
      <c r="AD75" s="34"/>
      <c r="AE75" s="34"/>
    </row>
    <row r="76" spans="1:31" s="2" customFormat="1" ht="6.95" customHeight="1">
      <c r="A76" s="34"/>
      <c r="B76" s="35"/>
      <c r="C76" s="34"/>
      <c r="D76" s="34"/>
      <c r="E76" s="34"/>
      <c r="F76" s="34"/>
      <c r="G76" s="34"/>
      <c r="H76" s="34"/>
      <c r="I76" s="34"/>
      <c r="J76" s="34"/>
      <c r="K76" s="34"/>
      <c r="L76" s="91"/>
      <c r="S76" s="34"/>
      <c r="T76" s="34"/>
      <c r="U76" s="34"/>
      <c r="V76" s="34"/>
      <c r="W76" s="34"/>
      <c r="X76" s="34"/>
      <c r="Y76" s="34"/>
      <c r="Z76" s="34"/>
      <c r="AA76" s="34"/>
      <c r="AB76" s="34"/>
      <c r="AC76" s="34"/>
      <c r="AD76" s="34"/>
      <c r="AE76" s="34"/>
    </row>
    <row r="77" spans="1:31" s="2" customFormat="1" ht="15.2" customHeight="1">
      <c r="A77" s="34"/>
      <c r="B77" s="35"/>
      <c r="C77" s="28" t="s">
        <v>29</v>
      </c>
      <c r="D77" s="34"/>
      <c r="E77" s="34"/>
      <c r="F77" s="26" t="str">
        <f>E15</f>
        <v>Správa a údržba silnic Plzeňskéh kraje</v>
      </c>
      <c r="G77" s="34"/>
      <c r="H77" s="34"/>
      <c r="I77" s="28" t="s">
        <v>35</v>
      </c>
      <c r="J77" s="32" t="str">
        <f>E21</f>
        <v>Ing. V.Hucl</v>
      </c>
      <c r="K77" s="34"/>
      <c r="L77" s="91"/>
      <c r="S77" s="34"/>
      <c r="T77" s="34"/>
      <c r="U77" s="34"/>
      <c r="V77" s="34"/>
      <c r="W77" s="34"/>
      <c r="X77" s="34"/>
      <c r="Y77" s="34"/>
      <c r="Z77" s="34"/>
      <c r="AA77" s="34"/>
      <c r="AB77" s="34"/>
      <c r="AC77" s="34"/>
      <c r="AD77" s="34"/>
      <c r="AE77" s="34"/>
    </row>
    <row r="78" spans="1:31" s="2" customFormat="1" ht="15.2" customHeight="1">
      <c r="A78" s="34"/>
      <c r="B78" s="35"/>
      <c r="C78" s="28" t="s">
        <v>33</v>
      </c>
      <c r="D78" s="34"/>
      <c r="E78" s="34"/>
      <c r="F78" s="26" t="str">
        <f>IF(E18="","",E18)</f>
        <v>Vyplň údaj</v>
      </c>
      <c r="G78" s="34"/>
      <c r="H78" s="34"/>
      <c r="I78" s="28" t="s">
        <v>38</v>
      </c>
      <c r="J78" s="32" t="str">
        <f>E24</f>
        <v>Ing. V.Hucl</v>
      </c>
      <c r="K78" s="34"/>
      <c r="L78" s="91"/>
      <c r="S78" s="34"/>
      <c r="T78" s="34"/>
      <c r="U78" s="34"/>
      <c r="V78" s="34"/>
      <c r="W78" s="34"/>
      <c r="X78" s="34"/>
      <c r="Y78" s="34"/>
      <c r="Z78" s="34"/>
      <c r="AA78" s="34"/>
      <c r="AB78" s="34"/>
      <c r="AC78" s="34"/>
      <c r="AD78" s="34"/>
      <c r="AE78" s="34"/>
    </row>
    <row r="79" spans="1:31" s="2" customFormat="1" ht="10.35" customHeight="1">
      <c r="A79" s="34"/>
      <c r="B79" s="35"/>
      <c r="C79" s="34"/>
      <c r="D79" s="34"/>
      <c r="E79" s="34"/>
      <c r="F79" s="34"/>
      <c r="G79" s="34"/>
      <c r="H79" s="34"/>
      <c r="I79" s="34"/>
      <c r="J79" s="34"/>
      <c r="K79" s="34"/>
      <c r="L79" s="91"/>
      <c r="S79" s="34"/>
      <c r="T79" s="34"/>
      <c r="U79" s="34"/>
      <c r="V79" s="34"/>
      <c r="W79" s="34"/>
      <c r="X79" s="34"/>
      <c r="Y79" s="34"/>
      <c r="Z79" s="34"/>
      <c r="AA79" s="34"/>
      <c r="AB79" s="34"/>
      <c r="AC79" s="34"/>
      <c r="AD79" s="34"/>
      <c r="AE79" s="34"/>
    </row>
    <row r="80" spans="1:31" s="11" customFormat="1" ht="29.25" customHeight="1">
      <c r="A80" s="116"/>
      <c r="B80" s="117"/>
      <c r="C80" s="118" t="s">
        <v>112</v>
      </c>
      <c r="D80" s="119" t="s">
        <v>61</v>
      </c>
      <c r="E80" s="119" t="s">
        <v>57</v>
      </c>
      <c r="F80" s="119" t="s">
        <v>58</v>
      </c>
      <c r="G80" s="119" t="s">
        <v>113</v>
      </c>
      <c r="H80" s="119" t="s">
        <v>114</v>
      </c>
      <c r="I80" s="119" t="s">
        <v>115</v>
      </c>
      <c r="J80" s="119" t="s">
        <v>101</v>
      </c>
      <c r="K80" s="120" t="s">
        <v>116</v>
      </c>
      <c r="L80" s="121"/>
      <c r="M80" s="59" t="s">
        <v>3</v>
      </c>
      <c r="N80" s="60" t="s">
        <v>46</v>
      </c>
      <c r="O80" s="60" t="s">
        <v>117</v>
      </c>
      <c r="P80" s="60" t="s">
        <v>118</v>
      </c>
      <c r="Q80" s="60" t="s">
        <v>119</v>
      </c>
      <c r="R80" s="60" t="s">
        <v>120</v>
      </c>
      <c r="S80" s="60" t="s">
        <v>121</v>
      </c>
      <c r="T80" s="61" t="s">
        <v>122</v>
      </c>
      <c r="U80" s="116"/>
      <c r="V80" s="116"/>
      <c r="W80" s="116"/>
      <c r="X80" s="116"/>
      <c r="Y80" s="116"/>
      <c r="Z80" s="116"/>
      <c r="AA80" s="116"/>
      <c r="AB80" s="116"/>
      <c r="AC80" s="116"/>
      <c r="AD80" s="116"/>
      <c r="AE80" s="116"/>
    </row>
    <row r="81" spans="1:63" s="2" customFormat="1" ht="22.9" customHeight="1">
      <c r="A81" s="34"/>
      <c r="B81" s="35"/>
      <c r="C81" s="66" t="s">
        <v>123</v>
      </c>
      <c r="D81" s="34"/>
      <c r="E81" s="34"/>
      <c r="F81" s="34"/>
      <c r="G81" s="34"/>
      <c r="H81" s="34"/>
      <c r="I81" s="34"/>
      <c r="J81" s="122">
        <f>BK81</f>
        <v>0</v>
      </c>
      <c r="K81" s="34"/>
      <c r="L81" s="35"/>
      <c r="M81" s="62"/>
      <c r="N81" s="53"/>
      <c r="O81" s="63"/>
      <c r="P81" s="123">
        <f>P82</f>
        <v>0</v>
      </c>
      <c r="Q81" s="63"/>
      <c r="R81" s="123">
        <f>R82</f>
        <v>0</v>
      </c>
      <c r="S81" s="63"/>
      <c r="T81" s="124">
        <f>T82</f>
        <v>0</v>
      </c>
      <c r="U81" s="34"/>
      <c r="V81" s="34"/>
      <c r="W81" s="34"/>
      <c r="X81" s="34"/>
      <c r="Y81" s="34"/>
      <c r="Z81" s="34"/>
      <c r="AA81" s="34"/>
      <c r="AB81" s="34"/>
      <c r="AC81" s="34"/>
      <c r="AD81" s="34"/>
      <c r="AE81" s="34"/>
      <c r="AT81" s="18" t="s">
        <v>75</v>
      </c>
      <c r="AU81" s="18" t="s">
        <v>102</v>
      </c>
      <c r="BK81" s="125">
        <f>BK82</f>
        <v>0</v>
      </c>
    </row>
    <row r="82" spans="2:63" s="12" customFormat="1" ht="25.9" customHeight="1">
      <c r="B82" s="126"/>
      <c r="D82" s="127" t="s">
        <v>75</v>
      </c>
      <c r="E82" s="128" t="s">
        <v>124</v>
      </c>
      <c r="F82" s="128" t="s">
        <v>125</v>
      </c>
      <c r="I82" s="129"/>
      <c r="J82" s="130">
        <f>BK82</f>
        <v>0</v>
      </c>
      <c r="L82" s="126"/>
      <c r="M82" s="131"/>
      <c r="N82" s="132"/>
      <c r="O82" s="132"/>
      <c r="P82" s="133">
        <f>P83</f>
        <v>0</v>
      </c>
      <c r="Q82" s="132"/>
      <c r="R82" s="133">
        <f>R83</f>
        <v>0</v>
      </c>
      <c r="S82" s="132"/>
      <c r="T82" s="134">
        <f>T83</f>
        <v>0</v>
      </c>
      <c r="AR82" s="127" t="s">
        <v>84</v>
      </c>
      <c r="AT82" s="135" t="s">
        <v>75</v>
      </c>
      <c r="AU82" s="135" t="s">
        <v>76</v>
      </c>
      <c r="AY82" s="127" t="s">
        <v>126</v>
      </c>
      <c r="BK82" s="136">
        <f>BK83</f>
        <v>0</v>
      </c>
    </row>
    <row r="83" spans="2:63" s="12" customFormat="1" ht="22.9" customHeight="1">
      <c r="B83" s="126"/>
      <c r="D83" s="127" t="s">
        <v>75</v>
      </c>
      <c r="E83" s="137" t="s">
        <v>180</v>
      </c>
      <c r="F83" s="137" t="s">
        <v>258</v>
      </c>
      <c r="I83" s="129"/>
      <c r="J83" s="138">
        <f>BK83</f>
        <v>0</v>
      </c>
      <c r="L83" s="126"/>
      <c r="M83" s="131"/>
      <c r="N83" s="132"/>
      <c r="O83" s="132"/>
      <c r="P83" s="133">
        <f>SUM(P84:P96)</f>
        <v>0</v>
      </c>
      <c r="Q83" s="132"/>
      <c r="R83" s="133">
        <f>SUM(R84:R96)</f>
        <v>0</v>
      </c>
      <c r="S83" s="132"/>
      <c r="T83" s="134">
        <f>SUM(T84:T96)</f>
        <v>0</v>
      </c>
      <c r="AR83" s="127" t="s">
        <v>84</v>
      </c>
      <c r="AT83" s="135" t="s">
        <v>75</v>
      </c>
      <c r="AU83" s="135" t="s">
        <v>84</v>
      </c>
      <c r="AY83" s="127" t="s">
        <v>126</v>
      </c>
      <c r="BK83" s="136">
        <f>SUM(BK84:BK96)</f>
        <v>0</v>
      </c>
    </row>
    <row r="84" spans="1:65" s="2" customFormat="1" ht="21.75" customHeight="1">
      <c r="A84" s="34"/>
      <c r="B84" s="139"/>
      <c r="C84" s="140" t="s">
        <v>84</v>
      </c>
      <c r="D84" s="140" t="s">
        <v>128</v>
      </c>
      <c r="E84" s="141" t="s">
        <v>439</v>
      </c>
      <c r="F84" s="142" t="s">
        <v>440</v>
      </c>
      <c r="G84" s="143" t="s">
        <v>139</v>
      </c>
      <c r="H84" s="144">
        <v>36</v>
      </c>
      <c r="I84" s="145"/>
      <c r="J84" s="146">
        <f>ROUND(I84*H84,2)</f>
        <v>0</v>
      </c>
      <c r="K84" s="142" t="s">
        <v>132</v>
      </c>
      <c r="L84" s="35"/>
      <c r="M84" s="147" t="s">
        <v>3</v>
      </c>
      <c r="N84" s="148" t="s">
        <v>47</v>
      </c>
      <c r="O84" s="55"/>
      <c r="P84" s="149">
        <f>O84*H84</f>
        <v>0</v>
      </c>
      <c r="Q84" s="149">
        <v>0</v>
      </c>
      <c r="R84" s="149">
        <f>Q84*H84</f>
        <v>0</v>
      </c>
      <c r="S84" s="149">
        <v>0</v>
      </c>
      <c r="T84" s="150">
        <f>S84*H84</f>
        <v>0</v>
      </c>
      <c r="U84" s="34"/>
      <c r="V84" s="34"/>
      <c r="W84" s="34"/>
      <c r="X84" s="34"/>
      <c r="Y84" s="34"/>
      <c r="Z84" s="34"/>
      <c r="AA84" s="34"/>
      <c r="AB84" s="34"/>
      <c r="AC84" s="34"/>
      <c r="AD84" s="34"/>
      <c r="AE84" s="34"/>
      <c r="AR84" s="151" t="s">
        <v>133</v>
      </c>
      <c r="AT84" s="151" t="s">
        <v>128</v>
      </c>
      <c r="AU84" s="151" t="s">
        <v>87</v>
      </c>
      <c r="AY84" s="18" t="s">
        <v>126</v>
      </c>
      <c r="BE84" s="152">
        <f>IF(N84="základní",J84,0)</f>
        <v>0</v>
      </c>
      <c r="BF84" s="152">
        <f>IF(N84="snížená",J84,0)</f>
        <v>0</v>
      </c>
      <c r="BG84" s="152">
        <f>IF(N84="zákl. přenesená",J84,0)</f>
        <v>0</v>
      </c>
      <c r="BH84" s="152">
        <f>IF(N84="sníž. přenesená",J84,0)</f>
        <v>0</v>
      </c>
      <c r="BI84" s="152">
        <f>IF(N84="nulová",J84,0)</f>
        <v>0</v>
      </c>
      <c r="BJ84" s="18" t="s">
        <v>84</v>
      </c>
      <c r="BK84" s="152">
        <f>ROUND(I84*H84,2)</f>
        <v>0</v>
      </c>
      <c r="BL84" s="18" t="s">
        <v>133</v>
      </c>
      <c r="BM84" s="151" t="s">
        <v>441</v>
      </c>
    </row>
    <row r="85" spans="1:47" s="2" customFormat="1" ht="29.25">
      <c r="A85" s="34"/>
      <c r="B85" s="35"/>
      <c r="C85" s="34"/>
      <c r="D85" s="153" t="s">
        <v>135</v>
      </c>
      <c r="E85" s="34"/>
      <c r="F85" s="154" t="s">
        <v>442</v>
      </c>
      <c r="G85" s="34"/>
      <c r="H85" s="34"/>
      <c r="I85" s="155"/>
      <c r="J85" s="34"/>
      <c r="K85" s="34"/>
      <c r="L85" s="35"/>
      <c r="M85" s="156"/>
      <c r="N85" s="157"/>
      <c r="O85" s="55"/>
      <c r="P85" s="55"/>
      <c r="Q85" s="55"/>
      <c r="R85" s="55"/>
      <c r="S85" s="55"/>
      <c r="T85" s="56"/>
      <c r="U85" s="34"/>
      <c r="V85" s="34"/>
      <c r="W85" s="34"/>
      <c r="X85" s="34"/>
      <c r="Y85" s="34"/>
      <c r="Z85" s="34"/>
      <c r="AA85" s="34"/>
      <c r="AB85" s="34"/>
      <c r="AC85" s="34"/>
      <c r="AD85" s="34"/>
      <c r="AE85" s="34"/>
      <c r="AT85" s="18" t="s">
        <v>135</v>
      </c>
      <c r="AU85" s="18" t="s">
        <v>87</v>
      </c>
    </row>
    <row r="86" spans="2:51" s="14" customFormat="1" ht="12">
      <c r="B86" s="165"/>
      <c r="D86" s="153" t="s">
        <v>151</v>
      </c>
      <c r="E86" s="166" t="s">
        <v>3</v>
      </c>
      <c r="F86" s="167" t="s">
        <v>443</v>
      </c>
      <c r="H86" s="168">
        <v>6</v>
      </c>
      <c r="I86" s="169"/>
      <c r="L86" s="165"/>
      <c r="M86" s="170"/>
      <c r="N86" s="171"/>
      <c r="O86" s="171"/>
      <c r="P86" s="171"/>
      <c r="Q86" s="171"/>
      <c r="R86" s="171"/>
      <c r="S86" s="171"/>
      <c r="T86" s="172"/>
      <c r="AT86" s="166" t="s">
        <v>151</v>
      </c>
      <c r="AU86" s="166" t="s">
        <v>87</v>
      </c>
      <c r="AV86" s="14" t="s">
        <v>87</v>
      </c>
      <c r="AW86" s="14" t="s">
        <v>37</v>
      </c>
      <c r="AX86" s="14" t="s">
        <v>76</v>
      </c>
      <c r="AY86" s="166" t="s">
        <v>126</v>
      </c>
    </row>
    <row r="87" spans="2:51" s="14" customFormat="1" ht="12">
      <c r="B87" s="165"/>
      <c r="D87" s="153" t="s">
        <v>151</v>
      </c>
      <c r="E87" s="166" t="s">
        <v>3</v>
      </c>
      <c r="F87" s="167" t="s">
        <v>444</v>
      </c>
      <c r="H87" s="168">
        <v>2</v>
      </c>
      <c r="I87" s="169"/>
      <c r="L87" s="165"/>
      <c r="M87" s="170"/>
      <c r="N87" s="171"/>
      <c r="O87" s="171"/>
      <c r="P87" s="171"/>
      <c r="Q87" s="171"/>
      <c r="R87" s="171"/>
      <c r="S87" s="171"/>
      <c r="T87" s="172"/>
      <c r="AT87" s="166" t="s">
        <v>151</v>
      </c>
      <c r="AU87" s="166" t="s">
        <v>87</v>
      </c>
      <c r="AV87" s="14" t="s">
        <v>87</v>
      </c>
      <c r="AW87" s="14" t="s">
        <v>37</v>
      </c>
      <c r="AX87" s="14" t="s">
        <v>76</v>
      </c>
      <c r="AY87" s="166" t="s">
        <v>126</v>
      </c>
    </row>
    <row r="88" spans="2:51" s="14" customFormat="1" ht="12">
      <c r="B88" s="165"/>
      <c r="D88" s="153" t="s">
        <v>151</v>
      </c>
      <c r="E88" s="166" t="s">
        <v>3</v>
      </c>
      <c r="F88" s="167" t="s">
        <v>445</v>
      </c>
      <c r="H88" s="168">
        <v>2</v>
      </c>
      <c r="I88" s="169"/>
      <c r="L88" s="165"/>
      <c r="M88" s="170"/>
      <c r="N88" s="171"/>
      <c r="O88" s="171"/>
      <c r="P88" s="171"/>
      <c r="Q88" s="171"/>
      <c r="R88" s="171"/>
      <c r="S88" s="171"/>
      <c r="T88" s="172"/>
      <c r="AT88" s="166" t="s">
        <v>151</v>
      </c>
      <c r="AU88" s="166" t="s">
        <v>87</v>
      </c>
      <c r="AV88" s="14" t="s">
        <v>87</v>
      </c>
      <c r="AW88" s="14" t="s">
        <v>37</v>
      </c>
      <c r="AX88" s="14" t="s">
        <v>76</v>
      </c>
      <c r="AY88" s="166" t="s">
        <v>126</v>
      </c>
    </row>
    <row r="89" spans="2:51" s="14" customFormat="1" ht="12">
      <c r="B89" s="165"/>
      <c r="D89" s="153" t="s">
        <v>151</v>
      </c>
      <c r="E89" s="166" t="s">
        <v>3</v>
      </c>
      <c r="F89" s="167" t="s">
        <v>446</v>
      </c>
      <c r="H89" s="168">
        <v>6</v>
      </c>
      <c r="I89" s="169"/>
      <c r="L89" s="165"/>
      <c r="M89" s="170"/>
      <c r="N89" s="171"/>
      <c r="O89" s="171"/>
      <c r="P89" s="171"/>
      <c r="Q89" s="171"/>
      <c r="R89" s="171"/>
      <c r="S89" s="171"/>
      <c r="T89" s="172"/>
      <c r="AT89" s="166" t="s">
        <v>151</v>
      </c>
      <c r="AU89" s="166" t="s">
        <v>87</v>
      </c>
      <c r="AV89" s="14" t="s">
        <v>87</v>
      </c>
      <c r="AW89" s="14" t="s">
        <v>37</v>
      </c>
      <c r="AX89" s="14" t="s">
        <v>76</v>
      </c>
      <c r="AY89" s="166" t="s">
        <v>126</v>
      </c>
    </row>
    <row r="90" spans="2:51" s="14" customFormat="1" ht="12">
      <c r="B90" s="165"/>
      <c r="D90" s="153" t="s">
        <v>151</v>
      </c>
      <c r="E90" s="166" t="s">
        <v>3</v>
      </c>
      <c r="F90" s="167" t="s">
        <v>447</v>
      </c>
      <c r="H90" s="168">
        <v>13</v>
      </c>
      <c r="I90" s="169"/>
      <c r="L90" s="165"/>
      <c r="M90" s="170"/>
      <c r="N90" s="171"/>
      <c r="O90" s="171"/>
      <c r="P90" s="171"/>
      <c r="Q90" s="171"/>
      <c r="R90" s="171"/>
      <c r="S90" s="171"/>
      <c r="T90" s="172"/>
      <c r="AT90" s="166" t="s">
        <v>151</v>
      </c>
      <c r="AU90" s="166" t="s">
        <v>87</v>
      </c>
      <c r="AV90" s="14" t="s">
        <v>87</v>
      </c>
      <c r="AW90" s="14" t="s">
        <v>37</v>
      </c>
      <c r="AX90" s="14" t="s">
        <v>76</v>
      </c>
      <c r="AY90" s="166" t="s">
        <v>126</v>
      </c>
    </row>
    <row r="91" spans="2:51" s="14" customFormat="1" ht="12">
      <c r="B91" s="165"/>
      <c r="D91" s="153" t="s">
        <v>151</v>
      </c>
      <c r="E91" s="166" t="s">
        <v>3</v>
      </c>
      <c r="F91" s="167" t="s">
        <v>448</v>
      </c>
      <c r="H91" s="168">
        <v>7</v>
      </c>
      <c r="I91" s="169"/>
      <c r="L91" s="165"/>
      <c r="M91" s="170"/>
      <c r="N91" s="171"/>
      <c r="O91" s="171"/>
      <c r="P91" s="171"/>
      <c r="Q91" s="171"/>
      <c r="R91" s="171"/>
      <c r="S91" s="171"/>
      <c r="T91" s="172"/>
      <c r="AT91" s="166" t="s">
        <v>151</v>
      </c>
      <c r="AU91" s="166" t="s">
        <v>87</v>
      </c>
      <c r="AV91" s="14" t="s">
        <v>87</v>
      </c>
      <c r="AW91" s="14" t="s">
        <v>37</v>
      </c>
      <c r="AX91" s="14" t="s">
        <v>76</v>
      </c>
      <c r="AY91" s="166" t="s">
        <v>126</v>
      </c>
    </row>
    <row r="92" spans="2:51" s="15" customFormat="1" ht="12">
      <c r="B92" s="173"/>
      <c r="D92" s="153" t="s">
        <v>151</v>
      </c>
      <c r="E92" s="174" t="s">
        <v>3</v>
      </c>
      <c r="F92" s="175" t="s">
        <v>154</v>
      </c>
      <c r="H92" s="176">
        <v>36</v>
      </c>
      <c r="I92" s="177"/>
      <c r="L92" s="173"/>
      <c r="M92" s="178"/>
      <c r="N92" s="179"/>
      <c r="O92" s="179"/>
      <c r="P92" s="179"/>
      <c r="Q92" s="179"/>
      <c r="R92" s="179"/>
      <c r="S92" s="179"/>
      <c r="T92" s="180"/>
      <c r="AT92" s="174" t="s">
        <v>151</v>
      </c>
      <c r="AU92" s="174" t="s">
        <v>87</v>
      </c>
      <c r="AV92" s="15" t="s">
        <v>133</v>
      </c>
      <c r="AW92" s="15" t="s">
        <v>37</v>
      </c>
      <c r="AX92" s="15" t="s">
        <v>84</v>
      </c>
      <c r="AY92" s="174" t="s">
        <v>126</v>
      </c>
    </row>
    <row r="93" spans="1:65" s="2" customFormat="1" ht="24">
      <c r="A93" s="34"/>
      <c r="B93" s="139"/>
      <c r="C93" s="140" t="s">
        <v>87</v>
      </c>
      <c r="D93" s="140" t="s">
        <v>128</v>
      </c>
      <c r="E93" s="141" t="s">
        <v>449</v>
      </c>
      <c r="F93" s="142" t="s">
        <v>450</v>
      </c>
      <c r="G93" s="143" t="s">
        <v>139</v>
      </c>
      <c r="H93" s="144">
        <v>2232</v>
      </c>
      <c r="I93" s="145"/>
      <c r="J93" s="146">
        <f>ROUND(I93*H93,2)</f>
        <v>0</v>
      </c>
      <c r="K93" s="142" t="s">
        <v>132</v>
      </c>
      <c r="L93" s="35"/>
      <c r="M93" s="147" t="s">
        <v>3</v>
      </c>
      <c r="N93" s="148" t="s">
        <v>47</v>
      </c>
      <c r="O93" s="55"/>
      <c r="P93" s="149">
        <f>O93*H93</f>
        <v>0</v>
      </c>
      <c r="Q93" s="149">
        <v>0</v>
      </c>
      <c r="R93" s="149">
        <f>Q93*H93</f>
        <v>0</v>
      </c>
      <c r="S93" s="149">
        <v>0</v>
      </c>
      <c r="T93" s="150">
        <f>S93*H93</f>
        <v>0</v>
      </c>
      <c r="U93" s="34"/>
      <c r="V93" s="34"/>
      <c r="W93" s="34"/>
      <c r="X93" s="34"/>
      <c r="Y93" s="34"/>
      <c r="Z93" s="34"/>
      <c r="AA93" s="34"/>
      <c r="AB93" s="34"/>
      <c r="AC93" s="34"/>
      <c r="AD93" s="34"/>
      <c r="AE93" s="34"/>
      <c r="AR93" s="151" t="s">
        <v>133</v>
      </c>
      <c r="AT93" s="151" t="s">
        <v>128</v>
      </c>
      <c r="AU93" s="151" t="s">
        <v>87</v>
      </c>
      <c r="AY93" s="18" t="s">
        <v>126</v>
      </c>
      <c r="BE93" s="152">
        <f>IF(N93="základní",J93,0)</f>
        <v>0</v>
      </c>
      <c r="BF93" s="152">
        <f>IF(N93="snížená",J93,0)</f>
        <v>0</v>
      </c>
      <c r="BG93" s="152">
        <f>IF(N93="zákl. přenesená",J93,0)</f>
        <v>0</v>
      </c>
      <c r="BH93" s="152">
        <f>IF(N93="sníž. přenesená",J93,0)</f>
        <v>0</v>
      </c>
      <c r="BI93" s="152">
        <f>IF(N93="nulová",J93,0)</f>
        <v>0</v>
      </c>
      <c r="BJ93" s="18" t="s">
        <v>84</v>
      </c>
      <c r="BK93" s="152">
        <f>ROUND(I93*H93,2)</f>
        <v>0</v>
      </c>
      <c r="BL93" s="18" t="s">
        <v>133</v>
      </c>
      <c r="BM93" s="151" t="s">
        <v>451</v>
      </c>
    </row>
    <row r="94" spans="1:47" s="2" customFormat="1" ht="29.25">
      <c r="A94" s="34"/>
      <c r="B94" s="35"/>
      <c r="C94" s="34"/>
      <c r="D94" s="153" t="s">
        <v>135</v>
      </c>
      <c r="E94" s="34"/>
      <c r="F94" s="154" t="s">
        <v>442</v>
      </c>
      <c r="G94" s="34"/>
      <c r="H94" s="34"/>
      <c r="I94" s="155"/>
      <c r="J94" s="34"/>
      <c r="K94" s="34"/>
      <c r="L94" s="35"/>
      <c r="M94" s="156"/>
      <c r="N94" s="157"/>
      <c r="O94" s="55"/>
      <c r="P94" s="55"/>
      <c r="Q94" s="55"/>
      <c r="R94" s="55"/>
      <c r="S94" s="55"/>
      <c r="T94" s="56"/>
      <c r="U94" s="34"/>
      <c r="V94" s="34"/>
      <c r="W94" s="34"/>
      <c r="X94" s="34"/>
      <c r="Y94" s="34"/>
      <c r="Z94" s="34"/>
      <c r="AA94" s="34"/>
      <c r="AB94" s="34"/>
      <c r="AC94" s="34"/>
      <c r="AD94" s="34"/>
      <c r="AE94" s="34"/>
      <c r="AT94" s="18" t="s">
        <v>135</v>
      </c>
      <c r="AU94" s="18" t="s">
        <v>87</v>
      </c>
    </row>
    <row r="95" spans="2:51" s="14" customFormat="1" ht="12">
      <c r="B95" s="165"/>
      <c r="D95" s="153" t="s">
        <v>151</v>
      </c>
      <c r="E95" s="166" t="s">
        <v>3</v>
      </c>
      <c r="F95" s="167" t="s">
        <v>452</v>
      </c>
      <c r="H95" s="168">
        <v>2232</v>
      </c>
      <c r="I95" s="169"/>
      <c r="L95" s="165"/>
      <c r="M95" s="170"/>
      <c r="N95" s="171"/>
      <c r="O95" s="171"/>
      <c r="P95" s="171"/>
      <c r="Q95" s="171"/>
      <c r="R95" s="171"/>
      <c r="S95" s="171"/>
      <c r="T95" s="172"/>
      <c r="AT95" s="166" t="s">
        <v>151</v>
      </c>
      <c r="AU95" s="166" t="s">
        <v>87</v>
      </c>
      <c r="AV95" s="14" t="s">
        <v>87</v>
      </c>
      <c r="AW95" s="14" t="s">
        <v>37</v>
      </c>
      <c r="AX95" s="14" t="s">
        <v>76</v>
      </c>
      <c r="AY95" s="166" t="s">
        <v>126</v>
      </c>
    </row>
    <row r="96" spans="2:51" s="15" customFormat="1" ht="12">
      <c r="B96" s="173"/>
      <c r="D96" s="153" t="s">
        <v>151</v>
      </c>
      <c r="E96" s="174" t="s">
        <v>3</v>
      </c>
      <c r="F96" s="175" t="s">
        <v>154</v>
      </c>
      <c r="H96" s="176">
        <v>2232</v>
      </c>
      <c r="I96" s="177"/>
      <c r="L96" s="173"/>
      <c r="M96" s="195"/>
      <c r="N96" s="196"/>
      <c r="O96" s="196"/>
      <c r="P96" s="196"/>
      <c r="Q96" s="196"/>
      <c r="R96" s="196"/>
      <c r="S96" s="196"/>
      <c r="T96" s="197"/>
      <c r="AT96" s="174" t="s">
        <v>151</v>
      </c>
      <c r="AU96" s="174" t="s">
        <v>87</v>
      </c>
      <c r="AV96" s="15" t="s">
        <v>133</v>
      </c>
      <c r="AW96" s="15" t="s">
        <v>37</v>
      </c>
      <c r="AX96" s="15" t="s">
        <v>84</v>
      </c>
      <c r="AY96" s="174" t="s">
        <v>126</v>
      </c>
    </row>
    <row r="97" spans="1:31" s="2" customFormat="1" ht="6.95" customHeight="1">
      <c r="A97" s="34"/>
      <c r="B97" s="44"/>
      <c r="C97" s="45"/>
      <c r="D97" s="45"/>
      <c r="E97" s="45"/>
      <c r="F97" s="45"/>
      <c r="G97" s="45"/>
      <c r="H97" s="45"/>
      <c r="I97" s="45"/>
      <c r="J97" s="45"/>
      <c r="K97" s="45"/>
      <c r="L97" s="35"/>
      <c r="M97" s="34"/>
      <c r="O97" s="34"/>
      <c r="P97" s="34"/>
      <c r="Q97" s="34"/>
      <c r="R97" s="34"/>
      <c r="S97" s="34"/>
      <c r="T97" s="34"/>
      <c r="U97" s="34"/>
      <c r="V97" s="34"/>
      <c r="W97" s="34"/>
      <c r="X97" s="34"/>
      <c r="Y97" s="34"/>
      <c r="Z97" s="34"/>
      <c r="AA97" s="34"/>
      <c r="AB97" s="34"/>
      <c r="AC97" s="34"/>
      <c r="AD97" s="34"/>
      <c r="AE97" s="34"/>
    </row>
  </sheetData>
  <autoFilter ref="C80:K96"/>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0"/>
  <sheetViews>
    <sheetView showGridLines="0" tabSelected="1" workbookViewId="0" topLeftCell="A1">
      <selection activeCell="E7" sqref="E7:H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79" t="s">
        <v>6</v>
      </c>
      <c r="M2" s="280"/>
      <c r="N2" s="280"/>
      <c r="O2" s="280"/>
      <c r="P2" s="280"/>
      <c r="Q2" s="280"/>
      <c r="R2" s="280"/>
      <c r="S2" s="280"/>
      <c r="T2" s="280"/>
      <c r="U2" s="280"/>
      <c r="V2" s="280"/>
      <c r="AT2" s="18" t="s">
        <v>94</v>
      </c>
    </row>
    <row r="3" spans="2:46" s="1" customFormat="1" ht="6.95" customHeight="1">
      <c r="B3" s="19"/>
      <c r="C3" s="20"/>
      <c r="D3" s="20"/>
      <c r="E3" s="20"/>
      <c r="F3" s="20"/>
      <c r="G3" s="20"/>
      <c r="H3" s="20"/>
      <c r="I3" s="20"/>
      <c r="J3" s="20"/>
      <c r="K3" s="20"/>
      <c r="L3" s="21"/>
      <c r="AT3" s="18" t="s">
        <v>87</v>
      </c>
    </row>
    <row r="4" spans="2:46" s="1" customFormat="1" ht="24.95" customHeight="1">
      <c r="B4" s="21"/>
      <c r="D4" s="22" t="s">
        <v>95</v>
      </c>
      <c r="L4" s="21"/>
      <c r="M4" s="90" t="s">
        <v>11</v>
      </c>
      <c r="AT4" s="18" t="s">
        <v>4</v>
      </c>
    </row>
    <row r="5" spans="2:12" s="1" customFormat="1" ht="6.95" customHeight="1">
      <c r="B5" s="21"/>
      <c r="L5" s="21"/>
    </row>
    <row r="6" spans="2:12" s="1" customFormat="1" ht="12" customHeight="1">
      <c r="B6" s="21"/>
      <c r="D6" s="28" t="s">
        <v>17</v>
      </c>
      <c r="L6" s="21"/>
    </row>
    <row r="7" spans="2:12" s="1" customFormat="1" ht="16.5" customHeight="1">
      <c r="B7" s="21"/>
      <c r="E7" s="318" t="str">
        <f>'Rekapitulace stavby'!K6</f>
        <v>II/234 Zbiroh konec lesního úseku - křiž. s III/2343</v>
      </c>
      <c r="F7" s="319"/>
      <c r="G7" s="319"/>
      <c r="H7" s="319"/>
      <c r="L7" s="21"/>
    </row>
    <row r="8" spans="1:31" s="2" customFormat="1" ht="12" customHeight="1">
      <c r="A8" s="34"/>
      <c r="B8" s="35"/>
      <c r="C8" s="34"/>
      <c r="D8" s="28" t="s">
        <v>96</v>
      </c>
      <c r="E8" s="34"/>
      <c r="F8" s="34"/>
      <c r="G8" s="34"/>
      <c r="H8" s="34"/>
      <c r="I8" s="34"/>
      <c r="J8" s="34"/>
      <c r="K8" s="34"/>
      <c r="L8" s="91"/>
      <c r="S8" s="34"/>
      <c r="T8" s="34"/>
      <c r="U8" s="34"/>
      <c r="V8" s="34"/>
      <c r="W8" s="34"/>
      <c r="X8" s="34"/>
      <c r="Y8" s="34"/>
      <c r="Z8" s="34"/>
      <c r="AA8" s="34"/>
      <c r="AB8" s="34"/>
      <c r="AC8" s="34"/>
      <c r="AD8" s="34"/>
      <c r="AE8" s="34"/>
    </row>
    <row r="9" spans="1:31" s="2" customFormat="1" ht="16.5" customHeight="1">
      <c r="A9" s="34"/>
      <c r="B9" s="35"/>
      <c r="C9" s="34"/>
      <c r="D9" s="34"/>
      <c r="E9" s="290" t="s">
        <v>453</v>
      </c>
      <c r="F9" s="317"/>
      <c r="G9" s="317"/>
      <c r="H9" s="317"/>
      <c r="I9" s="34"/>
      <c r="J9" s="34"/>
      <c r="K9" s="34"/>
      <c r="L9" s="91"/>
      <c r="S9" s="34"/>
      <c r="T9" s="34"/>
      <c r="U9" s="34"/>
      <c r="V9" s="34"/>
      <c r="W9" s="34"/>
      <c r="X9" s="34"/>
      <c r="Y9" s="34"/>
      <c r="Z9" s="34"/>
      <c r="AA9" s="34"/>
      <c r="AB9" s="34"/>
      <c r="AC9" s="34"/>
      <c r="AD9" s="34"/>
      <c r="AE9" s="34"/>
    </row>
    <row r="10" spans="1:31" s="2" customFormat="1" ht="12">
      <c r="A10" s="34"/>
      <c r="B10" s="35"/>
      <c r="C10" s="34"/>
      <c r="D10" s="34"/>
      <c r="E10" s="34"/>
      <c r="F10" s="34"/>
      <c r="G10" s="34"/>
      <c r="H10" s="34"/>
      <c r="I10" s="34"/>
      <c r="J10" s="34"/>
      <c r="K10" s="34"/>
      <c r="L10" s="91"/>
      <c r="S10" s="34"/>
      <c r="T10" s="34"/>
      <c r="U10" s="34"/>
      <c r="V10" s="34"/>
      <c r="W10" s="34"/>
      <c r="X10" s="34"/>
      <c r="Y10" s="34"/>
      <c r="Z10" s="34"/>
      <c r="AA10" s="34"/>
      <c r="AB10" s="34"/>
      <c r="AC10" s="34"/>
      <c r="AD10" s="34"/>
      <c r="AE10" s="34"/>
    </row>
    <row r="11" spans="1:31" s="2" customFormat="1" ht="12" customHeight="1">
      <c r="A11" s="34"/>
      <c r="B11" s="35"/>
      <c r="C11" s="34"/>
      <c r="D11" s="28" t="s">
        <v>18</v>
      </c>
      <c r="E11" s="34"/>
      <c r="F11" s="26" t="s">
        <v>3</v>
      </c>
      <c r="G11" s="34"/>
      <c r="H11" s="34"/>
      <c r="I11" s="28" t="s">
        <v>20</v>
      </c>
      <c r="J11" s="26" t="s">
        <v>3</v>
      </c>
      <c r="K11" s="34"/>
      <c r="L11" s="91"/>
      <c r="S11" s="34"/>
      <c r="T11" s="34"/>
      <c r="U11" s="34"/>
      <c r="V11" s="34"/>
      <c r="W11" s="34"/>
      <c r="X11" s="34"/>
      <c r="Y11" s="34"/>
      <c r="Z11" s="34"/>
      <c r="AA11" s="34"/>
      <c r="AB11" s="34"/>
      <c r="AC11" s="34"/>
      <c r="AD11" s="34"/>
      <c r="AE11" s="34"/>
    </row>
    <row r="12" spans="1:31" s="2" customFormat="1" ht="12" customHeight="1">
      <c r="A12" s="34"/>
      <c r="B12" s="35"/>
      <c r="C12" s="34"/>
      <c r="D12" s="28" t="s">
        <v>22</v>
      </c>
      <c r="E12" s="34"/>
      <c r="F12" s="26" t="s">
        <v>699</v>
      </c>
      <c r="G12" s="34"/>
      <c r="H12" s="34"/>
      <c r="I12" s="28" t="s">
        <v>23</v>
      </c>
      <c r="J12" s="52" t="str">
        <f>'Rekapitulace stavby'!AN8</f>
        <v>10. 5. 2021</v>
      </c>
      <c r="K12" s="34"/>
      <c r="L12" s="91"/>
      <c r="S12" s="34"/>
      <c r="T12" s="34"/>
      <c r="U12" s="34"/>
      <c r="V12" s="34"/>
      <c r="W12" s="34"/>
      <c r="X12" s="34"/>
      <c r="Y12" s="34"/>
      <c r="Z12" s="34"/>
      <c r="AA12" s="34"/>
      <c r="AB12" s="34"/>
      <c r="AC12" s="34"/>
      <c r="AD12" s="34"/>
      <c r="AE12" s="34"/>
    </row>
    <row r="13" spans="1:31" s="2" customFormat="1" ht="10.9" customHeight="1">
      <c r="A13" s="34"/>
      <c r="B13" s="35"/>
      <c r="C13" s="34"/>
      <c r="D13" s="34"/>
      <c r="E13" s="34"/>
      <c r="F13" s="34"/>
      <c r="G13" s="34"/>
      <c r="H13" s="34"/>
      <c r="I13" s="34"/>
      <c r="J13" s="34"/>
      <c r="K13" s="34"/>
      <c r="L13" s="91"/>
      <c r="S13" s="34"/>
      <c r="T13" s="34"/>
      <c r="U13" s="34"/>
      <c r="V13" s="34"/>
      <c r="W13" s="34"/>
      <c r="X13" s="34"/>
      <c r="Y13" s="34"/>
      <c r="Z13" s="34"/>
      <c r="AA13" s="34"/>
      <c r="AB13" s="34"/>
      <c r="AC13" s="34"/>
      <c r="AD13" s="34"/>
      <c r="AE13" s="34"/>
    </row>
    <row r="14" spans="1:31" s="2" customFormat="1" ht="12" customHeight="1">
      <c r="A14" s="34"/>
      <c r="B14" s="35"/>
      <c r="C14" s="34"/>
      <c r="D14" s="28" t="s">
        <v>29</v>
      </c>
      <c r="E14" s="34"/>
      <c r="F14" s="34"/>
      <c r="G14" s="34"/>
      <c r="H14" s="34"/>
      <c r="I14" s="28" t="s">
        <v>30</v>
      </c>
      <c r="J14" s="26" t="s">
        <v>3</v>
      </c>
      <c r="K14" s="34"/>
      <c r="L14" s="91"/>
      <c r="S14" s="34"/>
      <c r="T14" s="34"/>
      <c r="U14" s="34"/>
      <c r="V14" s="34"/>
      <c r="W14" s="34"/>
      <c r="X14" s="34"/>
      <c r="Y14" s="34"/>
      <c r="Z14" s="34"/>
      <c r="AA14" s="34"/>
      <c r="AB14" s="34"/>
      <c r="AC14" s="34"/>
      <c r="AD14" s="34"/>
      <c r="AE14" s="34"/>
    </row>
    <row r="15" spans="1:31" s="2" customFormat="1" ht="18" customHeight="1">
      <c r="A15" s="34"/>
      <c r="B15" s="35"/>
      <c r="C15" s="34"/>
      <c r="D15" s="34"/>
      <c r="E15" s="26" t="s">
        <v>31</v>
      </c>
      <c r="F15" s="34"/>
      <c r="G15" s="34"/>
      <c r="H15" s="34"/>
      <c r="I15" s="28" t="s">
        <v>32</v>
      </c>
      <c r="J15" s="26" t="s">
        <v>3</v>
      </c>
      <c r="K15" s="34"/>
      <c r="L15" s="91"/>
      <c r="S15" s="34"/>
      <c r="T15" s="34"/>
      <c r="U15" s="34"/>
      <c r="V15" s="34"/>
      <c r="W15" s="34"/>
      <c r="X15" s="34"/>
      <c r="Y15" s="34"/>
      <c r="Z15" s="34"/>
      <c r="AA15" s="34"/>
      <c r="AB15" s="34"/>
      <c r="AC15" s="34"/>
      <c r="AD15" s="34"/>
      <c r="AE15" s="34"/>
    </row>
    <row r="16" spans="1:31" s="2" customFormat="1" ht="6.95" customHeight="1">
      <c r="A16" s="34"/>
      <c r="B16" s="35"/>
      <c r="C16" s="34"/>
      <c r="D16" s="34"/>
      <c r="E16" s="34"/>
      <c r="F16" s="34"/>
      <c r="G16" s="34"/>
      <c r="H16" s="34"/>
      <c r="I16" s="34"/>
      <c r="J16" s="34"/>
      <c r="K16" s="34"/>
      <c r="L16" s="91"/>
      <c r="S16" s="34"/>
      <c r="T16" s="34"/>
      <c r="U16" s="34"/>
      <c r="V16" s="34"/>
      <c r="W16" s="34"/>
      <c r="X16" s="34"/>
      <c r="Y16" s="34"/>
      <c r="Z16" s="34"/>
      <c r="AA16" s="34"/>
      <c r="AB16" s="34"/>
      <c r="AC16" s="34"/>
      <c r="AD16" s="34"/>
      <c r="AE16" s="34"/>
    </row>
    <row r="17" spans="1:31" s="2" customFormat="1" ht="12" customHeight="1">
      <c r="A17" s="34"/>
      <c r="B17" s="35"/>
      <c r="C17" s="34"/>
      <c r="D17" s="28" t="s">
        <v>33</v>
      </c>
      <c r="E17" s="34"/>
      <c r="F17" s="34"/>
      <c r="G17" s="34"/>
      <c r="H17" s="34"/>
      <c r="I17" s="28" t="s">
        <v>30</v>
      </c>
      <c r="J17" s="29" t="str">
        <f>'Rekapitulace stavby'!AN13</f>
        <v>Vyplň údaj</v>
      </c>
      <c r="K17" s="34"/>
      <c r="L17" s="91"/>
      <c r="S17" s="34"/>
      <c r="T17" s="34"/>
      <c r="U17" s="34"/>
      <c r="V17" s="34"/>
      <c r="W17" s="34"/>
      <c r="X17" s="34"/>
      <c r="Y17" s="34"/>
      <c r="Z17" s="34"/>
      <c r="AA17" s="34"/>
      <c r="AB17" s="34"/>
      <c r="AC17" s="34"/>
      <c r="AD17" s="34"/>
      <c r="AE17" s="34"/>
    </row>
    <row r="18" spans="1:31" s="2" customFormat="1" ht="18" customHeight="1">
      <c r="A18" s="34"/>
      <c r="B18" s="35"/>
      <c r="C18" s="34"/>
      <c r="D18" s="34"/>
      <c r="E18" s="320" t="str">
        <f>'Rekapitulace stavby'!E14</f>
        <v>Vyplň údaj</v>
      </c>
      <c r="F18" s="309"/>
      <c r="G18" s="309"/>
      <c r="H18" s="309"/>
      <c r="I18" s="28" t="s">
        <v>32</v>
      </c>
      <c r="J18" s="29" t="str">
        <f>'Rekapitulace stavby'!AN14</f>
        <v>Vyplň údaj</v>
      </c>
      <c r="K18" s="34"/>
      <c r="L18" s="91"/>
      <c r="S18" s="34"/>
      <c r="T18" s="34"/>
      <c r="U18" s="34"/>
      <c r="V18" s="34"/>
      <c r="W18" s="34"/>
      <c r="X18" s="34"/>
      <c r="Y18" s="34"/>
      <c r="Z18" s="34"/>
      <c r="AA18" s="34"/>
      <c r="AB18" s="34"/>
      <c r="AC18" s="34"/>
      <c r="AD18" s="34"/>
      <c r="AE18" s="34"/>
    </row>
    <row r="19" spans="1:31" s="2" customFormat="1" ht="6.95" customHeight="1">
      <c r="A19" s="34"/>
      <c r="B19" s="35"/>
      <c r="C19" s="34"/>
      <c r="D19" s="34"/>
      <c r="E19" s="34"/>
      <c r="F19" s="34"/>
      <c r="G19" s="34"/>
      <c r="H19" s="34"/>
      <c r="I19" s="34"/>
      <c r="J19" s="34"/>
      <c r="K19" s="34"/>
      <c r="L19" s="91"/>
      <c r="S19" s="34"/>
      <c r="T19" s="34"/>
      <c r="U19" s="34"/>
      <c r="V19" s="34"/>
      <c r="W19" s="34"/>
      <c r="X19" s="34"/>
      <c r="Y19" s="34"/>
      <c r="Z19" s="34"/>
      <c r="AA19" s="34"/>
      <c r="AB19" s="34"/>
      <c r="AC19" s="34"/>
      <c r="AD19" s="34"/>
      <c r="AE19" s="34"/>
    </row>
    <row r="20" spans="1:31" s="2" customFormat="1" ht="12" customHeight="1">
      <c r="A20" s="34"/>
      <c r="B20" s="35"/>
      <c r="C20" s="34"/>
      <c r="D20" s="28" t="s">
        <v>35</v>
      </c>
      <c r="E20" s="34"/>
      <c r="F20" s="34"/>
      <c r="G20" s="34"/>
      <c r="H20" s="34"/>
      <c r="I20" s="28" t="s">
        <v>30</v>
      </c>
      <c r="J20" s="26" t="s">
        <v>3</v>
      </c>
      <c r="K20" s="34"/>
      <c r="L20" s="91"/>
      <c r="S20" s="34"/>
      <c r="T20" s="34"/>
      <c r="U20" s="34"/>
      <c r="V20" s="34"/>
      <c r="W20" s="34"/>
      <c r="X20" s="34"/>
      <c r="Y20" s="34"/>
      <c r="Z20" s="34"/>
      <c r="AA20" s="34"/>
      <c r="AB20" s="34"/>
      <c r="AC20" s="34"/>
      <c r="AD20" s="34"/>
      <c r="AE20" s="34"/>
    </row>
    <row r="21" spans="1:31" s="2" customFormat="1" ht="18" customHeight="1">
      <c r="A21" s="34"/>
      <c r="B21" s="35"/>
      <c r="C21" s="34"/>
      <c r="D21" s="34"/>
      <c r="E21" s="26" t="s">
        <v>36</v>
      </c>
      <c r="F21" s="34"/>
      <c r="G21" s="34"/>
      <c r="H21" s="34"/>
      <c r="I21" s="28" t="s">
        <v>32</v>
      </c>
      <c r="J21" s="26" t="s">
        <v>3</v>
      </c>
      <c r="K21" s="34"/>
      <c r="L21" s="91"/>
      <c r="S21" s="34"/>
      <c r="T21" s="34"/>
      <c r="U21" s="34"/>
      <c r="V21" s="34"/>
      <c r="W21" s="34"/>
      <c r="X21" s="34"/>
      <c r="Y21" s="34"/>
      <c r="Z21" s="34"/>
      <c r="AA21" s="34"/>
      <c r="AB21" s="34"/>
      <c r="AC21" s="34"/>
      <c r="AD21" s="34"/>
      <c r="AE21" s="34"/>
    </row>
    <row r="22" spans="1:31" s="2" customFormat="1" ht="6.95" customHeight="1">
      <c r="A22" s="34"/>
      <c r="B22" s="35"/>
      <c r="C22" s="34"/>
      <c r="D22" s="34"/>
      <c r="E22" s="34"/>
      <c r="F22" s="34"/>
      <c r="G22" s="34"/>
      <c r="H22" s="34"/>
      <c r="I22" s="34"/>
      <c r="J22" s="34"/>
      <c r="K22" s="34"/>
      <c r="L22" s="91"/>
      <c r="S22" s="34"/>
      <c r="T22" s="34"/>
      <c r="U22" s="34"/>
      <c r="V22" s="34"/>
      <c r="W22" s="34"/>
      <c r="X22" s="34"/>
      <c r="Y22" s="34"/>
      <c r="Z22" s="34"/>
      <c r="AA22" s="34"/>
      <c r="AB22" s="34"/>
      <c r="AC22" s="34"/>
      <c r="AD22" s="34"/>
      <c r="AE22" s="34"/>
    </row>
    <row r="23" spans="1:31" s="2" customFormat="1" ht="12" customHeight="1">
      <c r="A23" s="34"/>
      <c r="B23" s="35"/>
      <c r="C23" s="34"/>
      <c r="D23" s="28" t="s">
        <v>38</v>
      </c>
      <c r="E23" s="34"/>
      <c r="F23" s="34"/>
      <c r="G23" s="34"/>
      <c r="H23" s="34"/>
      <c r="I23" s="28" t="s">
        <v>30</v>
      </c>
      <c r="J23" s="26" t="s">
        <v>3</v>
      </c>
      <c r="K23" s="34"/>
      <c r="L23" s="91"/>
      <c r="S23" s="34"/>
      <c r="T23" s="34"/>
      <c r="U23" s="34"/>
      <c r="V23" s="34"/>
      <c r="W23" s="34"/>
      <c r="X23" s="34"/>
      <c r="Y23" s="34"/>
      <c r="Z23" s="34"/>
      <c r="AA23" s="34"/>
      <c r="AB23" s="34"/>
      <c r="AC23" s="34"/>
      <c r="AD23" s="34"/>
      <c r="AE23" s="34"/>
    </row>
    <row r="24" spans="1:31" s="2" customFormat="1" ht="18" customHeight="1">
      <c r="A24" s="34"/>
      <c r="B24" s="35"/>
      <c r="C24" s="34"/>
      <c r="D24" s="34"/>
      <c r="E24" s="26" t="s">
        <v>36</v>
      </c>
      <c r="F24" s="34"/>
      <c r="G24" s="34"/>
      <c r="H24" s="34"/>
      <c r="I24" s="28" t="s">
        <v>32</v>
      </c>
      <c r="J24" s="26" t="s">
        <v>3</v>
      </c>
      <c r="K24" s="34"/>
      <c r="L24" s="91"/>
      <c r="S24" s="34"/>
      <c r="T24" s="34"/>
      <c r="U24" s="34"/>
      <c r="V24" s="34"/>
      <c r="W24" s="34"/>
      <c r="X24" s="34"/>
      <c r="Y24" s="34"/>
      <c r="Z24" s="34"/>
      <c r="AA24" s="34"/>
      <c r="AB24" s="34"/>
      <c r="AC24" s="34"/>
      <c r="AD24" s="34"/>
      <c r="AE24" s="34"/>
    </row>
    <row r="25" spans="1:31" s="2" customFormat="1" ht="6.95" customHeight="1">
      <c r="A25" s="34"/>
      <c r="B25" s="35"/>
      <c r="C25" s="34"/>
      <c r="D25" s="34"/>
      <c r="E25" s="34"/>
      <c r="F25" s="34"/>
      <c r="G25" s="34"/>
      <c r="H25" s="34"/>
      <c r="I25" s="34"/>
      <c r="J25" s="34"/>
      <c r="K25" s="34"/>
      <c r="L25" s="91"/>
      <c r="S25" s="34"/>
      <c r="T25" s="34"/>
      <c r="U25" s="34"/>
      <c r="V25" s="34"/>
      <c r="W25" s="34"/>
      <c r="X25" s="34"/>
      <c r="Y25" s="34"/>
      <c r="Z25" s="34"/>
      <c r="AA25" s="34"/>
      <c r="AB25" s="34"/>
      <c r="AC25" s="34"/>
      <c r="AD25" s="34"/>
      <c r="AE25" s="34"/>
    </row>
    <row r="26" spans="1:31" s="2" customFormat="1" ht="12" customHeight="1">
      <c r="A26" s="34"/>
      <c r="B26" s="35"/>
      <c r="C26" s="34"/>
      <c r="D26" s="28" t="s">
        <v>40</v>
      </c>
      <c r="E26" s="34"/>
      <c r="F26" s="34"/>
      <c r="G26" s="34"/>
      <c r="H26" s="34"/>
      <c r="I26" s="34"/>
      <c r="J26" s="34"/>
      <c r="K26" s="34"/>
      <c r="L26" s="91"/>
      <c r="S26" s="34"/>
      <c r="T26" s="34"/>
      <c r="U26" s="34"/>
      <c r="V26" s="34"/>
      <c r="W26" s="34"/>
      <c r="X26" s="34"/>
      <c r="Y26" s="34"/>
      <c r="Z26" s="34"/>
      <c r="AA26" s="34"/>
      <c r="AB26" s="34"/>
      <c r="AC26" s="34"/>
      <c r="AD26" s="34"/>
      <c r="AE26" s="34"/>
    </row>
    <row r="27" spans="1:31" s="8" customFormat="1" ht="47.25" customHeight="1">
      <c r="A27" s="92"/>
      <c r="B27" s="93"/>
      <c r="C27" s="92"/>
      <c r="D27" s="92"/>
      <c r="E27" s="313" t="s">
        <v>41</v>
      </c>
      <c r="F27" s="313"/>
      <c r="G27" s="313"/>
      <c r="H27" s="313"/>
      <c r="I27" s="92"/>
      <c r="J27" s="92"/>
      <c r="K27" s="92"/>
      <c r="L27" s="94"/>
      <c r="S27" s="92"/>
      <c r="T27" s="92"/>
      <c r="U27" s="92"/>
      <c r="V27" s="92"/>
      <c r="W27" s="92"/>
      <c r="X27" s="92"/>
      <c r="Y27" s="92"/>
      <c r="Z27" s="92"/>
      <c r="AA27" s="92"/>
      <c r="AB27" s="92"/>
      <c r="AC27" s="92"/>
      <c r="AD27" s="92"/>
      <c r="AE27" s="92"/>
    </row>
    <row r="28" spans="1:31" s="2" customFormat="1" ht="6.95" customHeight="1">
      <c r="A28" s="34"/>
      <c r="B28" s="35"/>
      <c r="C28" s="34"/>
      <c r="D28" s="34"/>
      <c r="E28" s="34"/>
      <c r="F28" s="34"/>
      <c r="G28" s="34"/>
      <c r="H28" s="34"/>
      <c r="I28" s="34"/>
      <c r="J28" s="34"/>
      <c r="K28" s="34"/>
      <c r="L28" s="91"/>
      <c r="S28" s="34"/>
      <c r="T28" s="34"/>
      <c r="U28" s="34"/>
      <c r="V28" s="34"/>
      <c r="W28" s="34"/>
      <c r="X28" s="34"/>
      <c r="Y28" s="34"/>
      <c r="Z28" s="34"/>
      <c r="AA28" s="34"/>
      <c r="AB28" s="34"/>
      <c r="AC28" s="34"/>
      <c r="AD28" s="34"/>
      <c r="AE28" s="34"/>
    </row>
    <row r="29" spans="1:31" s="2" customFormat="1" ht="6.95" customHeight="1">
      <c r="A29" s="34"/>
      <c r="B29" s="35"/>
      <c r="C29" s="34"/>
      <c r="D29" s="63"/>
      <c r="E29" s="63"/>
      <c r="F29" s="63"/>
      <c r="G29" s="63"/>
      <c r="H29" s="63"/>
      <c r="I29" s="63"/>
      <c r="J29" s="63"/>
      <c r="K29" s="63"/>
      <c r="L29" s="91"/>
      <c r="S29" s="34"/>
      <c r="T29" s="34"/>
      <c r="U29" s="34"/>
      <c r="V29" s="34"/>
      <c r="W29" s="34"/>
      <c r="X29" s="34"/>
      <c r="Y29" s="34"/>
      <c r="Z29" s="34"/>
      <c r="AA29" s="34"/>
      <c r="AB29" s="34"/>
      <c r="AC29" s="34"/>
      <c r="AD29" s="34"/>
      <c r="AE29" s="34"/>
    </row>
    <row r="30" spans="1:31" s="2" customFormat="1" ht="25.35" customHeight="1">
      <c r="A30" s="34"/>
      <c r="B30" s="35"/>
      <c r="C30" s="34"/>
      <c r="D30" s="95" t="s">
        <v>42</v>
      </c>
      <c r="E30" s="34"/>
      <c r="F30" s="34"/>
      <c r="G30" s="34"/>
      <c r="H30" s="34"/>
      <c r="I30" s="34"/>
      <c r="J30" s="68">
        <f>ROUND(J84,2)</f>
        <v>0</v>
      </c>
      <c r="K30" s="34"/>
      <c r="L30" s="91"/>
      <c r="S30" s="34"/>
      <c r="T30" s="34"/>
      <c r="U30" s="34"/>
      <c r="V30" s="34"/>
      <c r="W30" s="34"/>
      <c r="X30" s="34"/>
      <c r="Y30" s="34"/>
      <c r="Z30" s="34"/>
      <c r="AA30" s="34"/>
      <c r="AB30" s="34"/>
      <c r="AC30" s="34"/>
      <c r="AD30" s="34"/>
      <c r="AE30" s="34"/>
    </row>
    <row r="31" spans="1:31" s="2" customFormat="1" ht="6.95" customHeight="1">
      <c r="A31" s="34"/>
      <c r="B31" s="35"/>
      <c r="C31" s="34"/>
      <c r="D31" s="63"/>
      <c r="E31" s="63"/>
      <c r="F31" s="63"/>
      <c r="G31" s="63"/>
      <c r="H31" s="63"/>
      <c r="I31" s="63"/>
      <c r="J31" s="63"/>
      <c r="K31" s="63"/>
      <c r="L31" s="91"/>
      <c r="S31" s="34"/>
      <c r="T31" s="34"/>
      <c r="U31" s="34"/>
      <c r="V31" s="34"/>
      <c r="W31" s="34"/>
      <c r="X31" s="34"/>
      <c r="Y31" s="34"/>
      <c r="Z31" s="34"/>
      <c r="AA31" s="34"/>
      <c r="AB31" s="34"/>
      <c r="AC31" s="34"/>
      <c r="AD31" s="34"/>
      <c r="AE31" s="34"/>
    </row>
    <row r="32" spans="1:31" s="2" customFormat="1" ht="14.45" customHeight="1">
      <c r="A32" s="34"/>
      <c r="B32" s="35"/>
      <c r="C32" s="34"/>
      <c r="D32" s="34"/>
      <c r="E32" s="34"/>
      <c r="F32" s="38" t="s">
        <v>44</v>
      </c>
      <c r="G32" s="34"/>
      <c r="H32" s="34"/>
      <c r="I32" s="38" t="s">
        <v>43</v>
      </c>
      <c r="J32" s="38" t="s">
        <v>45</v>
      </c>
      <c r="K32" s="34"/>
      <c r="L32" s="91"/>
      <c r="S32" s="34"/>
      <c r="T32" s="34"/>
      <c r="U32" s="34"/>
      <c r="V32" s="34"/>
      <c r="W32" s="34"/>
      <c r="X32" s="34"/>
      <c r="Y32" s="34"/>
      <c r="Z32" s="34"/>
      <c r="AA32" s="34"/>
      <c r="AB32" s="34"/>
      <c r="AC32" s="34"/>
      <c r="AD32" s="34"/>
      <c r="AE32" s="34"/>
    </row>
    <row r="33" spans="1:31" s="2" customFormat="1" ht="14.45" customHeight="1">
      <c r="A33" s="34"/>
      <c r="B33" s="35"/>
      <c r="C33" s="34"/>
      <c r="D33" s="96" t="s">
        <v>46</v>
      </c>
      <c r="E33" s="28" t="s">
        <v>47</v>
      </c>
      <c r="F33" s="97">
        <f>ROUND((SUM(BE84:BE119)),2)</f>
        <v>0</v>
      </c>
      <c r="G33" s="34"/>
      <c r="H33" s="34"/>
      <c r="I33" s="98">
        <v>0.21</v>
      </c>
      <c r="J33" s="97">
        <f>ROUND(((SUM(BE84:BE119))*I33),2)</f>
        <v>0</v>
      </c>
      <c r="K33" s="34"/>
      <c r="L33" s="91"/>
      <c r="S33" s="34"/>
      <c r="T33" s="34"/>
      <c r="U33" s="34"/>
      <c r="V33" s="34"/>
      <c r="W33" s="34"/>
      <c r="X33" s="34"/>
      <c r="Y33" s="34"/>
      <c r="Z33" s="34"/>
      <c r="AA33" s="34"/>
      <c r="AB33" s="34"/>
      <c r="AC33" s="34"/>
      <c r="AD33" s="34"/>
      <c r="AE33" s="34"/>
    </row>
    <row r="34" spans="1:31" s="2" customFormat="1" ht="14.45" customHeight="1">
      <c r="A34" s="34"/>
      <c r="B34" s="35"/>
      <c r="C34" s="34"/>
      <c r="D34" s="34"/>
      <c r="E34" s="28" t="s">
        <v>48</v>
      </c>
      <c r="F34" s="97">
        <f>ROUND((SUM(BF84:BF119)),2)</f>
        <v>0</v>
      </c>
      <c r="G34" s="34"/>
      <c r="H34" s="34"/>
      <c r="I34" s="98">
        <v>0.15</v>
      </c>
      <c r="J34" s="97">
        <f>ROUND(((SUM(BF84:BF119))*I34),2)</f>
        <v>0</v>
      </c>
      <c r="K34" s="34"/>
      <c r="L34" s="91"/>
      <c r="S34" s="34"/>
      <c r="T34" s="34"/>
      <c r="U34" s="34"/>
      <c r="V34" s="34"/>
      <c r="W34" s="34"/>
      <c r="X34" s="34"/>
      <c r="Y34" s="34"/>
      <c r="Z34" s="34"/>
      <c r="AA34" s="34"/>
      <c r="AB34" s="34"/>
      <c r="AC34" s="34"/>
      <c r="AD34" s="34"/>
      <c r="AE34" s="34"/>
    </row>
    <row r="35" spans="1:31" s="2" customFormat="1" ht="14.45" customHeight="1" hidden="1">
      <c r="A35" s="34"/>
      <c r="B35" s="35"/>
      <c r="C35" s="34"/>
      <c r="D35" s="34"/>
      <c r="E35" s="28" t="s">
        <v>49</v>
      </c>
      <c r="F35" s="97">
        <f>ROUND((SUM(BG84:BG119)),2)</f>
        <v>0</v>
      </c>
      <c r="G35" s="34"/>
      <c r="H35" s="34"/>
      <c r="I35" s="98">
        <v>0.21</v>
      </c>
      <c r="J35" s="97">
        <f>0</f>
        <v>0</v>
      </c>
      <c r="K35" s="34"/>
      <c r="L35" s="91"/>
      <c r="S35" s="34"/>
      <c r="T35" s="34"/>
      <c r="U35" s="34"/>
      <c r="V35" s="34"/>
      <c r="W35" s="34"/>
      <c r="X35" s="34"/>
      <c r="Y35" s="34"/>
      <c r="Z35" s="34"/>
      <c r="AA35" s="34"/>
      <c r="AB35" s="34"/>
      <c r="AC35" s="34"/>
      <c r="AD35" s="34"/>
      <c r="AE35" s="34"/>
    </row>
    <row r="36" spans="1:31" s="2" customFormat="1" ht="14.45" customHeight="1" hidden="1">
      <c r="A36" s="34"/>
      <c r="B36" s="35"/>
      <c r="C36" s="34"/>
      <c r="D36" s="34"/>
      <c r="E36" s="28" t="s">
        <v>50</v>
      </c>
      <c r="F36" s="97">
        <f>ROUND((SUM(BH84:BH119)),2)</f>
        <v>0</v>
      </c>
      <c r="G36" s="34"/>
      <c r="H36" s="34"/>
      <c r="I36" s="98">
        <v>0.15</v>
      </c>
      <c r="J36" s="97">
        <f>0</f>
        <v>0</v>
      </c>
      <c r="K36" s="34"/>
      <c r="L36" s="91"/>
      <c r="S36" s="34"/>
      <c r="T36" s="34"/>
      <c r="U36" s="34"/>
      <c r="V36" s="34"/>
      <c r="W36" s="34"/>
      <c r="X36" s="34"/>
      <c r="Y36" s="34"/>
      <c r="Z36" s="34"/>
      <c r="AA36" s="34"/>
      <c r="AB36" s="34"/>
      <c r="AC36" s="34"/>
      <c r="AD36" s="34"/>
      <c r="AE36" s="34"/>
    </row>
    <row r="37" spans="1:31" s="2" customFormat="1" ht="14.45" customHeight="1" hidden="1">
      <c r="A37" s="34"/>
      <c r="B37" s="35"/>
      <c r="C37" s="34"/>
      <c r="D37" s="34"/>
      <c r="E37" s="28" t="s">
        <v>51</v>
      </c>
      <c r="F37" s="97">
        <f>ROUND((SUM(BI84:BI119)),2)</f>
        <v>0</v>
      </c>
      <c r="G37" s="34"/>
      <c r="H37" s="34"/>
      <c r="I37" s="98">
        <v>0</v>
      </c>
      <c r="J37" s="97">
        <f>0</f>
        <v>0</v>
      </c>
      <c r="K37" s="34"/>
      <c r="L37" s="91"/>
      <c r="S37" s="34"/>
      <c r="T37" s="34"/>
      <c r="U37" s="34"/>
      <c r="V37" s="34"/>
      <c r="W37" s="34"/>
      <c r="X37" s="34"/>
      <c r="Y37" s="34"/>
      <c r="Z37" s="34"/>
      <c r="AA37" s="34"/>
      <c r="AB37" s="34"/>
      <c r="AC37" s="34"/>
      <c r="AD37" s="34"/>
      <c r="AE37" s="34"/>
    </row>
    <row r="38" spans="1:31" s="2" customFormat="1" ht="6.95" customHeight="1">
      <c r="A38" s="34"/>
      <c r="B38" s="35"/>
      <c r="C38" s="34"/>
      <c r="D38" s="34"/>
      <c r="E38" s="34"/>
      <c r="F38" s="34"/>
      <c r="G38" s="34"/>
      <c r="H38" s="34"/>
      <c r="I38" s="34"/>
      <c r="J38" s="34"/>
      <c r="K38" s="34"/>
      <c r="L38" s="91"/>
      <c r="S38" s="34"/>
      <c r="T38" s="34"/>
      <c r="U38" s="34"/>
      <c r="V38" s="34"/>
      <c r="W38" s="34"/>
      <c r="X38" s="34"/>
      <c r="Y38" s="34"/>
      <c r="Z38" s="34"/>
      <c r="AA38" s="34"/>
      <c r="AB38" s="34"/>
      <c r="AC38" s="34"/>
      <c r="AD38" s="34"/>
      <c r="AE38" s="34"/>
    </row>
    <row r="39" spans="1:31" s="2" customFormat="1" ht="25.35" customHeight="1">
      <c r="A39" s="34"/>
      <c r="B39" s="35"/>
      <c r="C39" s="99"/>
      <c r="D39" s="100" t="s">
        <v>52</v>
      </c>
      <c r="E39" s="57"/>
      <c r="F39" s="57"/>
      <c r="G39" s="101" t="s">
        <v>53</v>
      </c>
      <c r="H39" s="102" t="s">
        <v>54</v>
      </c>
      <c r="I39" s="57"/>
      <c r="J39" s="103">
        <f>SUM(J30:J37)</f>
        <v>0</v>
      </c>
      <c r="K39" s="104"/>
      <c r="L39" s="91"/>
      <c r="S39" s="34"/>
      <c r="T39" s="34"/>
      <c r="U39" s="34"/>
      <c r="V39" s="34"/>
      <c r="W39" s="34"/>
      <c r="X39" s="34"/>
      <c r="Y39" s="34"/>
      <c r="Z39" s="34"/>
      <c r="AA39" s="34"/>
      <c r="AB39" s="34"/>
      <c r="AC39" s="34"/>
      <c r="AD39" s="34"/>
      <c r="AE39" s="34"/>
    </row>
    <row r="40" spans="1:31" s="2" customFormat="1" ht="14.45" customHeight="1">
      <c r="A40" s="34"/>
      <c r="B40" s="44"/>
      <c r="C40" s="45"/>
      <c r="D40" s="45"/>
      <c r="E40" s="45"/>
      <c r="F40" s="45"/>
      <c r="G40" s="45"/>
      <c r="H40" s="45"/>
      <c r="I40" s="45"/>
      <c r="J40" s="45"/>
      <c r="K40" s="45"/>
      <c r="L40" s="91"/>
      <c r="S40" s="34"/>
      <c r="T40" s="34"/>
      <c r="U40" s="34"/>
      <c r="V40" s="34"/>
      <c r="W40" s="34"/>
      <c r="X40" s="34"/>
      <c r="Y40" s="34"/>
      <c r="Z40" s="34"/>
      <c r="AA40" s="34"/>
      <c r="AB40" s="34"/>
      <c r="AC40" s="34"/>
      <c r="AD40" s="34"/>
      <c r="AE40" s="34"/>
    </row>
    <row r="44" spans="1:31" s="2" customFormat="1" ht="6.95" customHeight="1">
      <c r="A44" s="34"/>
      <c r="B44" s="46"/>
      <c r="C44" s="47"/>
      <c r="D44" s="47"/>
      <c r="E44" s="47"/>
      <c r="F44" s="47"/>
      <c r="G44" s="47"/>
      <c r="H44" s="47"/>
      <c r="I44" s="47"/>
      <c r="J44" s="47"/>
      <c r="K44" s="47"/>
      <c r="L44" s="91"/>
      <c r="S44" s="34"/>
      <c r="T44" s="34"/>
      <c r="U44" s="34"/>
      <c r="V44" s="34"/>
      <c r="W44" s="34"/>
      <c r="X44" s="34"/>
      <c r="Y44" s="34"/>
      <c r="Z44" s="34"/>
      <c r="AA44" s="34"/>
      <c r="AB44" s="34"/>
      <c r="AC44" s="34"/>
      <c r="AD44" s="34"/>
      <c r="AE44" s="34"/>
    </row>
    <row r="45" spans="1:31" s="2" customFormat="1" ht="24.95" customHeight="1">
      <c r="A45" s="34"/>
      <c r="B45" s="35"/>
      <c r="C45" s="22" t="s">
        <v>99</v>
      </c>
      <c r="D45" s="34"/>
      <c r="E45" s="34"/>
      <c r="F45" s="34"/>
      <c r="G45" s="34"/>
      <c r="H45" s="34"/>
      <c r="I45" s="34"/>
      <c r="J45" s="34"/>
      <c r="K45" s="34"/>
      <c r="L45" s="91"/>
      <c r="S45" s="34"/>
      <c r="T45" s="34"/>
      <c r="U45" s="34"/>
      <c r="V45" s="34"/>
      <c r="W45" s="34"/>
      <c r="X45" s="34"/>
      <c r="Y45" s="34"/>
      <c r="Z45" s="34"/>
      <c r="AA45" s="34"/>
      <c r="AB45" s="34"/>
      <c r="AC45" s="34"/>
      <c r="AD45" s="34"/>
      <c r="AE45" s="34"/>
    </row>
    <row r="46" spans="1:31" s="2" customFormat="1" ht="6.95" customHeight="1">
      <c r="A46" s="34"/>
      <c r="B46" s="35"/>
      <c r="C46" s="34"/>
      <c r="D46" s="34"/>
      <c r="E46" s="34"/>
      <c r="F46" s="34"/>
      <c r="G46" s="34"/>
      <c r="H46" s="34"/>
      <c r="I46" s="34"/>
      <c r="J46" s="34"/>
      <c r="K46" s="34"/>
      <c r="L46" s="91"/>
      <c r="S46" s="34"/>
      <c r="T46" s="34"/>
      <c r="U46" s="34"/>
      <c r="V46" s="34"/>
      <c r="W46" s="34"/>
      <c r="X46" s="34"/>
      <c r="Y46" s="34"/>
      <c r="Z46" s="34"/>
      <c r="AA46" s="34"/>
      <c r="AB46" s="34"/>
      <c r="AC46" s="34"/>
      <c r="AD46" s="34"/>
      <c r="AE46" s="34"/>
    </row>
    <row r="47" spans="1:31" s="2" customFormat="1" ht="12" customHeight="1">
      <c r="A47" s="34"/>
      <c r="B47" s="35"/>
      <c r="C47" s="28" t="s">
        <v>17</v>
      </c>
      <c r="D47" s="34"/>
      <c r="E47" s="34"/>
      <c r="F47" s="34"/>
      <c r="G47" s="34"/>
      <c r="H47" s="34"/>
      <c r="I47" s="34"/>
      <c r="J47" s="34"/>
      <c r="K47" s="34"/>
      <c r="L47" s="91"/>
      <c r="S47" s="34"/>
      <c r="T47" s="34"/>
      <c r="U47" s="34"/>
      <c r="V47" s="34"/>
      <c r="W47" s="34"/>
      <c r="X47" s="34"/>
      <c r="Y47" s="34"/>
      <c r="Z47" s="34"/>
      <c r="AA47" s="34"/>
      <c r="AB47" s="34"/>
      <c r="AC47" s="34"/>
      <c r="AD47" s="34"/>
      <c r="AE47" s="34"/>
    </row>
    <row r="48" spans="1:31" s="2" customFormat="1" ht="16.5" customHeight="1">
      <c r="A48" s="34"/>
      <c r="B48" s="35"/>
      <c r="C48" s="34"/>
      <c r="D48" s="34"/>
      <c r="E48" s="318" t="str">
        <f>E7</f>
        <v>II/234 Zbiroh konec lesního úseku - křiž. s III/2343</v>
      </c>
      <c r="F48" s="319"/>
      <c r="G48" s="319"/>
      <c r="H48" s="319"/>
      <c r="I48" s="34"/>
      <c r="J48" s="34"/>
      <c r="K48" s="34"/>
      <c r="L48" s="91"/>
      <c r="S48" s="34"/>
      <c r="T48" s="34"/>
      <c r="U48" s="34"/>
      <c r="V48" s="34"/>
      <c r="W48" s="34"/>
      <c r="X48" s="34"/>
      <c r="Y48" s="34"/>
      <c r="Z48" s="34"/>
      <c r="AA48" s="34"/>
      <c r="AB48" s="34"/>
      <c r="AC48" s="34"/>
      <c r="AD48" s="34"/>
      <c r="AE48" s="34"/>
    </row>
    <row r="49" spans="1:31" s="2" customFormat="1" ht="12" customHeight="1">
      <c r="A49" s="34"/>
      <c r="B49" s="35"/>
      <c r="C49" s="28" t="s">
        <v>96</v>
      </c>
      <c r="D49" s="34"/>
      <c r="E49" s="34"/>
      <c r="F49" s="34"/>
      <c r="G49" s="34"/>
      <c r="H49" s="34"/>
      <c r="I49" s="34"/>
      <c r="J49" s="34"/>
      <c r="K49" s="34"/>
      <c r="L49" s="91"/>
      <c r="S49" s="34"/>
      <c r="T49" s="34"/>
      <c r="U49" s="34"/>
      <c r="V49" s="34"/>
      <c r="W49" s="34"/>
      <c r="X49" s="34"/>
      <c r="Y49" s="34"/>
      <c r="Z49" s="34"/>
      <c r="AA49" s="34"/>
      <c r="AB49" s="34"/>
      <c r="AC49" s="34"/>
      <c r="AD49" s="34"/>
      <c r="AE49" s="34"/>
    </row>
    <row r="50" spans="1:31" s="2" customFormat="1" ht="16.5" customHeight="1">
      <c r="A50" s="34"/>
      <c r="B50" s="35"/>
      <c r="C50" s="34"/>
      <c r="D50" s="34"/>
      <c r="E50" s="290" t="str">
        <f>E9</f>
        <v>901 - Vedlejší a ostatní náklady</v>
      </c>
      <c r="F50" s="317"/>
      <c r="G50" s="317"/>
      <c r="H50" s="317"/>
      <c r="I50" s="34"/>
      <c r="J50" s="34"/>
      <c r="K50" s="34"/>
      <c r="L50" s="91"/>
      <c r="S50" s="34"/>
      <c r="T50" s="34"/>
      <c r="U50" s="34"/>
      <c r="V50" s="34"/>
      <c r="W50" s="34"/>
      <c r="X50" s="34"/>
      <c r="Y50" s="34"/>
      <c r="Z50" s="34"/>
      <c r="AA50" s="34"/>
      <c r="AB50" s="34"/>
      <c r="AC50" s="34"/>
      <c r="AD50" s="34"/>
      <c r="AE50" s="34"/>
    </row>
    <row r="51" spans="1:31" s="2" customFormat="1" ht="6.95" customHeight="1">
      <c r="A51" s="34"/>
      <c r="B51" s="35"/>
      <c r="C51" s="34"/>
      <c r="D51" s="34"/>
      <c r="E51" s="34"/>
      <c r="F51" s="34"/>
      <c r="G51" s="34"/>
      <c r="H51" s="34"/>
      <c r="I51" s="34"/>
      <c r="J51" s="34"/>
      <c r="K51" s="34"/>
      <c r="L51" s="91"/>
      <c r="S51" s="34"/>
      <c r="T51" s="34"/>
      <c r="U51" s="34"/>
      <c r="V51" s="34"/>
      <c r="W51" s="34"/>
      <c r="X51" s="34"/>
      <c r="Y51" s="34"/>
      <c r="Z51" s="34"/>
      <c r="AA51" s="34"/>
      <c r="AB51" s="34"/>
      <c r="AC51" s="34"/>
      <c r="AD51" s="34"/>
      <c r="AE51" s="34"/>
    </row>
    <row r="52" spans="1:31" s="2" customFormat="1" ht="12" customHeight="1">
      <c r="A52" s="34"/>
      <c r="B52" s="35"/>
      <c r="C52" s="28" t="s">
        <v>22</v>
      </c>
      <c r="D52" s="34"/>
      <c r="E52" s="34"/>
      <c r="F52" s="26" t="str">
        <f>F12</f>
        <v xml:space="preserve">Bukov </v>
      </c>
      <c r="G52" s="34"/>
      <c r="H52" s="34"/>
      <c r="I52" s="28" t="s">
        <v>23</v>
      </c>
      <c r="J52" s="52" t="str">
        <f>IF(J12="","",J12)</f>
        <v>10. 5. 2021</v>
      </c>
      <c r="K52" s="34"/>
      <c r="L52" s="91"/>
      <c r="S52" s="34"/>
      <c r="T52" s="34"/>
      <c r="U52" s="34"/>
      <c r="V52" s="34"/>
      <c r="W52" s="34"/>
      <c r="X52" s="34"/>
      <c r="Y52" s="34"/>
      <c r="Z52" s="34"/>
      <c r="AA52" s="34"/>
      <c r="AB52" s="34"/>
      <c r="AC52" s="34"/>
      <c r="AD52" s="34"/>
      <c r="AE52" s="34"/>
    </row>
    <row r="53" spans="1:31" s="2" customFormat="1" ht="6.95" customHeight="1">
      <c r="A53" s="34"/>
      <c r="B53" s="35"/>
      <c r="C53" s="34"/>
      <c r="D53" s="34"/>
      <c r="E53" s="34"/>
      <c r="F53" s="34"/>
      <c r="G53" s="34"/>
      <c r="H53" s="34"/>
      <c r="I53" s="34"/>
      <c r="J53" s="34"/>
      <c r="K53" s="34"/>
      <c r="L53" s="91"/>
      <c r="S53" s="34"/>
      <c r="T53" s="34"/>
      <c r="U53" s="34"/>
      <c r="V53" s="34"/>
      <c r="W53" s="34"/>
      <c r="X53" s="34"/>
      <c r="Y53" s="34"/>
      <c r="Z53" s="34"/>
      <c r="AA53" s="34"/>
      <c r="AB53" s="34"/>
      <c r="AC53" s="34"/>
      <c r="AD53" s="34"/>
      <c r="AE53" s="34"/>
    </row>
    <row r="54" spans="1:31" s="2" customFormat="1" ht="15.2" customHeight="1">
      <c r="A54" s="34"/>
      <c r="B54" s="35"/>
      <c r="C54" s="28" t="s">
        <v>29</v>
      </c>
      <c r="D54" s="34"/>
      <c r="E54" s="34"/>
      <c r="F54" s="26" t="str">
        <f>E15</f>
        <v>Správa a údržba silnic Plzeňskéh kraje</v>
      </c>
      <c r="G54" s="34"/>
      <c r="H54" s="34"/>
      <c r="I54" s="28" t="s">
        <v>35</v>
      </c>
      <c r="J54" s="32" t="str">
        <f>E21</f>
        <v>Ing. V.Hucl</v>
      </c>
      <c r="K54" s="34"/>
      <c r="L54" s="91"/>
      <c r="S54" s="34"/>
      <c r="T54" s="34"/>
      <c r="U54" s="34"/>
      <c r="V54" s="34"/>
      <c r="W54" s="34"/>
      <c r="X54" s="34"/>
      <c r="Y54" s="34"/>
      <c r="Z54" s="34"/>
      <c r="AA54" s="34"/>
      <c r="AB54" s="34"/>
      <c r="AC54" s="34"/>
      <c r="AD54" s="34"/>
      <c r="AE54" s="34"/>
    </row>
    <row r="55" spans="1:31" s="2" customFormat="1" ht="15.2" customHeight="1">
      <c r="A55" s="34"/>
      <c r="B55" s="35"/>
      <c r="C55" s="28" t="s">
        <v>33</v>
      </c>
      <c r="D55" s="34"/>
      <c r="E55" s="34"/>
      <c r="F55" s="26" t="str">
        <f>IF(E18="","",E18)</f>
        <v>Vyplň údaj</v>
      </c>
      <c r="G55" s="34"/>
      <c r="H55" s="34"/>
      <c r="I55" s="28" t="s">
        <v>38</v>
      </c>
      <c r="J55" s="32" t="str">
        <f>E24</f>
        <v>Ing. V.Hucl</v>
      </c>
      <c r="K55" s="34"/>
      <c r="L55" s="91"/>
      <c r="S55" s="34"/>
      <c r="T55" s="34"/>
      <c r="U55" s="34"/>
      <c r="V55" s="34"/>
      <c r="W55" s="34"/>
      <c r="X55" s="34"/>
      <c r="Y55" s="34"/>
      <c r="Z55" s="34"/>
      <c r="AA55" s="34"/>
      <c r="AB55" s="34"/>
      <c r="AC55" s="34"/>
      <c r="AD55" s="34"/>
      <c r="AE55" s="34"/>
    </row>
    <row r="56" spans="1:31" s="2" customFormat="1" ht="10.35" customHeight="1">
      <c r="A56" s="34"/>
      <c r="B56" s="35"/>
      <c r="C56" s="34"/>
      <c r="D56" s="34"/>
      <c r="E56" s="34"/>
      <c r="F56" s="34"/>
      <c r="G56" s="34"/>
      <c r="H56" s="34"/>
      <c r="I56" s="34"/>
      <c r="J56" s="34"/>
      <c r="K56" s="34"/>
      <c r="L56" s="91"/>
      <c r="S56" s="34"/>
      <c r="T56" s="34"/>
      <c r="U56" s="34"/>
      <c r="V56" s="34"/>
      <c r="W56" s="34"/>
      <c r="X56" s="34"/>
      <c r="Y56" s="34"/>
      <c r="Z56" s="34"/>
      <c r="AA56" s="34"/>
      <c r="AB56" s="34"/>
      <c r="AC56" s="34"/>
      <c r="AD56" s="34"/>
      <c r="AE56" s="34"/>
    </row>
    <row r="57" spans="1:31" s="2" customFormat="1" ht="29.25" customHeight="1">
      <c r="A57" s="34"/>
      <c r="B57" s="35"/>
      <c r="C57" s="105" t="s">
        <v>100</v>
      </c>
      <c r="D57" s="99"/>
      <c r="E57" s="99"/>
      <c r="F57" s="99"/>
      <c r="G57" s="99"/>
      <c r="H57" s="99"/>
      <c r="I57" s="99"/>
      <c r="J57" s="106" t="s">
        <v>101</v>
      </c>
      <c r="K57" s="99"/>
      <c r="L57" s="91"/>
      <c r="S57" s="34"/>
      <c r="T57" s="34"/>
      <c r="U57" s="34"/>
      <c r="V57" s="34"/>
      <c r="W57" s="34"/>
      <c r="X57" s="34"/>
      <c r="Y57" s="34"/>
      <c r="Z57" s="34"/>
      <c r="AA57" s="34"/>
      <c r="AB57" s="34"/>
      <c r="AC57" s="34"/>
      <c r="AD57" s="34"/>
      <c r="AE57" s="34"/>
    </row>
    <row r="58" spans="1:31" s="2" customFormat="1" ht="10.35" customHeight="1">
      <c r="A58" s="34"/>
      <c r="B58" s="35"/>
      <c r="C58" s="34"/>
      <c r="D58" s="34"/>
      <c r="E58" s="34"/>
      <c r="F58" s="34"/>
      <c r="G58" s="34"/>
      <c r="H58" s="34"/>
      <c r="I58" s="34"/>
      <c r="J58" s="34"/>
      <c r="K58" s="34"/>
      <c r="L58" s="91"/>
      <c r="S58" s="34"/>
      <c r="T58" s="34"/>
      <c r="U58" s="34"/>
      <c r="V58" s="34"/>
      <c r="W58" s="34"/>
      <c r="X58" s="34"/>
      <c r="Y58" s="34"/>
      <c r="Z58" s="34"/>
      <c r="AA58" s="34"/>
      <c r="AB58" s="34"/>
      <c r="AC58" s="34"/>
      <c r="AD58" s="34"/>
      <c r="AE58" s="34"/>
    </row>
    <row r="59" spans="1:47" s="2" customFormat="1" ht="22.9" customHeight="1">
      <c r="A59" s="34"/>
      <c r="B59" s="35"/>
      <c r="C59" s="107" t="s">
        <v>74</v>
      </c>
      <c r="D59" s="34"/>
      <c r="E59" s="34"/>
      <c r="F59" s="34"/>
      <c r="G59" s="34"/>
      <c r="H59" s="34"/>
      <c r="I59" s="34"/>
      <c r="J59" s="68">
        <f>J84</f>
        <v>0</v>
      </c>
      <c r="K59" s="34"/>
      <c r="L59" s="91"/>
      <c r="S59" s="34"/>
      <c r="T59" s="34"/>
      <c r="U59" s="34"/>
      <c r="V59" s="34"/>
      <c r="W59" s="34"/>
      <c r="X59" s="34"/>
      <c r="Y59" s="34"/>
      <c r="Z59" s="34"/>
      <c r="AA59" s="34"/>
      <c r="AB59" s="34"/>
      <c r="AC59" s="34"/>
      <c r="AD59" s="34"/>
      <c r="AE59" s="34"/>
      <c r="AU59" s="18" t="s">
        <v>102</v>
      </c>
    </row>
    <row r="60" spans="2:12" s="9" customFormat="1" ht="24.95" customHeight="1">
      <c r="B60" s="108"/>
      <c r="D60" s="109" t="s">
        <v>454</v>
      </c>
      <c r="E60" s="110"/>
      <c r="F60" s="110"/>
      <c r="G60" s="110"/>
      <c r="H60" s="110"/>
      <c r="I60" s="110"/>
      <c r="J60" s="111">
        <f>J85</f>
        <v>0</v>
      </c>
      <c r="L60" s="108"/>
    </row>
    <row r="61" spans="2:12" s="10" customFormat="1" ht="19.9" customHeight="1">
      <c r="B61" s="112"/>
      <c r="D61" s="113" t="s">
        <v>455</v>
      </c>
      <c r="E61" s="114"/>
      <c r="F61" s="114"/>
      <c r="G61" s="114"/>
      <c r="H61" s="114"/>
      <c r="I61" s="114"/>
      <c r="J61" s="115">
        <f>J86</f>
        <v>0</v>
      </c>
      <c r="L61" s="112"/>
    </row>
    <row r="62" spans="2:12" s="10" customFormat="1" ht="19.9" customHeight="1">
      <c r="B62" s="112"/>
      <c r="D62" s="113" t="s">
        <v>456</v>
      </c>
      <c r="E62" s="114"/>
      <c r="F62" s="114"/>
      <c r="G62" s="114"/>
      <c r="H62" s="114"/>
      <c r="I62" s="114"/>
      <c r="J62" s="115">
        <f>J99</f>
        <v>0</v>
      </c>
      <c r="L62" s="112"/>
    </row>
    <row r="63" spans="2:12" s="10" customFormat="1" ht="19.9" customHeight="1">
      <c r="B63" s="112"/>
      <c r="D63" s="113" t="s">
        <v>457</v>
      </c>
      <c r="E63" s="114"/>
      <c r="F63" s="114"/>
      <c r="G63" s="114"/>
      <c r="H63" s="114"/>
      <c r="I63" s="114"/>
      <c r="J63" s="115">
        <f>J106</f>
        <v>0</v>
      </c>
      <c r="L63" s="112"/>
    </row>
    <row r="64" spans="2:12" s="10" customFormat="1" ht="19.9" customHeight="1">
      <c r="B64" s="112"/>
      <c r="D64" s="113" t="s">
        <v>458</v>
      </c>
      <c r="E64" s="114"/>
      <c r="F64" s="114"/>
      <c r="G64" s="114"/>
      <c r="H64" s="114"/>
      <c r="I64" s="114"/>
      <c r="J64" s="115">
        <f>J115</f>
        <v>0</v>
      </c>
      <c r="L64" s="112"/>
    </row>
    <row r="65" spans="1:31" s="2" customFormat="1" ht="21.75" customHeight="1">
      <c r="A65" s="34"/>
      <c r="B65" s="35"/>
      <c r="C65" s="34"/>
      <c r="D65" s="34"/>
      <c r="E65" s="34"/>
      <c r="F65" s="34"/>
      <c r="G65" s="34"/>
      <c r="H65" s="34"/>
      <c r="I65" s="34"/>
      <c r="J65" s="34"/>
      <c r="K65" s="34"/>
      <c r="L65" s="91"/>
      <c r="S65" s="34"/>
      <c r="T65" s="34"/>
      <c r="U65" s="34"/>
      <c r="V65" s="34"/>
      <c r="W65" s="34"/>
      <c r="X65" s="34"/>
      <c r="Y65" s="34"/>
      <c r="Z65" s="34"/>
      <c r="AA65" s="34"/>
      <c r="AB65" s="34"/>
      <c r="AC65" s="34"/>
      <c r="AD65" s="34"/>
      <c r="AE65" s="34"/>
    </row>
    <row r="66" spans="1:31" s="2" customFormat="1" ht="6.95" customHeight="1">
      <c r="A66" s="34"/>
      <c r="B66" s="44"/>
      <c r="C66" s="45"/>
      <c r="D66" s="45"/>
      <c r="E66" s="45"/>
      <c r="F66" s="45"/>
      <c r="G66" s="45"/>
      <c r="H66" s="45"/>
      <c r="I66" s="45"/>
      <c r="J66" s="45"/>
      <c r="K66" s="45"/>
      <c r="L66" s="91"/>
      <c r="S66" s="34"/>
      <c r="T66" s="34"/>
      <c r="U66" s="34"/>
      <c r="V66" s="34"/>
      <c r="W66" s="34"/>
      <c r="X66" s="34"/>
      <c r="Y66" s="34"/>
      <c r="Z66" s="34"/>
      <c r="AA66" s="34"/>
      <c r="AB66" s="34"/>
      <c r="AC66" s="34"/>
      <c r="AD66" s="34"/>
      <c r="AE66" s="34"/>
    </row>
    <row r="70" spans="1:31" s="2" customFormat="1" ht="6.95" customHeight="1">
      <c r="A70" s="34"/>
      <c r="B70" s="46"/>
      <c r="C70" s="47"/>
      <c r="D70" s="47"/>
      <c r="E70" s="47"/>
      <c r="F70" s="47"/>
      <c r="G70" s="47"/>
      <c r="H70" s="47"/>
      <c r="I70" s="47"/>
      <c r="J70" s="47"/>
      <c r="K70" s="47"/>
      <c r="L70" s="91"/>
      <c r="S70" s="34"/>
      <c r="T70" s="34"/>
      <c r="U70" s="34"/>
      <c r="V70" s="34"/>
      <c r="W70" s="34"/>
      <c r="X70" s="34"/>
      <c r="Y70" s="34"/>
      <c r="Z70" s="34"/>
      <c r="AA70" s="34"/>
      <c r="AB70" s="34"/>
      <c r="AC70" s="34"/>
      <c r="AD70" s="34"/>
      <c r="AE70" s="34"/>
    </row>
    <row r="71" spans="1:31" s="2" customFormat="1" ht="24.95" customHeight="1">
      <c r="A71" s="34"/>
      <c r="B71" s="35"/>
      <c r="C71" s="22" t="s">
        <v>111</v>
      </c>
      <c r="D71" s="34"/>
      <c r="E71" s="34"/>
      <c r="F71" s="34"/>
      <c r="G71" s="34"/>
      <c r="H71" s="34"/>
      <c r="I71" s="34"/>
      <c r="J71" s="34"/>
      <c r="K71" s="34"/>
      <c r="L71" s="91"/>
      <c r="S71" s="34"/>
      <c r="T71" s="34"/>
      <c r="U71" s="34"/>
      <c r="V71" s="34"/>
      <c r="W71" s="34"/>
      <c r="X71" s="34"/>
      <c r="Y71" s="34"/>
      <c r="Z71" s="34"/>
      <c r="AA71" s="34"/>
      <c r="AB71" s="34"/>
      <c r="AC71" s="34"/>
      <c r="AD71" s="34"/>
      <c r="AE71" s="34"/>
    </row>
    <row r="72" spans="1:31" s="2" customFormat="1" ht="6.95" customHeight="1">
      <c r="A72" s="34"/>
      <c r="B72" s="35"/>
      <c r="C72" s="34"/>
      <c r="D72" s="34"/>
      <c r="E72" s="34"/>
      <c r="F72" s="34"/>
      <c r="G72" s="34"/>
      <c r="H72" s="34"/>
      <c r="I72" s="34"/>
      <c r="J72" s="34"/>
      <c r="K72" s="34"/>
      <c r="L72" s="91"/>
      <c r="S72" s="34"/>
      <c r="T72" s="34"/>
      <c r="U72" s="34"/>
      <c r="V72" s="34"/>
      <c r="W72" s="34"/>
      <c r="X72" s="34"/>
      <c r="Y72" s="34"/>
      <c r="Z72" s="34"/>
      <c r="AA72" s="34"/>
      <c r="AB72" s="34"/>
      <c r="AC72" s="34"/>
      <c r="AD72" s="34"/>
      <c r="AE72" s="34"/>
    </row>
    <row r="73" spans="1:31" s="2" customFormat="1" ht="12" customHeight="1">
      <c r="A73" s="34"/>
      <c r="B73" s="35"/>
      <c r="C73" s="28" t="s">
        <v>17</v>
      </c>
      <c r="D73" s="34"/>
      <c r="E73" s="34"/>
      <c r="F73" s="34"/>
      <c r="G73" s="34"/>
      <c r="H73" s="34"/>
      <c r="I73" s="34"/>
      <c r="J73" s="34"/>
      <c r="K73" s="34"/>
      <c r="L73" s="91"/>
      <c r="S73" s="34"/>
      <c r="T73" s="34"/>
      <c r="U73" s="34"/>
      <c r="V73" s="34"/>
      <c r="W73" s="34"/>
      <c r="X73" s="34"/>
      <c r="Y73" s="34"/>
      <c r="Z73" s="34"/>
      <c r="AA73" s="34"/>
      <c r="AB73" s="34"/>
      <c r="AC73" s="34"/>
      <c r="AD73" s="34"/>
      <c r="AE73" s="34"/>
    </row>
    <row r="74" spans="1:31" s="2" customFormat="1" ht="16.5" customHeight="1">
      <c r="A74" s="34"/>
      <c r="B74" s="35"/>
      <c r="C74" s="34"/>
      <c r="D74" s="34"/>
      <c r="E74" s="318" t="str">
        <f>E7</f>
        <v>II/234 Zbiroh konec lesního úseku - křiž. s III/2343</v>
      </c>
      <c r="F74" s="319"/>
      <c r="G74" s="319"/>
      <c r="H74" s="319"/>
      <c r="I74" s="34"/>
      <c r="J74" s="34"/>
      <c r="K74" s="34"/>
      <c r="L74" s="91"/>
      <c r="S74" s="34"/>
      <c r="T74" s="34"/>
      <c r="U74" s="34"/>
      <c r="V74" s="34"/>
      <c r="W74" s="34"/>
      <c r="X74" s="34"/>
      <c r="Y74" s="34"/>
      <c r="Z74" s="34"/>
      <c r="AA74" s="34"/>
      <c r="AB74" s="34"/>
      <c r="AC74" s="34"/>
      <c r="AD74" s="34"/>
      <c r="AE74" s="34"/>
    </row>
    <row r="75" spans="1:31" s="2" customFormat="1" ht="12" customHeight="1">
      <c r="A75" s="34"/>
      <c r="B75" s="35"/>
      <c r="C75" s="28" t="s">
        <v>96</v>
      </c>
      <c r="D75" s="34"/>
      <c r="E75" s="34"/>
      <c r="F75" s="34"/>
      <c r="G75" s="34"/>
      <c r="H75" s="34"/>
      <c r="I75" s="34"/>
      <c r="J75" s="34"/>
      <c r="K75" s="34"/>
      <c r="L75" s="91"/>
      <c r="S75" s="34"/>
      <c r="T75" s="34"/>
      <c r="U75" s="34"/>
      <c r="V75" s="34"/>
      <c r="W75" s="34"/>
      <c r="X75" s="34"/>
      <c r="Y75" s="34"/>
      <c r="Z75" s="34"/>
      <c r="AA75" s="34"/>
      <c r="AB75" s="34"/>
      <c r="AC75" s="34"/>
      <c r="AD75" s="34"/>
      <c r="AE75" s="34"/>
    </row>
    <row r="76" spans="1:31" s="2" customFormat="1" ht="16.5" customHeight="1">
      <c r="A76" s="34"/>
      <c r="B76" s="35"/>
      <c r="C76" s="34"/>
      <c r="D76" s="34"/>
      <c r="E76" s="290" t="str">
        <f>E9</f>
        <v>901 - Vedlejší a ostatní náklady</v>
      </c>
      <c r="F76" s="317"/>
      <c r="G76" s="317"/>
      <c r="H76" s="317"/>
      <c r="I76" s="34"/>
      <c r="J76" s="34"/>
      <c r="K76" s="34"/>
      <c r="L76" s="91"/>
      <c r="S76" s="34"/>
      <c r="T76" s="34"/>
      <c r="U76" s="34"/>
      <c r="V76" s="34"/>
      <c r="W76" s="34"/>
      <c r="X76" s="34"/>
      <c r="Y76" s="34"/>
      <c r="Z76" s="34"/>
      <c r="AA76" s="34"/>
      <c r="AB76" s="34"/>
      <c r="AC76" s="34"/>
      <c r="AD76" s="34"/>
      <c r="AE76" s="34"/>
    </row>
    <row r="77" spans="1:31" s="2" customFormat="1" ht="6.95" customHeight="1">
      <c r="A77" s="34"/>
      <c r="B77" s="35"/>
      <c r="C77" s="34"/>
      <c r="D77" s="34"/>
      <c r="E77" s="34"/>
      <c r="F77" s="34"/>
      <c r="G77" s="34"/>
      <c r="H77" s="34"/>
      <c r="I77" s="34"/>
      <c r="J77" s="34"/>
      <c r="K77" s="34"/>
      <c r="L77" s="91"/>
      <c r="S77" s="34"/>
      <c r="T77" s="34"/>
      <c r="U77" s="34"/>
      <c r="V77" s="34"/>
      <c r="W77" s="34"/>
      <c r="X77" s="34"/>
      <c r="Y77" s="34"/>
      <c r="Z77" s="34"/>
      <c r="AA77" s="34"/>
      <c r="AB77" s="34"/>
      <c r="AC77" s="34"/>
      <c r="AD77" s="34"/>
      <c r="AE77" s="34"/>
    </row>
    <row r="78" spans="1:31" s="2" customFormat="1" ht="12" customHeight="1">
      <c r="A78" s="34"/>
      <c r="B78" s="35"/>
      <c r="C78" s="28" t="s">
        <v>22</v>
      </c>
      <c r="D78" s="34"/>
      <c r="E78" s="34"/>
      <c r="F78" s="26" t="str">
        <f>F12</f>
        <v xml:space="preserve">Bukov </v>
      </c>
      <c r="G78" s="34"/>
      <c r="H78" s="34"/>
      <c r="I78" s="28" t="s">
        <v>23</v>
      </c>
      <c r="J78" s="52" t="str">
        <f>IF(J12="","",J12)</f>
        <v>10. 5. 2021</v>
      </c>
      <c r="K78" s="34"/>
      <c r="L78" s="91"/>
      <c r="S78" s="34"/>
      <c r="T78" s="34"/>
      <c r="U78" s="34"/>
      <c r="V78" s="34"/>
      <c r="W78" s="34"/>
      <c r="X78" s="34"/>
      <c r="Y78" s="34"/>
      <c r="Z78" s="34"/>
      <c r="AA78" s="34"/>
      <c r="AB78" s="34"/>
      <c r="AC78" s="34"/>
      <c r="AD78" s="34"/>
      <c r="AE78" s="34"/>
    </row>
    <row r="79" spans="1:31" s="2" customFormat="1" ht="6.95" customHeight="1">
      <c r="A79" s="34"/>
      <c r="B79" s="35"/>
      <c r="C79" s="34"/>
      <c r="D79" s="34"/>
      <c r="E79" s="34"/>
      <c r="F79" s="34"/>
      <c r="G79" s="34"/>
      <c r="H79" s="34"/>
      <c r="I79" s="34"/>
      <c r="J79" s="34"/>
      <c r="K79" s="34"/>
      <c r="L79" s="91"/>
      <c r="S79" s="34"/>
      <c r="T79" s="34"/>
      <c r="U79" s="34"/>
      <c r="V79" s="34"/>
      <c r="W79" s="34"/>
      <c r="X79" s="34"/>
      <c r="Y79" s="34"/>
      <c r="Z79" s="34"/>
      <c r="AA79" s="34"/>
      <c r="AB79" s="34"/>
      <c r="AC79" s="34"/>
      <c r="AD79" s="34"/>
      <c r="AE79" s="34"/>
    </row>
    <row r="80" spans="1:31" s="2" customFormat="1" ht="15.2" customHeight="1">
      <c r="A80" s="34"/>
      <c r="B80" s="35"/>
      <c r="C80" s="28" t="s">
        <v>29</v>
      </c>
      <c r="D80" s="34"/>
      <c r="E80" s="34"/>
      <c r="F80" s="26" t="str">
        <f>E15</f>
        <v>Správa a údržba silnic Plzeňskéh kraje</v>
      </c>
      <c r="G80" s="34"/>
      <c r="H80" s="34"/>
      <c r="I80" s="28" t="s">
        <v>35</v>
      </c>
      <c r="J80" s="32" t="str">
        <f>E21</f>
        <v>Ing. V.Hucl</v>
      </c>
      <c r="K80" s="34"/>
      <c r="L80" s="91"/>
      <c r="S80" s="34"/>
      <c r="T80" s="34"/>
      <c r="U80" s="34"/>
      <c r="V80" s="34"/>
      <c r="W80" s="34"/>
      <c r="X80" s="34"/>
      <c r="Y80" s="34"/>
      <c r="Z80" s="34"/>
      <c r="AA80" s="34"/>
      <c r="AB80" s="34"/>
      <c r="AC80" s="34"/>
      <c r="AD80" s="34"/>
      <c r="AE80" s="34"/>
    </row>
    <row r="81" spans="1:31" s="2" customFormat="1" ht="15.2" customHeight="1">
      <c r="A81" s="34"/>
      <c r="B81" s="35"/>
      <c r="C81" s="28" t="s">
        <v>33</v>
      </c>
      <c r="D81" s="34"/>
      <c r="E81" s="34"/>
      <c r="F81" s="26" t="str">
        <f>IF(E18="","",E18)</f>
        <v>Vyplň údaj</v>
      </c>
      <c r="G81" s="34"/>
      <c r="H81" s="34"/>
      <c r="I81" s="28" t="s">
        <v>38</v>
      </c>
      <c r="J81" s="32" t="str">
        <f>E24</f>
        <v>Ing. V.Hucl</v>
      </c>
      <c r="K81" s="34"/>
      <c r="L81" s="91"/>
      <c r="S81" s="34"/>
      <c r="T81" s="34"/>
      <c r="U81" s="34"/>
      <c r="V81" s="34"/>
      <c r="W81" s="34"/>
      <c r="X81" s="34"/>
      <c r="Y81" s="34"/>
      <c r="Z81" s="34"/>
      <c r="AA81" s="34"/>
      <c r="AB81" s="34"/>
      <c r="AC81" s="34"/>
      <c r="AD81" s="34"/>
      <c r="AE81" s="34"/>
    </row>
    <row r="82" spans="1:31" s="2" customFormat="1" ht="10.35" customHeight="1">
      <c r="A82" s="34"/>
      <c r="B82" s="35"/>
      <c r="C82" s="34"/>
      <c r="D82" s="34"/>
      <c r="E82" s="34"/>
      <c r="F82" s="34"/>
      <c r="G82" s="34"/>
      <c r="H82" s="34"/>
      <c r="I82" s="34"/>
      <c r="J82" s="34"/>
      <c r="K82" s="34"/>
      <c r="L82" s="91"/>
      <c r="S82" s="34"/>
      <c r="T82" s="34"/>
      <c r="U82" s="34"/>
      <c r="V82" s="34"/>
      <c r="W82" s="34"/>
      <c r="X82" s="34"/>
      <c r="Y82" s="34"/>
      <c r="Z82" s="34"/>
      <c r="AA82" s="34"/>
      <c r="AB82" s="34"/>
      <c r="AC82" s="34"/>
      <c r="AD82" s="34"/>
      <c r="AE82" s="34"/>
    </row>
    <row r="83" spans="1:31" s="11" customFormat="1" ht="29.25" customHeight="1">
      <c r="A83" s="116"/>
      <c r="B83" s="117"/>
      <c r="C83" s="118" t="s">
        <v>112</v>
      </c>
      <c r="D83" s="119" t="s">
        <v>61</v>
      </c>
      <c r="E83" s="119" t="s">
        <v>57</v>
      </c>
      <c r="F83" s="119" t="s">
        <v>58</v>
      </c>
      <c r="G83" s="119" t="s">
        <v>113</v>
      </c>
      <c r="H83" s="119" t="s">
        <v>114</v>
      </c>
      <c r="I83" s="119" t="s">
        <v>115</v>
      </c>
      <c r="J83" s="119" t="s">
        <v>101</v>
      </c>
      <c r="K83" s="120" t="s">
        <v>116</v>
      </c>
      <c r="L83" s="121"/>
      <c r="M83" s="59" t="s">
        <v>3</v>
      </c>
      <c r="N83" s="60" t="s">
        <v>46</v>
      </c>
      <c r="O83" s="60" t="s">
        <v>117</v>
      </c>
      <c r="P83" s="60" t="s">
        <v>118</v>
      </c>
      <c r="Q83" s="60" t="s">
        <v>119</v>
      </c>
      <c r="R83" s="60" t="s">
        <v>120</v>
      </c>
      <c r="S83" s="60" t="s">
        <v>121</v>
      </c>
      <c r="T83" s="61" t="s">
        <v>122</v>
      </c>
      <c r="U83" s="116"/>
      <c r="V83" s="116"/>
      <c r="W83" s="116"/>
      <c r="X83" s="116"/>
      <c r="Y83" s="116"/>
      <c r="Z83" s="116"/>
      <c r="AA83" s="116"/>
      <c r="AB83" s="116"/>
      <c r="AC83" s="116"/>
      <c r="AD83" s="116"/>
      <c r="AE83" s="116"/>
    </row>
    <row r="84" spans="1:63" s="2" customFormat="1" ht="22.9" customHeight="1">
      <c r="A84" s="34"/>
      <c r="B84" s="35"/>
      <c r="C84" s="66" t="s">
        <v>123</v>
      </c>
      <c r="D84" s="34"/>
      <c r="E84" s="34"/>
      <c r="F84" s="34"/>
      <c r="G84" s="34"/>
      <c r="H84" s="34"/>
      <c r="I84" s="34"/>
      <c r="J84" s="122">
        <f>BK84</f>
        <v>0</v>
      </c>
      <c r="K84" s="34"/>
      <c r="L84" s="35"/>
      <c r="M84" s="62"/>
      <c r="N84" s="53"/>
      <c r="O84" s="63"/>
      <c r="P84" s="123">
        <f>P85</f>
        <v>0</v>
      </c>
      <c r="Q84" s="63"/>
      <c r="R84" s="123">
        <f>R85</f>
        <v>0</v>
      </c>
      <c r="S84" s="63"/>
      <c r="T84" s="124">
        <f>T85</f>
        <v>0</v>
      </c>
      <c r="U84" s="34"/>
      <c r="V84" s="34"/>
      <c r="W84" s="34"/>
      <c r="X84" s="34"/>
      <c r="Y84" s="34"/>
      <c r="Z84" s="34"/>
      <c r="AA84" s="34"/>
      <c r="AB84" s="34"/>
      <c r="AC84" s="34"/>
      <c r="AD84" s="34"/>
      <c r="AE84" s="34"/>
      <c r="AT84" s="18" t="s">
        <v>75</v>
      </c>
      <c r="AU84" s="18" t="s">
        <v>102</v>
      </c>
      <c r="BK84" s="125">
        <f>BK85</f>
        <v>0</v>
      </c>
    </row>
    <row r="85" spans="2:63" s="12" customFormat="1" ht="25.9" customHeight="1">
      <c r="B85" s="126"/>
      <c r="D85" s="127" t="s">
        <v>75</v>
      </c>
      <c r="E85" s="128" t="s">
        <v>459</v>
      </c>
      <c r="F85" s="128" t="s">
        <v>460</v>
      </c>
      <c r="I85" s="129"/>
      <c r="J85" s="130">
        <f>BK85</f>
        <v>0</v>
      </c>
      <c r="L85" s="126"/>
      <c r="M85" s="131"/>
      <c r="N85" s="132"/>
      <c r="O85" s="132"/>
      <c r="P85" s="133">
        <f>P86+P99+P106+P115</f>
        <v>0</v>
      </c>
      <c r="Q85" s="132"/>
      <c r="R85" s="133">
        <f>R86+R99+R106+R115</f>
        <v>0</v>
      </c>
      <c r="S85" s="132"/>
      <c r="T85" s="134">
        <f>T86+T99+T106+T115</f>
        <v>0</v>
      </c>
      <c r="AR85" s="127" t="s">
        <v>155</v>
      </c>
      <c r="AT85" s="135" t="s">
        <v>75</v>
      </c>
      <c r="AU85" s="135" t="s">
        <v>76</v>
      </c>
      <c r="AY85" s="127" t="s">
        <v>126</v>
      </c>
      <c r="BK85" s="136">
        <f>BK86+BK99+BK106+BK115</f>
        <v>0</v>
      </c>
    </row>
    <row r="86" spans="2:63" s="12" customFormat="1" ht="22.9" customHeight="1">
      <c r="B86" s="126"/>
      <c r="D86" s="127" t="s">
        <v>75</v>
      </c>
      <c r="E86" s="137" t="s">
        <v>461</v>
      </c>
      <c r="F86" s="137" t="s">
        <v>462</v>
      </c>
      <c r="I86" s="129"/>
      <c r="J86" s="138">
        <f>BK86</f>
        <v>0</v>
      </c>
      <c r="L86" s="126"/>
      <c r="M86" s="131"/>
      <c r="N86" s="132"/>
      <c r="O86" s="132"/>
      <c r="P86" s="133">
        <f>SUM(P87:P98)</f>
        <v>0</v>
      </c>
      <c r="Q86" s="132"/>
      <c r="R86" s="133">
        <f>SUM(R87:R98)</f>
        <v>0</v>
      </c>
      <c r="S86" s="132"/>
      <c r="T86" s="134">
        <f>SUM(T87:T98)</f>
        <v>0</v>
      </c>
      <c r="AR86" s="127" t="s">
        <v>155</v>
      </c>
      <c r="AT86" s="135" t="s">
        <v>75</v>
      </c>
      <c r="AU86" s="135" t="s">
        <v>84</v>
      </c>
      <c r="AY86" s="127" t="s">
        <v>126</v>
      </c>
      <c r="BK86" s="136">
        <f>SUM(BK87:BK98)</f>
        <v>0</v>
      </c>
    </row>
    <row r="87" spans="1:65" s="2" customFormat="1" ht="16.5" customHeight="1">
      <c r="A87" s="34"/>
      <c r="B87" s="139"/>
      <c r="C87" s="140" t="s">
        <v>84</v>
      </c>
      <c r="D87" s="140" t="s">
        <v>128</v>
      </c>
      <c r="E87" s="141" t="s">
        <v>463</v>
      </c>
      <c r="F87" s="142" t="s">
        <v>464</v>
      </c>
      <c r="G87" s="143" t="s">
        <v>465</v>
      </c>
      <c r="H87" s="144">
        <v>1</v>
      </c>
      <c r="I87" s="145"/>
      <c r="J87" s="146">
        <f>ROUND(I87*H87,2)</f>
        <v>0</v>
      </c>
      <c r="K87" s="142" t="s">
        <v>132</v>
      </c>
      <c r="L87" s="35"/>
      <c r="M87" s="147" t="s">
        <v>3</v>
      </c>
      <c r="N87" s="148" t="s">
        <v>47</v>
      </c>
      <c r="O87" s="55"/>
      <c r="P87" s="149">
        <f>O87*H87</f>
        <v>0</v>
      </c>
      <c r="Q87" s="149">
        <v>0</v>
      </c>
      <c r="R87" s="149">
        <f>Q87*H87</f>
        <v>0</v>
      </c>
      <c r="S87" s="149">
        <v>0</v>
      </c>
      <c r="T87" s="150">
        <f>S87*H87</f>
        <v>0</v>
      </c>
      <c r="U87" s="34"/>
      <c r="V87" s="34"/>
      <c r="W87" s="34"/>
      <c r="X87" s="34"/>
      <c r="Y87" s="34"/>
      <c r="Z87" s="34"/>
      <c r="AA87" s="34"/>
      <c r="AB87" s="34"/>
      <c r="AC87" s="34"/>
      <c r="AD87" s="34"/>
      <c r="AE87" s="34"/>
      <c r="AR87" s="151" t="s">
        <v>466</v>
      </c>
      <c r="AT87" s="151" t="s">
        <v>128</v>
      </c>
      <c r="AU87" s="151" t="s">
        <v>87</v>
      </c>
      <c r="AY87" s="18" t="s">
        <v>126</v>
      </c>
      <c r="BE87" s="152">
        <f>IF(N87="základní",J87,0)</f>
        <v>0</v>
      </c>
      <c r="BF87" s="152">
        <f>IF(N87="snížená",J87,0)</f>
        <v>0</v>
      </c>
      <c r="BG87" s="152">
        <f>IF(N87="zákl. přenesená",J87,0)</f>
        <v>0</v>
      </c>
      <c r="BH87" s="152">
        <f>IF(N87="sníž. přenesená",J87,0)</f>
        <v>0</v>
      </c>
      <c r="BI87" s="152">
        <f>IF(N87="nulová",J87,0)</f>
        <v>0</v>
      </c>
      <c r="BJ87" s="18" t="s">
        <v>84</v>
      </c>
      <c r="BK87" s="152">
        <f>ROUND(I87*H87,2)</f>
        <v>0</v>
      </c>
      <c r="BL87" s="18" t="s">
        <v>466</v>
      </c>
      <c r="BM87" s="151" t="s">
        <v>467</v>
      </c>
    </row>
    <row r="88" spans="1:47" s="2" customFormat="1" ht="29.25">
      <c r="A88" s="34"/>
      <c r="B88" s="35"/>
      <c r="C88" s="34"/>
      <c r="D88" s="153" t="s">
        <v>135</v>
      </c>
      <c r="E88" s="34"/>
      <c r="F88" s="154" t="s">
        <v>468</v>
      </c>
      <c r="G88" s="34"/>
      <c r="H88" s="34"/>
      <c r="I88" s="155"/>
      <c r="J88" s="34"/>
      <c r="K88" s="34"/>
      <c r="L88" s="35"/>
      <c r="M88" s="156"/>
      <c r="N88" s="157"/>
      <c r="O88" s="55"/>
      <c r="P88" s="55"/>
      <c r="Q88" s="55"/>
      <c r="R88" s="55"/>
      <c r="S88" s="55"/>
      <c r="T88" s="56"/>
      <c r="U88" s="34"/>
      <c r="V88" s="34"/>
      <c r="W88" s="34"/>
      <c r="X88" s="34"/>
      <c r="Y88" s="34"/>
      <c r="Z88" s="34"/>
      <c r="AA88" s="34"/>
      <c r="AB88" s="34"/>
      <c r="AC88" s="34"/>
      <c r="AD88" s="34"/>
      <c r="AE88" s="34"/>
      <c r="AT88" s="18" t="s">
        <v>135</v>
      </c>
      <c r="AU88" s="18" t="s">
        <v>87</v>
      </c>
    </row>
    <row r="89" spans="1:47" s="2" customFormat="1" ht="19.5">
      <c r="A89" s="34"/>
      <c r="B89" s="35"/>
      <c r="C89" s="34"/>
      <c r="D89" s="153" t="s">
        <v>423</v>
      </c>
      <c r="E89" s="34"/>
      <c r="F89" s="154" t="s">
        <v>469</v>
      </c>
      <c r="G89" s="34"/>
      <c r="H89" s="34"/>
      <c r="I89" s="155"/>
      <c r="J89" s="34"/>
      <c r="K89" s="34"/>
      <c r="L89" s="35"/>
      <c r="M89" s="156"/>
      <c r="N89" s="157"/>
      <c r="O89" s="55"/>
      <c r="P89" s="55"/>
      <c r="Q89" s="55"/>
      <c r="R89" s="55"/>
      <c r="S89" s="55"/>
      <c r="T89" s="56"/>
      <c r="U89" s="34"/>
      <c r="V89" s="34"/>
      <c r="W89" s="34"/>
      <c r="X89" s="34"/>
      <c r="Y89" s="34"/>
      <c r="Z89" s="34"/>
      <c r="AA89" s="34"/>
      <c r="AB89" s="34"/>
      <c r="AC89" s="34"/>
      <c r="AD89" s="34"/>
      <c r="AE89" s="34"/>
      <c r="AT89" s="18" t="s">
        <v>423</v>
      </c>
      <c r="AU89" s="18" t="s">
        <v>87</v>
      </c>
    </row>
    <row r="90" spans="1:65" s="2" customFormat="1" ht="16.5" customHeight="1">
      <c r="A90" s="34"/>
      <c r="B90" s="139"/>
      <c r="C90" s="140" t="s">
        <v>87</v>
      </c>
      <c r="D90" s="140" t="s">
        <v>128</v>
      </c>
      <c r="E90" s="141" t="s">
        <v>470</v>
      </c>
      <c r="F90" s="142" t="s">
        <v>471</v>
      </c>
      <c r="G90" s="143" t="s">
        <v>465</v>
      </c>
      <c r="H90" s="144">
        <v>1</v>
      </c>
      <c r="I90" s="145"/>
      <c r="J90" s="146">
        <f>ROUND(I90*H90,2)</f>
        <v>0</v>
      </c>
      <c r="K90" s="142" t="s">
        <v>132</v>
      </c>
      <c r="L90" s="35"/>
      <c r="M90" s="147" t="s">
        <v>3</v>
      </c>
      <c r="N90" s="148" t="s">
        <v>47</v>
      </c>
      <c r="O90" s="55"/>
      <c r="P90" s="149">
        <f>O90*H90</f>
        <v>0</v>
      </c>
      <c r="Q90" s="149">
        <v>0</v>
      </c>
      <c r="R90" s="149">
        <f>Q90*H90</f>
        <v>0</v>
      </c>
      <c r="S90" s="149">
        <v>0</v>
      </c>
      <c r="T90" s="150">
        <f>S90*H90</f>
        <v>0</v>
      </c>
      <c r="U90" s="34"/>
      <c r="V90" s="34"/>
      <c r="W90" s="34"/>
      <c r="X90" s="34"/>
      <c r="Y90" s="34"/>
      <c r="Z90" s="34"/>
      <c r="AA90" s="34"/>
      <c r="AB90" s="34"/>
      <c r="AC90" s="34"/>
      <c r="AD90" s="34"/>
      <c r="AE90" s="34"/>
      <c r="AR90" s="151" t="s">
        <v>466</v>
      </c>
      <c r="AT90" s="151" t="s">
        <v>128</v>
      </c>
      <c r="AU90" s="151" t="s">
        <v>87</v>
      </c>
      <c r="AY90" s="18" t="s">
        <v>126</v>
      </c>
      <c r="BE90" s="152">
        <f>IF(N90="základní",J90,0)</f>
        <v>0</v>
      </c>
      <c r="BF90" s="152">
        <f>IF(N90="snížená",J90,0)</f>
        <v>0</v>
      </c>
      <c r="BG90" s="152">
        <f>IF(N90="zákl. přenesená",J90,0)</f>
        <v>0</v>
      </c>
      <c r="BH90" s="152">
        <f>IF(N90="sníž. přenesená",J90,0)</f>
        <v>0</v>
      </c>
      <c r="BI90" s="152">
        <f>IF(N90="nulová",J90,0)</f>
        <v>0</v>
      </c>
      <c r="BJ90" s="18" t="s">
        <v>84</v>
      </c>
      <c r="BK90" s="152">
        <f>ROUND(I90*H90,2)</f>
        <v>0</v>
      </c>
      <c r="BL90" s="18" t="s">
        <v>466</v>
      </c>
      <c r="BM90" s="151" t="s">
        <v>472</v>
      </c>
    </row>
    <row r="91" spans="1:47" s="2" customFormat="1" ht="29.25">
      <c r="A91" s="34"/>
      <c r="B91" s="35"/>
      <c r="C91" s="34"/>
      <c r="D91" s="153" t="s">
        <v>135</v>
      </c>
      <c r="E91" s="34"/>
      <c r="F91" s="154" t="s">
        <v>468</v>
      </c>
      <c r="G91" s="34"/>
      <c r="H91" s="34"/>
      <c r="I91" s="155"/>
      <c r="J91" s="34"/>
      <c r="K91" s="34"/>
      <c r="L91" s="35"/>
      <c r="M91" s="156"/>
      <c r="N91" s="157"/>
      <c r="O91" s="55"/>
      <c r="P91" s="55"/>
      <c r="Q91" s="55"/>
      <c r="R91" s="55"/>
      <c r="S91" s="55"/>
      <c r="T91" s="56"/>
      <c r="U91" s="34"/>
      <c r="V91" s="34"/>
      <c r="W91" s="34"/>
      <c r="X91" s="34"/>
      <c r="Y91" s="34"/>
      <c r="Z91" s="34"/>
      <c r="AA91" s="34"/>
      <c r="AB91" s="34"/>
      <c r="AC91" s="34"/>
      <c r="AD91" s="34"/>
      <c r="AE91" s="34"/>
      <c r="AT91" s="18" t="s">
        <v>135</v>
      </c>
      <c r="AU91" s="18" t="s">
        <v>87</v>
      </c>
    </row>
    <row r="92" spans="1:47" s="2" customFormat="1" ht="19.5">
      <c r="A92" s="34"/>
      <c r="B92" s="35"/>
      <c r="C92" s="34"/>
      <c r="D92" s="153" t="s">
        <v>423</v>
      </c>
      <c r="E92" s="34"/>
      <c r="F92" s="154" t="s">
        <v>473</v>
      </c>
      <c r="G92" s="34"/>
      <c r="H92" s="34"/>
      <c r="I92" s="155"/>
      <c r="J92" s="34"/>
      <c r="K92" s="34"/>
      <c r="L92" s="35"/>
      <c r="M92" s="156"/>
      <c r="N92" s="157"/>
      <c r="O92" s="55"/>
      <c r="P92" s="55"/>
      <c r="Q92" s="55"/>
      <c r="R92" s="55"/>
      <c r="S92" s="55"/>
      <c r="T92" s="56"/>
      <c r="U92" s="34"/>
      <c r="V92" s="34"/>
      <c r="W92" s="34"/>
      <c r="X92" s="34"/>
      <c r="Y92" s="34"/>
      <c r="Z92" s="34"/>
      <c r="AA92" s="34"/>
      <c r="AB92" s="34"/>
      <c r="AC92" s="34"/>
      <c r="AD92" s="34"/>
      <c r="AE92" s="34"/>
      <c r="AT92" s="18" t="s">
        <v>423</v>
      </c>
      <c r="AU92" s="18" t="s">
        <v>87</v>
      </c>
    </row>
    <row r="93" spans="1:65" s="2" customFormat="1" ht="16.5" customHeight="1">
      <c r="A93" s="34"/>
      <c r="B93" s="139"/>
      <c r="C93" s="140" t="s">
        <v>142</v>
      </c>
      <c r="D93" s="140" t="s">
        <v>128</v>
      </c>
      <c r="E93" s="141" t="s">
        <v>474</v>
      </c>
      <c r="F93" s="142" t="s">
        <v>475</v>
      </c>
      <c r="G93" s="143" t="s">
        <v>465</v>
      </c>
      <c r="H93" s="144">
        <v>1</v>
      </c>
      <c r="I93" s="145"/>
      <c r="J93" s="146">
        <f>ROUND(I93*H93,2)</f>
        <v>0</v>
      </c>
      <c r="K93" s="142" t="s">
        <v>132</v>
      </c>
      <c r="L93" s="35"/>
      <c r="M93" s="147" t="s">
        <v>3</v>
      </c>
      <c r="N93" s="148" t="s">
        <v>47</v>
      </c>
      <c r="O93" s="55"/>
      <c r="P93" s="149">
        <f>O93*H93</f>
        <v>0</v>
      </c>
      <c r="Q93" s="149">
        <v>0</v>
      </c>
      <c r="R93" s="149">
        <f>Q93*H93</f>
        <v>0</v>
      </c>
      <c r="S93" s="149">
        <v>0</v>
      </c>
      <c r="T93" s="150">
        <f>S93*H93</f>
        <v>0</v>
      </c>
      <c r="U93" s="34"/>
      <c r="V93" s="34"/>
      <c r="W93" s="34"/>
      <c r="X93" s="34"/>
      <c r="Y93" s="34"/>
      <c r="Z93" s="34"/>
      <c r="AA93" s="34"/>
      <c r="AB93" s="34"/>
      <c r="AC93" s="34"/>
      <c r="AD93" s="34"/>
      <c r="AE93" s="34"/>
      <c r="AR93" s="151" t="s">
        <v>466</v>
      </c>
      <c r="AT93" s="151" t="s">
        <v>128</v>
      </c>
      <c r="AU93" s="151" t="s">
        <v>87</v>
      </c>
      <c r="AY93" s="18" t="s">
        <v>126</v>
      </c>
      <c r="BE93" s="152">
        <f>IF(N93="základní",J93,0)</f>
        <v>0</v>
      </c>
      <c r="BF93" s="152">
        <f>IF(N93="snížená",J93,0)</f>
        <v>0</v>
      </c>
      <c r="BG93" s="152">
        <f>IF(N93="zákl. přenesená",J93,0)</f>
        <v>0</v>
      </c>
      <c r="BH93" s="152">
        <f>IF(N93="sníž. přenesená",J93,0)</f>
        <v>0</v>
      </c>
      <c r="BI93" s="152">
        <f>IF(N93="nulová",J93,0)</f>
        <v>0</v>
      </c>
      <c r="BJ93" s="18" t="s">
        <v>84</v>
      </c>
      <c r="BK93" s="152">
        <f>ROUND(I93*H93,2)</f>
        <v>0</v>
      </c>
      <c r="BL93" s="18" t="s">
        <v>466</v>
      </c>
      <c r="BM93" s="151" t="s">
        <v>476</v>
      </c>
    </row>
    <row r="94" spans="1:47" s="2" customFormat="1" ht="29.25">
      <c r="A94" s="34"/>
      <c r="B94" s="35"/>
      <c r="C94" s="34"/>
      <c r="D94" s="153" t="s">
        <v>135</v>
      </c>
      <c r="E94" s="34"/>
      <c r="F94" s="154" t="s">
        <v>468</v>
      </c>
      <c r="G94" s="34"/>
      <c r="H94" s="34"/>
      <c r="I94" s="155"/>
      <c r="J94" s="34"/>
      <c r="K94" s="34"/>
      <c r="L94" s="35"/>
      <c r="M94" s="156"/>
      <c r="N94" s="157"/>
      <c r="O94" s="55"/>
      <c r="P94" s="55"/>
      <c r="Q94" s="55"/>
      <c r="R94" s="55"/>
      <c r="S94" s="55"/>
      <c r="T94" s="56"/>
      <c r="U94" s="34"/>
      <c r="V94" s="34"/>
      <c r="W94" s="34"/>
      <c r="X94" s="34"/>
      <c r="Y94" s="34"/>
      <c r="Z94" s="34"/>
      <c r="AA94" s="34"/>
      <c r="AB94" s="34"/>
      <c r="AC94" s="34"/>
      <c r="AD94" s="34"/>
      <c r="AE94" s="34"/>
      <c r="AT94" s="18" t="s">
        <v>135</v>
      </c>
      <c r="AU94" s="18" t="s">
        <v>87</v>
      </c>
    </row>
    <row r="95" spans="1:47" s="2" customFormat="1" ht="39">
      <c r="A95" s="34"/>
      <c r="B95" s="35"/>
      <c r="C95" s="34"/>
      <c r="D95" s="153" t="s">
        <v>423</v>
      </c>
      <c r="E95" s="34"/>
      <c r="F95" s="154" t="s">
        <v>477</v>
      </c>
      <c r="G95" s="34"/>
      <c r="H95" s="34"/>
      <c r="I95" s="155"/>
      <c r="J95" s="34"/>
      <c r="K95" s="34"/>
      <c r="L95" s="35"/>
      <c r="M95" s="156"/>
      <c r="N95" s="157"/>
      <c r="O95" s="55"/>
      <c r="P95" s="55"/>
      <c r="Q95" s="55"/>
      <c r="R95" s="55"/>
      <c r="S95" s="55"/>
      <c r="T95" s="56"/>
      <c r="U95" s="34"/>
      <c r="V95" s="34"/>
      <c r="W95" s="34"/>
      <c r="X95" s="34"/>
      <c r="Y95" s="34"/>
      <c r="Z95" s="34"/>
      <c r="AA95" s="34"/>
      <c r="AB95" s="34"/>
      <c r="AC95" s="34"/>
      <c r="AD95" s="34"/>
      <c r="AE95" s="34"/>
      <c r="AT95" s="18" t="s">
        <v>423</v>
      </c>
      <c r="AU95" s="18" t="s">
        <v>87</v>
      </c>
    </row>
    <row r="96" spans="1:65" s="2" customFormat="1" ht="16.5" customHeight="1">
      <c r="A96" s="34"/>
      <c r="B96" s="139"/>
      <c r="C96" s="140" t="s">
        <v>133</v>
      </c>
      <c r="D96" s="140" t="s">
        <v>128</v>
      </c>
      <c r="E96" s="141" t="s">
        <v>478</v>
      </c>
      <c r="F96" s="142" t="s">
        <v>479</v>
      </c>
      <c r="G96" s="143" t="s">
        <v>465</v>
      </c>
      <c r="H96" s="144">
        <v>1</v>
      </c>
      <c r="I96" s="145"/>
      <c r="J96" s="146">
        <f>ROUND(I96*H96,2)</f>
        <v>0</v>
      </c>
      <c r="K96" s="142" t="s">
        <v>132</v>
      </c>
      <c r="L96" s="35"/>
      <c r="M96" s="147" t="s">
        <v>3</v>
      </c>
      <c r="N96" s="148" t="s">
        <v>47</v>
      </c>
      <c r="O96" s="55"/>
      <c r="P96" s="149">
        <f>O96*H96</f>
        <v>0</v>
      </c>
      <c r="Q96" s="149">
        <v>0</v>
      </c>
      <c r="R96" s="149">
        <f>Q96*H96</f>
        <v>0</v>
      </c>
      <c r="S96" s="149">
        <v>0</v>
      </c>
      <c r="T96" s="150">
        <f>S96*H96</f>
        <v>0</v>
      </c>
      <c r="U96" s="34"/>
      <c r="V96" s="34"/>
      <c r="W96" s="34"/>
      <c r="X96" s="34"/>
      <c r="Y96" s="34"/>
      <c r="Z96" s="34"/>
      <c r="AA96" s="34"/>
      <c r="AB96" s="34"/>
      <c r="AC96" s="34"/>
      <c r="AD96" s="34"/>
      <c r="AE96" s="34"/>
      <c r="AR96" s="151" t="s">
        <v>466</v>
      </c>
      <c r="AT96" s="151" t="s">
        <v>128</v>
      </c>
      <c r="AU96" s="151" t="s">
        <v>87</v>
      </c>
      <c r="AY96" s="18" t="s">
        <v>126</v>
      </c>
      <c r="BE96" s="152">
        <f>IF(N96="základní",J96,0)</f>
        <v>0</v>
      </c>
      <c r="BF96" s="152">
        <f>IF(N96="snížená",J96,0)</f>
        <v>0</v>
      </c>
      <c r="BG96" s="152">
        <f>IF(N96="zákl. přenesená",J96,0)</f>
        <v>0</v>
      </c>
      <c r="BH96" s="152">
        <f>IF(N96="sníž. přenesená",J96,0)</f>
        <v>0</v>
      </c>
      <c r="BI96" s="152">
        <f>IF(N96="nulová",J96,0)</f>
        <v>0</v>
      </c>
      <c r="BJ96" s="18" t="s">
        <v>84</v>
      </c>
      <c r="BK96" s="152">
        <f>ROUND(I96*H96,2)</f>
        <v>0</v>
      </c>
      <c r="BL96" s="18" t="s">
        <v>466</v>
      </c>
      <c r="BM96" s="151" t="s">
        <v>480</v>
      </c>
    </row>
    <row r="97" spans="1:47" s="2" customFormat="1" ht="29.25">
      <c r="A97" s="34"/>
      <c r="B97" s="35"/>
      <c r="C97" s="34"/>
      <c r="D97" s="153" t="s">
        <v>135</v>
      </c>
      <c r="E97" s="34"/>
      <c r="F97" s="154" t="s">
        <v>468</v>
      </c>
      <c r="G97" s="34"/>
      <c r="H97" s="34"/>
      <c r="I97" s="155"/>
      <c r="J97" s="34"/>
      <c r="K97" s="34"/>
      <c r="L97" s="35"/>
      <c r="M97" s="156"/>
      <c r="N97" s="157"/>
      <c r="O97" s="55"/>
      <c r="P97" s="55"/>
      <c r="Q97" s="55"/>
      <c r="R97" s="55"/>
      <c r="S97" s="55"/>
      <c r="T97" s="56"/>
      <c r="U97" s="34"/>
      <c r="V97" s="34"/>
      <c r="W97" s="34"/>
      <c r="X97" s="34"/>
      <c r="Y97" s="34"/>
      <c r="Z97" s="34"/>
      <c r="AA97" s="34"/>
      <c r="AB97" s="34"/>
      <c r="AC97" s="34"/>
      <c r="AD97" s="34"/>
      <c r="AE97" s="34"/>
      <c r="AT97" s="18" t="s">
        <v>135</v>
      </c>
      <c r="AU97" s="18" t="s">
        <v>87</v>
      </c>
    </row>
    <row r="98" spans="1:47" s="2" customFormat="1" ht="29.25">
      <c r="A98" s="34"/>
      <c r="B98" s="35"/>
      <c r="C98" s="34"/>
      <c r="D98" s="153" t="s">
        <v>423</v>
      </c>
      <c r="E98" s="34"/>
      <c r="F98" s="154" t="s">
        <v>481</v>
      </c>
      <c r="G98" s="34"/>
      <c r="H98" s="34"/>
      <c r="I98" s="155"/>
      <c r="J98" s="34"/>
      <c r="K98" s="34"/>
      <c r="L98" s="35"/>
      <c r="M98" s="156"/>
      <c r="N98" s="157"/>
      <c r="O98" s="55"/>
      <c r="P98" s="55"/>
      <c r="Q98" s="55"/>
      <c r="R98" s="55"/>
      <c r="S98" s="55"/>
      <c r="T98" s="56"/>
      <c r="U98" s="34"/>
      <c r="V98" s="34"/>
      <c r="W98" s="34"/>
      <c r="X98" s="34"/>
      <c r="Y98" s="34"/>
      <c r="Z98" s="34"/>
      <c r="AA98" s="34"/>
      <c r="AB98" s="34"/>
      <c r="AC98" s="34"/>
      <c r="AD98" s="34"/>
      <c r="AE98" s="34"/>
      <c r="AT98" s="18" t="s">
        <v>423</v>
      </c>
      <c r="AU98" s="18" t="s">
        <v>87</v>
      </c>
    </row>
    <row r="99" spans="2:63" s="12" customFormat="1" ht="22.9" customHeight="1">
      <c r="B99" s="126"/>
      <c r="D99" s="127" t="s">
        <v>75</v>
      </c>
      <c r="E99" s="137" t="s">
        <v>482</v>
      </c>
      <c r="F99" s="137" t="s">
        <v>483</v>
      </c>
      <c r="I99" s="129"/>
      <c r="J99" s="138">
        <f>BK99</f>
        <v>0</v>
      </c>
      <c r="L99" s="126"/>
      <c r="M99" s="131"/>
      <c r="N99" s="132"/>
      <c r="O99" s="132"/>
      <c r="P99" s="133">
        <f>SUM(P100:P105)</f>
        <v>0</v>
      </c>
      <c r="Q99" s="132"/>
      <c r="R99" s="133">
        <f>SUM(R100:R105)</f>
        <v>0</v>
      </c>
      <c r="S99" s="132"/>
      <c r="T99" s="134">
        <f>SUM(T100:T105)</f>
        <v>0</v>
      </c>
      <c r="AR99" s="127" t="s">
        <v>155</v>
      </c>
      <c r="AT99" s="135" t="s">
        <v>75</v>
      </c>
      <c r="AU99" s="135" t="s">
        <v>84</v>
      </c>
      <c r="AY99" s="127" t="s">
        <v>126</v>
      </c>
      <c r="BK99" s="136">
        <f>SUM(BK100:BK105)</f>
        <v>0</v>
      </c>
    </row>
    <row r="100" spans="1:65" s="2" customFormat="1" ht="16.5" customHeight="1">
      <c r="A100" s="34"/>
      <c r="B100" s="139"/>
      <c r="C100" s="140" t="s">
        <v>155</v>
      </c>
      <c r="D100" s="140" t="s">
        <v>128</v>
      </c>
      <c r="E100" s="141" t="s">
        <v>484</v>
      </c>
      <c r="F100" s="142" t="s">
        <v>485</v>
      </c>
      <c r="G100" s="143" t="s">
        <v>465</v>
      </c>
      <c r="H100" s="144">
        <v>1</v>
      </c>
      <c r="I100" s="145"/>
      <c r="J100" s="146">
        <f>ROUND(I100*H100,2)</f>
        <v>0</v>
      </c>
      <c r="K100" s="142" t="s">
        <v>3</v>
      </c>
      <c r="L100" s="35"/>
      <c r="M100" s="147" t="s">
        <v>3</v>
      </c>
      <c r="N100" s="148" t="s">
        <v>47</v>
      </c>
      <c r="O100" s="55"/>
      <c r="P100" s="149">
        <f>O100*H100</f>
        <v>0</v>
      </c>
      <c r="Q100" s="149">
        <v>0</v>
      </c>
      <c r="R100" s="149">
        <f>Q100*H100</f>
        <v>0</v>
      </c>
      <c r="S100" s="149">
        <v>0</v>
      </c>
      <c r="T100" s="150">
        <f>S100*H100</f>
        <v>0</v>
      </c>
      <c r="U100" s="34"/>
      <c r="V100" s="34"/>
      <c r="W100" s="34"/>
      <c r="X100" s="34"/>
      <c r="Y100" s="34"/>
      <c r="Z100" s="34"/>
      <c r="AA100" s="34"/>
      <c r="AB100" s="34"/>
      <c r="AC100" s="34"/>
      <c r="AD100" s="34"/>
      <c r="AE100" s="34"/>
      <c r="AR100" s="151" t="s">
        <v>466</v>
      </c>
      <c r="AT100" s="151" t="s">
        <v>128</v>
      </c>
      <c r="AU100" s="151" t="s">
        <v>87</v>
      </c>
      <c r="AY100" s="18" t="s">
        <v>126</v>
      </c>
      <c r="BE100" s="152">
        <f>IF(N100="základní",J100,0)</f>
        <v>0</v>
      </c>
      <c r="BF100" s="152">
        <f>IF(N100="snížená",J100,0)</f>
        <v>0</v>
      </c>
      <c r="BG100" s="152">
        <f>IF(N100="zákl. přenesená",J100,0)</f>
        <v>0</v>
      </c>
      <c r="BH100" s="152">
        <f>IF(N100="sníž. přenesená",J100,0)</f>
        <v>0</v>
      </c>
      <c r="BI100" s="152">
        <f>IF(N100="nulová",J100,0)</f>
        <v>0</v>
      </c>
      <c r="BJ100" s="18" t="s">
        <v>84</v>
      </c>
      <c r="BK100" s="152">
        <f>ROUND(I100*H100,2)</f>
        <v>0</v>
      </c>
      <c r="BL100" s="18" t="s">
        <v>466</v>
      </c>
      <c r="BM100" s="151" t="s">
        <v>486</v>
      </c>
    </row>
    <row r="101" spans="1:47" s="2" customFormat="1" ht="29.25">
      <c r="A101" s="34"/>
      <c r="B101" s="35"/>
      <c r="C101" s="34"/>
      <c r="D101" s="153" t="s">
        <v>135</v>
      </c>
      <c r="E101" s="34"/>
      <c r="F101" s="154" t="s">
        <v>487</v>
      </c>
      <c r="G101" s="34"/>
      <c r="H101" s="34"/>
      <c r="I101" s="155"/>
      <c r="J101" s="34"/>
      <c r="K101" s="34"/>
      <c r="L101" s="35"/>
      <c r="M101" s="156"/>
      <c r="N101" s="157"/>
      <c r="O101" s="55"/>
      <c r="P101" s="55"/>
      <c r="Q101" s="55"/>
      <c r="R101" s="55"/>
      <c r="S101" s="55"/>
      <c r="T101" s="56"/>
      <c r="U101" s="34"/>
      <c r="V101" s="34"/>
      <c r="W101" s="34"/>
      <c r="X101" s="34"/>
      <c r="Y101" s="34"/>
      <c r="Z101" s="34"/>
      <c r="AA101" s="34"/>
      <c r="AB101" s="34"/>
      <c r="AC101" s="34"/>
      <c r="AD101" s="34"/>
      <c r="AE101" s="34"/>
      <c r="AT101" s="18" t="s">
        <v>135</v>
      </c>
      <c r="AU101" s="18" t="s">
        <v>87</v>
      </c>
    </row>
    <row r="102" spans="1:47" s="2" customFormat="1" ht="117">
      <c r="A102" s="34"/>
      <c r="B102" s="35"/>
      <c r="C102" s="34"/>
      <c r="D102" s="153" t="s">
        <v>423</v>
      </c>
      <c r="E102" s="34"/>
      <c r="F102" s="154" t="s">
        <v>488</v>
      </c>
      <c r="G102" s="34"/>
      <c r="H102" s="34"/>
      <c r="I102" s="155"/>
      <c r="J102" s="34"/>
      <c r="K102" s="34"/>
      <c r="L102" s="35"/>
      <c r="M102" s="156"/>
      <c r="N102" s="157"/>
      <c r="O102" s="55"/>
      <c r="P102" s="55"/>
      <c r="Q102" s="55"/>
      <c r="R102" s="55"/>
      <c r="S102" s="55"/>
      <c r="T102" s="56"/>
      <c r="U102" s="34"/>
      <c r="V102" s="34"/>
      <c r="W102" s="34"/>
      <c r="X102" s="34"/>
      <c r="Y102" s="34"/>
      <c r="Z102" s="34"/>
      <c r="AA102" s="34"/>
      <c r="AB102" s="34"/>
      <c r="AC102" s="34"/>
      <c r="AD102" s="34"/>
      <c r="AE102" s="34"/>
      <c r="AT102" s="18" t="s">
        <v>423</v>
      </c>
      <c r="AU102" s="18" t="s">
        <v>87</v>
      </c>
    </row>
    <row r="103" spans="1:65" s="2" customFormat="1" ht="16.5" customHeight="1">
      <c r="A103" s="34"/>
      <c r="B103" s="139"/>
      <c r="C103" s="140" t="s">
        <v>164</v>
      </c>
      <c r="D103" s="140" t="s">
        <v>128</v>
      </c>
      <c r="E103" s="141" t="s">
        <v>489</v>
      </c>
      <c r="F103" s="142" t="s">
        <v>490</v>
      </c>
      <c r="G103" s="143" t="s">
        <v>465</v>
      </c>
      <c r="H103" s="144">
        <v>1</v>
      </c>
      <c r="I103" s="145"/>
      <c r="J103" s="146">
        <f>ROUND(I103*H103,2)</f>
        <v>0</v>
      </c>
      <c r="K103" s="142" t="s">
        <v>132</v>
      </c>
      <c r="L103" s="35"/>
      <c r="M103" s="147" t="s">
        <v>3</v>
      </c>
      <c r="N103" s="148" t="s">
        <v>47</v>
      </c>
      <c r="O103" s="55"/>
      <c r="P103" s="149">
        <f>O103*H103</f>
        <v>0</v>
      </c>
      <c r="Q103" s="149">
        <v>0</v>
      </c>
      <c r="R103" s="149">
        <f>Q103*H103</f>
        <v>0</v>
      </c>
      <c r="S103" s="149">
        <v>0</v>
      </c>
      <c r="T103" s="150">
        <f>S103*H103</f>
        <v>0</v>
      </c>
      <c r="U103" s="34"/>
      <c r="V103" s="34"/>
      <c r="W103" s="34"/>
      <c r="X103" s="34"/>
      <c r="Y103" s="34"/>
      <c r="Z103" s="34"/>
      <c r="AA103" s="34"/>
      <c r="AB103" s="34"/>
      <c r="AC103" s="34"/>
      <c r="AD103" s="34"/>
      <c r="AE103" s="34"/>
      <c r="AR103" s="151" t="s">
        <v>466</v>
      </c>
      <c r="AT103" s="151" t="s">
        <v>128</v>
      </c>
      <c r="AU103" s="151" t="s">
        <v>87</v>
      </c>
      <c r="AY103" s="18" t="s">
        <v>126</v>
      </c>
      <c r="BE103" s="152">
        <f>IF(N103="základní",J103,0)</f>
        <v>0</v>
      </c>
      <c r="BF103" s="152">
        <f>IF(N103="snížená",J103,0)</f>
        <v>0</v>
      </c>
      <c r="BG103" s="152">
        <f>IF(N103="zákl. přenesená",J103,0)</f>
        <v>0</v>
      </c>
      <c r="BH103" s="152">
        <f>IF(N103="sníž. přenesená",J103,0)</f>
        <v>0</v>
      </c>
      <c r="BI103" s="152">
        <f>IF(N103="nulová",J103,0)</f>
        <v>0</v>
      </c>
      <c r="BJ103" s="18" t="s">
        <v>84</v>
      </c>
      <c r="BK103" s="152">
        <f>ROUND(I103*H103,2)</f>
        <v>0</v>
      </c>
      <c r="BL103" s="18" t="s">
        <v>466</v>
      </c>
      <c r="BM103" s="151" t="s">
        <v>491</v>
      </c>
    </row>
    <row r="104" spans="1:47" s="2" customFormat="1" ht="29.25">
      <c r="A104" s="34"/>
      <c r="B104" s="35"/>
      <c r="C104" s="34"/>
      <c r="D104" s="153" t="s">
        <v>135</v>
      </c>
      <c r="E104" s="34"/>
      <c r="F104" s="154" t="s">
        <v>492</v>
      </c>
      <c r="G104" s="34"/>
      <c r="H104" s="34"/>
      <c r="I104" s="155"/>
      <c r="J104" s="34"/>
      <c r="K104" s="34"/>
      <c r="L104" s="35"/>
      <c r="M104" s="156"/>
      <c r="N104" s="157"/>
      <c r="O104" s="55"/>
      <c r="P104" s="55"/>
      <c r="Q104" s="55"/>
      <c r="R104" s="55"/>
      <c r="S104" s="55"/>
      <c r="T104" s="56"/>
      <c r="U104" s="34"/>
      <c r="V104" s="34"/>
      <c r="W104" s="34"/>
      <c r="X104" s="34"/>
      <c r="Y104" s="34"/>
      <c r="Z104" s="34"/>
      <c r="AA104" s="34"/>
      <c r="AB104" s="34"/>
      <c r="AC104" s="34"/>
      <c r="AD104" s="34"/>
      <c r="AE104" s="34"/>
      <c r="AT104" s="18" t="s">
        <v>135</v>
      </c>
      <c r="AU104" s="18" t="s">
        <v>87</v>
      </c>
    </row>
    <row r="105" spans="1:47" s="2" customFormat="1" ht="78">
      <c r="A105" s="34"/>
      <c r="B105" s="35"/>
      <c r="C105" s="34"/>
      <c r="D105" s="153" t="s">
        <v>423</v>
      </c>
      <c r="E105" s="34"/>
      <c r="F105" s="154" t="s">
        <v>493</v>
      </c>
      <c r="G105" s="34"/>
      <c r="H105" s="34"/>
      <c r="I105" s="155"/>
      <c r="J105" s="34"/>
      <c r="K105" s="34"/>
      <c r="L105" s="35"/>
      <c r="M105" s="156"/>
      <c r="N105" s="157"/>
      <c r="O105" s="55"/>
      <c r="P105" s="55"/>
      <c r="Q105" s="55"/>
      <c r="R105" s="55"/>
      <c r="S105" s="55"/>
      <c r="T105" s="56"/>
      <c r="U105" s="34"/>
      <c r="V105" s="34"/>
      <c r="W105" s="34"/>
      <c r="X105" s="34"/>
      <c r="Y105" s="34"/>
      <c r="Z105" s="34"/>
      <c r="AA105" s="34"/>
      <c r="AB105" s="34"/>
      <c r="AC105" s="34"/>
      <c r="AD105" s="34"/>
      <c r="AE105" s="34"/>
      <c r="AT105" s="18" t="s">
        <v>423</v>
      </c>
      <c r="AU105" s="18" t="s">
        <v>87</v>
      </c>
    </row>
    <row r="106" spans="2:63" s="12" customFormat="1" ht="22.9" customHeight="1">
      <c r="B106" s="126"/>
      <c r="D106" s="127" t="s">
        <v>75</v>
      </c>
      <c r="E106" s="137" t="s">
        <v>494</v>
      </c>
      <c r="F106" s="137" t="s">
        <v>495</v>
      </c>
      <c r="I106" s="129"/>
      <c r="J106" s="138">
        <f>BK106</f>
        <v>0</v>
      </c>
      <c r="L106" s="126"/>
      <c r="M106" s="131"/>
      <c r="N106" s="132"/>
      <c r="O106" s="132"/>
      <c r="P106" s="133">
        <f>SUM(P107:P114)</f>
        <v>0</v>
      </c>
      <c r="Q106" s="132"/>
      <c r="R106" s="133">
        <f>SUM(R107:R114)</f>
        <v>0</v>
      </c>
      <c r="S106" s="132"/>
      <c r="T106" s="134">
        <f>SUM(T107:T114)</f>
        <v>0</v>
      </c>
      <c r="AR106" s="127" t="s">
        <v>155</v>
      </c>
      <c r="AT106" s="135" t="s">
        <v>75</v>
      </c>
      <c r="AU106" s="135" t="s">
        <v>84</v>
      </c>
      <c r="AY106" s="127" t="s">
        <v>126</v>
      </c>
      <c r="BK106" s="136">
        <f>SUM(BK107:BK114)</f>
        <v>0</v>
      </c>
    </row>
    <row r="107" spans="1:65" s="2" customFormat="1" ht="16.5" customHeight="1">
      <c r="A107" s="34"/>
      <c r="B107" s="139"/>
      <c r="C107" s="140" t="s">
        <v>171</v>
      </c>
      <c r="D107" s="140" t="s">
        <v>128</v>
      </c>
      <c r="E107" s="141" t="s">
        <v>496</v>
      </c>
      <c r="F107" s="142" t="s">
        <v>497</v>
      </c>
      <c r="G107" s="143" t="s">
        <v>465</v>
      </c>
      <c r="H107" s="144">
        <v>12</v>
      </c>
      <c r="I107" s="145"/>
      <c r="J107" s="146">
        <f>ROUND(I107*H107,2)</f>
        <v>0</v>
      </c>
      <c r="K107" s="142" t="s">
        <v>132</v>
      </c>
      <c r="L107" s="35"/>
      <c r="M107" s="147" t="s">
        <v>3</v>
      </c>
      <c r="N107" s="148" t="s">
        <v>47</v>
      </c>
      <c r="O107" s="55"/>
      <c r="P107" s="149">
        <f>O107*H107</f>
        <v>0</v>
      </c>
      <c r="Q107" s="149">
        <v>0</v>
      </c>
      <c r="R107" s="149">
        <f>Q107*H107</f>
        <v>0</v>
      </c>
      <c r="S107" s="149">
        <v>0</v>
      </c>
      <c r="T107" s="150">
        <f>S107*H107</f>
        <v>0</v>
      </c>
      <c r="U107" s="34"/>
      <c r="V107" s="34"/>
      <c r="W107" s="34"/>
      <c r="X107" s="34"/>
      <c r="Y107" s="34"/>
      <c r="Z107" s="34"/>
      <c r="AA107" s="34"/>
      <c r="AB107" s="34"/>
      <c r="AC107" s="34"/>
      <c r="AD107" s="34"/>
      <c r="AE107" s="34"/>
      <c r="AR107" s="151" t="s">
        <v>466</v>
      </c>
      <c r="AT107" s="151" t="s">
        <v>128</v>
      </c>
      <c r="AU107" s="151" t="s">
        <v>87</v>
      </c>
      <c r="AY107" s="18" t="s">
        <v>126</v>
      </c>
      <c r="BE107" s="152">
        <f>IF(N107="základní",J107,0)</f>
        <v>0</v>
      </c>
      <c r="BF107" s="152">
        <f>IF(N107="snížená",J107,0)</f>
        <v>0</v>
      </c>
      <c r="BG107" s="152">
        <f>IF(N107="zákl. přenesená",J107,0)</f>
        <v>0</v>
      </c>
      <c r="BH107" s="152">
        <f>IF(N107="sníž. přenesená",J107,0)</f>
        <v>0</v>
      </c>
      <c r="BI107" s="152">
        <f>IF(N107="nulová",J107,0)</f>
        <v>0</v>
      </c>
      <c r="BJ107" s="18" t="s">
        <v>84</v>
      </c>
      <c r="BK107" s="152">
        <f>ROUND(I107*H107,2)</f>
        <v>0</v>
      </c>
      <c r="BL107" s="18" t="s">
        <v>466</v>
      </c>
      <c r="BM107" s="151" t="s">
        <v>498</v>
      </c>
    </row>
    <row r="108" spans="1:47" s="2" customFormat="1" ht="29.25">
      <c r="A108" s="34"/>
      <c r="B108" s="35"/>
      <c r="C108" s="34"/>
      <c r="D108" s="153" t="s">
        <v>135</v>
      </c>
      <c r="E108" s="34"/>
      <c r="F108" s="154" t="s">
        <v>499</v>
      </c>
      <c r="G108" s="34"/>
      <c r="H108" s="34"/>
      <c r="I108" s="155"/>
      <c r="J108" s="34"/>
      <c r="K108" s="34"/>
      <c r="L108" s="35"/>
      <c r="M108" s="156"/>
      <c r="N108" s="157"/>
      <c r="O108" s="55"/>
      <c r="P108" s="55"/>
      <c r="Q108" s="55"/>
      <c r="R108" s="55"/>
      <c r="S108" s="55"/>
      <c r="T108" s="56"/>
      <c r="U108" s="34"/>
      <c r="V108" s="34"/>
      <c r="W108" s="34"/>
      <c r="X108" s="34"/>
      <c r="Y108" s="34"/>
      <c r="Z108" s="34"/>
      <c r="AA108" s="34"/>
      <c r="AB108" s="34"/>
      <c r="AC108" s="34"/>
      <c r="AD108" s="34"/>
      <c r="AE108" s="34"/>
      <c r="AT108" s="18" t="s">
        <v>135</v>
      </c>
      <c r="AU108" s="18" t="s">
        <v>87</v>
      </c>
    </row>
    <row r="109" spans="1:65" s="2" customFormat="1" ht="16.5" customHeight="1">
      <c r="A109" s="34"/>
      <c r="B109" s="139"/>
      <c r="C109" s="140" t="s">
        <v>176</v>
      </c>
      <c r="D109" s="140" t="s">
        <v>128</v>
      </c>
      <c r="E109" s="141" t="s">
        <v>500</v>
      </c>
      <c r="F109" s="142" t="s">
        <v>501</v>
      </c>
      <c r="G109" s="143" t="s">
        <v>465</v>
      </c>
      <c r="H109" s="144">
        <v>1</v>
      </c>
      <c r="I109" s="145"/>
      <c r="J109" s="146">
        <f>ROUND(I109*H109,2)</f>
        <v>0</v>
      </c>
      <c r="K109" s="142" t="s">
        <v>3</v>
      </c>
      <c r="L109" s="35"/>
      <c r="M109" s="147" t="s">
        <v>3</v>
      </c>
      <c r="N109" s="148" t="s">
        <v>47</v>
      </c>
      <c r="O109" s="55"/>
      <c r="P109" s="149">
        <f>O109*H109</f>
        <v>0</v>
      </c>
      <c r="Q109" s="149">
        <v>0</v>
      </c>
      <c r="R109" s="149">
        <f>Q109*H109</f>
        <v>0</v>
      </c>
      <c r="S109" s="149">
        <v>0</v>
      </c>
      <c r="T109" s="150">
        <f>S109*H109</f>
        <v>0</v>
      </c>
      <c r="U109" s="34"/>
      <c r="V109" s="34"/>
      <c r="W109" s="34"/>
      <c r="X109" s="34"/>
      <c r="Y109" s="34"/>
      <c r="Z109" s="34"/>
      <c r="AA109" s="34"/>
      <c r="AB109" s="34"/>
      <c r="AC109" s="34"/>
      <c r="AD109" s="34"/>
      <c r="AE109" s="34"/>
      <c r="AR109" s="151" t="s">
        <v>466</v>
      </c>
      <c r="AT109" s="151" t="s">
        <v>128</v>
      </c>
      <c r="AU109" s="151" t="s">
        <v>87</v>
      </c>
      <c r="AY109" s="18" t="s">
        <v>126</v>
      </c>
      <c r="BE109" s="152">
        <f>IF(N109="základní",J109,0)</f>
        <v>0</v>
      </c>
      <c r="BF109" s="152">
        <f>IF(N109="snížená",J109,0)</f>
        <v>0</v>
      </c>
      <c r="BG109" s="152">
        <f>IF(N109="zákl. přenesená",J109,0)</f>
        <v>0</v>
      </c>
      <c r="BH109" s="152">
        <f>IF(N109="sníž. přenesená",J109,0)</f>
        <v>0</v>
      </c>
      <c r="BI109" s="152">
        <f>IF(N109="nulová",J109,0)</f>
        <v>0</v>
      </c>
      <c r="BJ109" s="18" t="s">
        <v>84</v>
      </c>
      <c r="BK109" s="152">
        <f>ROUND(I109*H109,2)</f>
        <v>0</v>
      </c>
      <c r="BL109" s="18" t="s">
        <v>466</v>
      </c>
      <c r="BM109" s="151" t="s">
        <v>502</v>
      </c>
    </row>
    <row r="110" spans="1:47" s="2" customFormat="1" ht="29.25">
      <c r="A110" s="34"/>
      <c r="B110" s="35"/>
      <c r="C110" s="34"/>
      <c r="D110" s="153" t="s">
        <v>135</v>
      </c>
      <c r="E110" s="34"/>
      <c r="F110" s="154" t="s">
        <v>499</v>
      </c>
      <c r="G110" s="34"/>
      <c r="H110" s="34"/>
      <c r="I110" s="155"/>
      <c r="J110" s="34"/>
      <c r="K110" s="34"/>
      <c r="L110" s="35"/>
      <c r="M110" s="156"/>
      <c r="N110" s="157"/>
      <c r="O110" s="55"/>
      <c r="P110" s="55"/>
      <c r="Q110" s="55"/>
      <c r="R110" s="55"/>
      <c r="S110" s="55"/>
      <c r="T110" s="56"/>
      <c r="U110" s="34"/>
      <c r="V110" s="34"/>
      <c r="W110" s="34"/>
      <c r="X110" s="34"/>
      <c r="Y110" s="34"/>
      <c r="Z110" s="34"/>
      <c r="AA110" s="34"/>
      <c r="AB110" s="34"/>
      <c r="AC110" s="34"/>
      <c r="AD110" s="34"/>
      <c r="AE110" s="34"/>
      <c r="AT110" s="18" t="s">
        <v>135</v>
      </c>
      <c r="AU110" s="18" t="s">
        <v>87</v>
      </c>
    </row>
    <row r="111" spans="1:47" s="2" customFormat="1" ht="29.25">
      <c r="A111" s="34"/>
      <c r="B111" s="35"/>
      <c r="C111" s="34"/>
      <c r="D111" s="153" t="s">
        <v>423</v>
      </c>
      <c r="E111" s="34"/>
      <c r="F111" s="154" t="s">
        <v>503</v>
      </c>
      <c r="G111" s="34"/>
      <c r="H111" s="34"/>
      <c r="I111" s="155"/>
      <c r="J111" s="34"/>
      <c r="K111" s="34"/>
      <c r="L111" s="35"/>
      <c r="M111" s="156"/>
      <c r="N111" s="157"/>
      <c r="O111" s="55"/>
      <c r="P111" s="55"/>
      <c r="Q111" s="55"/>
      <c r="R111" s="55"/>
      <c r="S111" s="55"/>
      <c r="T111" s="56"/>
      <c r="U111" s="34"/>
      <c r="V111" s="34"/>
      <c r="W111" s="34"/>
      <c r="X111" s="34"/>
      <c r="Y111" s="34"/>
      <c r="Z111" s="34"/>
      <c r="AA111" s="34"/>
      <c r="AB111" s="34"/>
      <c r="AC111" s="34"/>
      <c r="AD111" s="34"/>
      <c r="AE111" s="34"/>
      <c r="AT111" s="18" t="s">
        <v>423</v>
      </c>
      <c r="AU111" s="18" t="s">
        <v>87</v>
      </c>
    </row>
    <row r="112" spans="1:65" s="2" customFormat="1" ht="16.5" customHeight="1">
      <c r="A112" s="34"/>
      <c r="B112" s="139"/>
      <c r="C112" s="140" t="s">
        <v>180</v>
      </c>
      <c r="D112" s="140" t="s">
        <v>128</v>
      </c>
      <c r="E112" s="141" t="s">
        <v>504</v>
      </c>
      <c r="F112" s="142" t="s">
        <v>501</v>
      </c>
      <c r="G112" s="143" t="s">
        <v>465</v>
      </c>
      <c r="H112" s="144">
        <v>1</v>
      </c>
      <c r="I112" s="145"/>
      <c r="J112" s="146">
        <f>ROUND(I112*H112,2)</f>
        <v>0</v>
      </c>
      <c r="K112" s="142" t="s">
        <v>3</v>
      </c>
      <c r="L112" s="35"/>
      <c r="M112" s="147" t="s">
        <v>3</v>
      </c>
      <c r="N112" s="148" t="s">
        <v>47</v>
      </c>
      <c r="O112" s="55"/>
      <c r="P112" s="149">
        <f>O112*H112</f>
        <v>0</v>
      </c>
      <c r="Q112" s="149">
        <v>0</v>
      </c>
      <c r="R112" s="149">
        <f>Q112*H112</f>
        <v>0</v>
      </c>
      <c r="S112" s="149">
        <v>0</v>
      </c>
      <c r="T112" s="150">
        <f>S112*H112</f>
        <v>0</v>
      </c>
      <c r="U112" s="34"/>
      <c r="V112" s="34"/>
      <c r="W112" s="34"/>
      <c r="X112" s="34"/>
      <c r="Y112" s="34"/>
      <c r="Z112" s="34"/>
      <c r="AA112" s="34"/>
      <c r="AB112" s="34"/>
      <c r="AC112" s="34"/>
      <c r="AD112" s="34"/>
      <c r="AE112" s="34"/>
      <c r="AR112" s="151" t="s">
        <v>466</v>
      </c>
      <c r="AT112" s="151" t="s">
        <v>128</v>
      </c>
      <c r="AU112" s="151" t="s">
        <v>87</v>
      </c>
      <c r="AY112" s="18" t="s">
        <v>126</v>
      </c>
      <c r="BE112" s="152">
        <f>IF(N112="základní",J112,0)</f>
        <v>0</v>
      </c>
      <c r="BF112" s="152">
        <f>IF(N112="snížená",J112,0)</f>
        <v>0</v>
      </c>
      <c r="BG112" s="152">
        <f>IF(N112="zákl. přenesená",J112,0)</f>
        <v>0</v>
      </c>
      <c r="BH112" s="152">
        <f>IF(N112="sníž. přenesená",J112,0)</f>
        <v>0</v>
      </c>
      <c r="BI112" s="152">
        <f>IF(N112="nulová",J112,0)</f>
        <v>0</v>
      </c>
      <c r="BJ112" s="18" t="s">
        <v>84</v>
      </c>
      <c r="BK112" s="152">
        <f>ROUND(I112*H112,2)</f>
        <v>0</v>
      </c>
      <c r="BL112" s="18" t="s">
        <v>466</v>
      </c>
      <c r="BM112" s="151" t="s">
        <v>505</v>
      </c>
    </row>
    <row r="113" spans="1:47" s="2" customFormat="1" ht="29.25">
      <c r="A113" s="34"/>
      <c r="B113" s="35"/>
      <c r="C113" s="34"/>
      <c r="D113" s="153" t="s">
        <v>135</v>
      </c>
      <c r="E113" s="34"/>
      <c r="F113" s="154" t="s">
        <v>499</v>
      </c>
      <c r="G113" s="34"/>
      <c r="H113" s="34"/>
      <c r="I113" s="155"/>
      <c r="J113" s="34"/>
      <c r="K113" s="34"/>
      <c r="L113" s="35"/>
      <c r="M113" s="156"/>
      <c r="N113" s="157"/>
      <c r="O113" s="55"/>
      <c r="P113" s="55"/>
      <c r="Q113" s="55"/>
      <c r="R113" s="55"/>
      <c r="S113" s="55"/>
      <c r="T113" s="56"/>
      <c r="U113" s="34"/>
      <c r="V113" s="34"/>
      <c r="W113" s="34"/>
      <c r="X113" s="34"/>
      <c r="Y113" s="34"/>
      <c r="Z113" s="34"/>
      <c r="AA113" s="34"/>
      <c r="AB113" s="34"/>
      <c r="AC113" s="34"/>
      <c r="AD113" s="34"/>
      <c r="AE113" s="34"/>
      <c r="AT113" s="18" t="s">
        <v>135</v>
      </c>
      <c r="AU113" s="18" t="s">
        <v>87</v>
      </c>
    </row>
    <row r="114" spans="1:47" s="2" customFormat="1" ht="19.5">
      <c r="A114" s="34"/>
      <c r="B114" s="35"/>
      <c r="C114" s="34"/>
      <c r="D114" s="153" t="s">
        <v>423</v>
      </c>
      <c r="E114" s="34"/>
      <c r="F114" s="154" t="s">
        <v>506</v>
      </c>
      <c r="G114" s="34"/>
      <c r="H114" s="34"/>
      <c r="I114" s="155"/>
      <c r="J114" s="34"/>
      <c r="K114" s="34"/>
      <c r="L114" s="35"/>
      <c r="M114" s="156"/>
      <c r="N114" s="157"/>
      <c r="O114" s="55"/>
      <c r="P114" s="55"/>
      <c r="Q114" s="55"/>
      <c r="R114" s="55"/>
      <c r="S114" s="55"/>
      <c r="T114" s="56"/>
      <c r="U114" s="34"/>
      <c r="V114" s="34"/>
      <c r="W114" s="34"/>
      <c r="X114" s="34"/>
      <c r="Y114" s="34"/>
      <c r="Z114" s="34"/>
      <c r="AA114" s="34"/>
      <c r="AB114" s="34"/>
      <c r="AC114" s="34"/>
      <c r="AD114" s="34"/>
      <c r="AE114" s="34"/>
      <c r="AT114" s="18" t="s">
        <v>423</v>
      </c>
      <c r="AU114" s="18" t="s">
        <v>87</v>
      </c>
    </row>
    <row r="115" spans="2:63" s="12" customFormat="1" ht="22.9" customHeight="1">
      <c r="B115" s="126"/>
      <c r="D115" s="127" t="s">
        <v>75</v>
      </c>
      <c r="E115" s="137" t="s">
        <v>507</v>
      </c>
      <c r="F115" s="137" t="s">
        <v>508</v>
      </c>
      <c r="I115" s="129"/>
      <c r="J115" s="138">
        <f>BK115</f>
        <v>0</v>
      </c>
      <c r="L115" s="126"/>
      <c r="M115" s="131"/>
      <c r="N115" s="132"/>
      <c r="O115" s="132"/>
      <c r="P115" s="133">
        <f>SUM(P116:P119)</f>
        <v>0</v>
      </c>
      <c r="Q115" s="132"/>
      <c r="R115" s="133">
        <f>SUM(R116:R119)</f>
        <v>0</v>
      </c>
      <c r="S115" s="132"/>
      <c r="T115" s="134">
        <f>SUM(T116:T119)</f>
        <v>0</v>
      </c>
      <c r="AR115" s="127" t="s">
        <v>155</v>
      </c>
      <c r="AT115" s="135" t="s">
        <v>75</v>
      </c>
      <c r="AU115" s="135" t="s">
        <v>84</v>
      </c>
      <c r="AY115" s="127" t="s">
        <v>126</v>
      </c>
      <c r="BK115" s="136">
        <f>SUM(BK116:BK119)</f>
        <v>0</v>
      </c>
    </row>
    <row r="116" spans="1:65" s="2" customFormat="1" ht="16.5" customHeight="1">
      <c r="A116" s="34"/>
      <c r="B116" s="139"/>
      <c r="C116" s="140" t="s">
        <v>185</v>
      </c>
      <c r="D116" s="140" t="s">
        <v>128</v>
      </c>
      <c r="E116" s="141" t="s">
        <v>509</v>
      </c>
      <c r="F116" s="142" t="s">
        <v>510</v>
      </c>
      <c r="G116" s="143" t="s">
        <v>465</v>
      </c>
      <c r="H116" s="144">
        <v>1</v>
      </c>
      <c r="I116" s="145"/>
      <c r="J116" s="146">
        <f>ROUND(I116*H116,2)</f>
        <v>0</v>
      </c>
      <c r="K116" s="142" t="s">
        <v>132</v>
      </c>
      <c r="L116" s="35"/>
      <c r="M116" s="147" t="s">
        <v>3</v>
      </c>
      <c r="N116" s="148" t="s">
        <v>47</v>
      </c>
      <c r="O116" s="55"/>
      <c r="P116" s="149">
        <f>O116*H116</f>
        <v>0</v>
      </c>
      <c r="Q116" s="149">
        <v>0</v>
      </c>
      <c r="R116" s="149">
        <f>Q116*H116</f>
        <v>0</v>
      </c>
      <c r="S116" s="149">
        <v>0</v>
      </c>
      <c r="T116" s="150">
        <f>S116*H116</f>
        <v>0</v>
      </c>
      <c r="U116" s="34"/>
      <c r="V116" s="34"/>
      <c r="W116" s="34"/>
      <c r="X116" s="34"/>
      <c r="Y116" s="34"/>
      <c r="Z116" s="34"/>
      <c r="AA116" s="34"/>
      <c r="AB116" s="34"/>
      <c r="AC116" s="34"/>
      <c r="AD116" s="34"/>
      <c r="AE116" s="34"/>
      <c r="AR116" s="151" t="s">
        <v>466</v>
      </c>
      <c r="AT116" s="151" t="s">
        <v>128</v>
      </c>
      <c r="AU116" s="151" t="s">
        <v>87</v>
      </c>
      <c r="AY116" s="18" t="s">
        <v>126</v>
      </c>
      <c r="BE116" s="152">
        <f>IF(N116="základní",J116,0)</f>
        <v>0</v>
      </c>
      <c r="BF116" s="152">
        <f>IF(N116="snížená",J116,0)</f>
        <v>0</v>
      </c>
      <c r="BG116" s="152">
        <f>IF(N116="zákl. přenesená",J116,0)</f>
        <v>0</v>
      </c>
      <c r="BH116" s="152">
        <f>IF(N116="sníž. přenesená",J116,0)</f>
        <v>0</v>
      </c>
      <c r="BI116" s="152">
        <f>IF(N116="nulová",J116,0)</f>
        <v>0</v>
      </c>
      <c r="BJ116" s="18" t="s">
        <v>84</v>
      </c>
      <c r="BK116" s="152">
        <f>ROUND(I116*H116,2)</f>
        <v>0</v>
      </c>
      <c r="BL116" s="18" t="s">
        <v>466</v>
      </c>
      <c r="BM116" s="151" t="s">
        <v>511</v>
      </c>
    </row>
    <row r="117" spans="1:47" s="2" customFormat="1" ht="29.25">
      <c r="A117" s="34"/>
      <c r="B117" s="35"/>
      <c r="C117" s="34"/>
      <c r="D117" s="153" t="s">
        <v>135</v>
      </c>
      <c r="E117" s="34"/>
      <c r="F117" s="154" t="s">
        <v>487</v>
      </c>
      <c r="G117" s="34"/>
      <c r="H117" s="34"/>
      <c r="I117" s="155"/>
      <c r="J117" s="34"/>
      <c r="K117" s="34"/>
      <c r="L117" s="35"/>
      <c r="M117" s="156"/>
      <c r="N117" s="157"/>
      <c r="O117" s="55"/>
      <c r="P117" s="55"/>
      <c r="Q117" s="55"/>
      <c r="R117" s="55"/>
      <c r="S117" s="55"/>
      <c r="T117" s="56"/>
      <c r="U117" s="34"/>
      <c r="V117" s="34"/>
      <c r="W117" s="34"/>
      <c r="X117" s="34"/>
      <c r="Y117" s="34"/>
      <c r="Z117" s="34"/>
      <c r="AA117" s="34"/>
      <c r="AB117" s="34"/>
      <c r="AC117" s="34"/>
      <c r="AD117" s="34"/>
      <c r="AE117" s="34"/>
      <c r="AT117" s="18" t="s">
        <v>135</v>
      </c>
      <c r="AU117" s="18" t="s">
        <v>87</v>
      </c>
    </row>
    <row r="118" spans="1:65" s="2" customFormat="1" ht="16.5" customHeight="1">
      <c r="A118" s="34"/>
      <c r="B118" s="139"/>
      <c r="C118" s="140" t="s">
        <v>190</v>
      </c>
      <c r="D118" s="140" t="s">
        <v>128</v>
      </c>
      <c r="E118" s="141" t="s">
        <v>512</v>
      </c>
      <c r="F118" s="142" t="s">
        <v>513</v>
      </c>
      <c r="G118" s="143" t="s">
        <v>465</v>
      </c>
      <c r="H118" s="144">
        <v>1</v>
      </c>
      <c r="I118" s="145"/>
      <c r="J118" s="146">
        <f>ROUND(I118*H118,2)</f>
        <v>0</v>
      </c>
      <c r="K118" s="142" t="s">
        <v>132</v>
      </c>
      <c r="L118" s="35"/>
      <c r="M118" s="147" t="s">
        <v>3</v>
      </c>
      <c r="N118" s="148" t="s">
        <v>47</v>
      </c>
      <c r="O118" s="55"/>
      <c r="P118" s="149">
        <f>O118*H118</f>
        <v>0</v>
      </c>
      <c r="Q118" s="149">
        <v>0</v>
      </c>
      <c r="R118" s="149">
        <f>Q118*H118</f>
        <v>0</v>
      </c>
      <c r="S118" s="149">
        <v>0</v>
      </c>
      <c r="T118" s="150">
        <f>S118*H118</f>
        <v>0</v>
      </c>
      <c r="U118" s="34"/>
      <c r="V118" s="34"/>
      <c r="W118" s="34"/>
      <c r="X118" s="34"/>
      <c r="Y118" s="34"/>
      <c r="Z118" s="34"/>
      <c r="AA118" s="34"/>
      <c r="AB118" s="34"/>
      <c r="AC118" s="34"/>
      <c r="AD118" s="34"/>
      <c r="AE118" s="34"/>
      <c r="AR118" s="151" t="s">
        <v>466</v>
      </c>
      <c r="AT118" s="151" t="s">
        <v>128</v>
      </c>
      <c r="AU118" s="151" t="s">
        <v>87</v>
      </c>
      <c r="AY118" s="18" t="s">
        <v>126</v>
      </c>
      <c r="BE118" s="152">
        <f>IF(N118="základní",J118,0)</f>
        <v>0</v>
      </c>
      <c r="BF118" s="152">
        <f>IF(N118="snížená",J118,0)</f>
        <v>0</v>
      </c>
      <c r="BG118" s="152">
        <f>IF(N118="zákl. přenesená",J118,0)</f>
        <v>0</v>
      </c>
      <c r="BH118" s="152">
        <f>IF(N118="sníž. přenesená",J118,0)</f>
        <v>0</v>
      </c>
      <c r="BI118" s="152">
        <f>IF(N118="nulová",J118,0)</f>
        <v>0</v>
      </c>
      <c r="BJ118" s="18" t="s">
        <v>84</v>
      </c>
      <c r="BK118" s="152">
        <f>ROUND(I118*H118,2)</f>
        <v>0</v>
      </c>
      <c r="BL118" s="18" t="s">
        <v>466</v>
      </c>
      <c r="BM118" s="151" t="s">
        <v>514</v>
      </c>
    </row>
    <row r="119" spans="1:47" s="2" customFormat="1" ht="29.25">
      <c r="A119" s="34"/>
      <c r="B119" s="35"/>
      <c r="C119" s="34"/>
      <c r="D119" s="153" t="s">
        <v>135</v>
      </c>
      <c r="E119" s="34"/>
      <c r="F119" s="154" t="s">
        <v>515</v>
      </c>
      <c r="G119" s="34"/>
      <c r="H119" s="34"/>
      <c r="I119" s="155"/>
      <c r="J119" s="34"/>
      <c r="K119" s="34"/>
      <c r="L119" s="35"/>
      <c r="M119" s="191"/>
      <c r="N119" s="192"/>
      <c r="O119" s="193"/>
      <c r="P119" s="193"/>
      <c r="Q119" s="193"/>
      <c r="R119" s="193"/>
      <c r="S119" s="193"/>
      <c r="T119" s="194"/>
      <c r="U119" s="34"/>
      <c r="V119" s="34"/>
      <c r="W119" s="34"/>
      <c r="X119" s="34"/>
      <c r="Y119" s="34"/>
      <c r="Z119" s="34"/>
      <c r="AA119" s="34"/>
      <c r="AB119" s="34"/>
      <c r="AC119" s="34"/>
      <c r="AD119" s="34"/>
      <c r="AE119" s="34"/>
      <c r="AT119" s="18" t="s">
        <v>135</v>
      </c>
      <c r="AU119" s="18" t="s">
        <v>87</v>
      </c>
    </row>
    <row r="120" spans="1:31" s="2" customFormat="1" ht="6.95" customHeight="1">
      <c r="A120" s="34"/>
      <c r="B120" s="44"/>
      <c r="C120" s="45"/>
      <c r="D120" s="45"/>
      <c r="E120" s="45"/>
      <c r="F120" s="45"/>
      <c r="G120" s="45"/>
      <c r="H120" s="45"/>
      <c r="I120" s="45"/>
      <c r="J120" s="45"/>
      <c r="K120" s="45"/>
      <c r="L120" s="35"/>
      <c r="M120" s="34"/>
      <c r="O120" s="34"/>
      <c r="P120" s="34"/>
      <c r="Q120" s="34"/>
      <c r="R120" s="34"/>
      <c r="S120" s="34"/>
      <c r="T120" s="34"/>
      <c r="U120" s="34"/>
      <c r="V120" s="34"/>
      <c r="W120" s="34"/>
      <c r="X120" s="34"/>
      <c r="Y120" s="34"/>
      <c r="Z120" s="34"/>
      <c r="AA120" s="34"/>
      <c r="AB120" s="34"/>
      <c r="AC120" s="34"/>
      <c r="AD120" s="34"/>
      <c r="AE120" s="34"/>
    </row>
  </sheetData>
  <autoFilter ref="C83:K119"/>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198" customWidth="1"/>
    <col min="2" max="2" width="1.7109375" style="198" customWidth="1"/>
    <col min="3" max="4" width="5.00390625" style="198" customWidth="1"/>
    <col min="5" max="5" width="11.7109375" style="198" customWidth="1"/>
    <col min="6" max="6" width="9.140625" style="198" customWidth="1"/>
    <col min="7" max="7" width="5.00390625" style="198" customWidth="1"/>
    <col min="8" max="8" width="77.8515625" style="198" customWidth="1"/>
    <col min="9" max="10" width="20.00390625" style="198" customWidth="1"/>
    <col min="11" max="11" width="1.7109375" style="198" customWidth="1"/>
  </cols>
  <sheetData>
    <row r="1" s="1" customFormat="1" ht="37.5" customHeight="1"/>
    <row r="2" spans="2:11" s="1" customFormat="1" ht="7.5" customHeight="1">
      <c r="B2" s="199"/>
      <c r="C2" s="200"/>
      <c r="D2" s="200"/>
      <c r="E2" s="200"/>
      <c r="F2" s="200"/>
      <c r="G2" s="200"/>
      <c r="H2" s="200"/>
      <c r="I2" s="200"/>
      <c r="J2" s="200"/>
      <c r="K2" s="201"/>
    </row>
    <row r="3" spans="2:11" s="16" customFormat="1" ht="45" customHeight="1">
      <c r="B3" s="202"/>
      <c r="C3" s="322" t="s">
        <v>516</v>
      </c>
      <c r="D3" s="322"/>
      <c r="E3" s="322"/>
      <c r="F3" s="322"/>
      <c r="G3" s="322"/>
      <c r="H3" s="322"/>
      <c r="I3" s="322"/>
      <c r="J3" s="322"/>
      <c r="K3" s="203"/>
    </row>
    <row r="4" spans="2:11" s="1" customFormat="1" ht="25.5" customHeight="1">
      <c r="B4" s="204"/>
      <c r="C4" s="323" t="s">
        <v>517</v>
      </c>
      <c r="D4" s="323"/>
      <c r="E4" s="323"/>
      <c r="F4" s="323"/>
      <c r="G4" s="323"/>
      <c r="H4" s="323"/>
      <c r="I4" s="323"/>
      <c r="J4" s="323"/>
      <c r="K4" s="205"/>
    </row>
    <row r="5" spans="2:11" s="1" customFormat="1" ht="5.25" customHeight="1">
      <c r="B5" s="204"/>
      <c r="C5" s="206"/>
      <c r="D5" s="206"/>
      <c r="E5" s="206"/>
      <c r="F5" s="206"/>
      <c r="G5" s="206"/>
      <c r="H5" s="206"/>
      <c r="I5" s="206"/>
      <c r="J5" s="206"/>
      <c r="K5" s="205"/>
    </row>
    <row r="6" spans="2:11" s="1" customFormat="1" ht="15" customHeight="1">
      <c r="B6" s="204"/>
      <c r="C6" s="321" t="s">
        <v>518</v>
      </c>
      <c r="D6" s="321"/>
      <c r="E6" s="321"/>
      <c r="F6" s="321"/>
      <c r="G6" s="321"/>
      <c r="H6" s="321"/>
      <c r="I6" s="321"/>
      <c r="J6" s="321"/>
      <c r="K6" s="205"/>
    </row>
    <row r="7" spans="2:11" s="1" customFormat="1" ht="15" customHeight="1">
      <c r="B7" s="208"/>
      <c r="C7" s="321" t="s">
        <v>519</v>
      </c>
      <c r="D7" s="321"/>
      <c r="E7" s="321"/>
      <c r="F7" s="321"/>
      <c r="G7" s="321"/>
      <c r="H7" s="321"/>
      <c r="I7" s="321"/>
      <c r="J7" s="321"/>
      <c r="K7" s="205"/>
    </row>
    <row r="8" spans="2:11" s="1" customFormat="1" ht="12.75" customHeight="1">
      <c r="B8" s="208"/>
      <c r="C8" s="207"/>
      <c r="D8" s="207"/>
      <c r="E8" s="207"/>
      <c r="F8" s="207"/>
      <c r="G8" s="207"/>
      <c r="H8" s="207"/>
      <c r="I8" s="207"/>
      <c r="J8" s="207"/>
      <c r="K8" s="205"/>
    </row>
    <row r="9" spans="2:11" s="1" customFormat="1" ht="15" customHeight="1">
      <c r="B9" s="208"/>
      <c r="C9" s="321" t="s">
        <v>520</v>
      </c>
      <c r="D9" s="321"/>
      <c r="E9" s="321"/>
      <c r="F9" s="321"/>
      <c r="G9" s="321"/>
      <c r="H9" s="321"/>
      <c r="I9" s="321"/>
      <c r="J9" s="321"/>
      <c r="K9" s="205"/>
    </row>
    <row r="10" spans="2:11" s="1" customFormat="1" ht="15" customHeight="1">
      <c r="B10" s="208"/>
      <c r="C10" s="207"/>
      <c r="D10" s="321" t="s">
        <v>521</v>
      </c>
      <c r="E10" s="321"/>
      <c r="F10" s="321"/>
      <c r="G10" s="321"/>
      <c r="H10" s="321"/>
      <c r="I10" s="321"/>
      <c r="J10" s="321"/>
      <c r="K10" s="205"/>
    </row>
    <row r="11" spans="2:11" s="1" customFormat="1" ht="15" customHeight="1">
      <c r="B11" s="208"/>
      <c r="C11" s="209"/>
      <c r="D11" s="321" t="s">
        <v>522</v>
      </c>
      <c r="E11" s="321"/>
      <c r="F11" s="321"/>
      <c r="G11" s="321"/>
      <c r="H11" s="321"/>
      <c r="I11" s="321"/>
      <c r="J11" s="321"/>
      <c r="K11" s="205"/>
    </row>
    <row r="12" spans="2:11" s="1" customFormat="1" ht="15" customHeight="1">
      <c r="B12" s="208"/>
      <c r="C12" s="209"/>
      <c r="D12" s="207"/>
      <c r="E12" s="207"/>
      <c r="F12" s="207"/>
      <c r="G12" s="207"/>
      <c r="H12" s="207"/>
      <c r="I12" s="207"/>
      <c r="J12" s="207"/>
      <c r="K12" s="205"/>
    </row>
    <row r="13" spans="2:11" s="1" customFormat="1" ht="15" customHeight="1">
      <c r="B13" s="208"/>
      <c r="C13" s="209"/>
      <c r="D13" s="210" t="s">
        <v>523</v>
      </c>
      <c r="E13" s="207"/>
      <c r="F13" s="207"/>
      <c r="G13" s="207"/>
      <c r="H13" s="207"/>
      <c r="I13" s="207"/>
      <c r="J13" s="207"/>
      <c r="K13" s="205"/>
    </row>
    <row r="14" spans="2:11" s="1" customFormat="1" ht="12.75" customHeight="1">
      <c r="B14" s="208"/>
      <c r="C14" s="209"/>
      <c r="D14" s="209"/>
      <c r="E14" s="209"/>
      <c r="F14" s="209"/>
      <c r="G14" s="209"/>
      <c r="H14" s="209"/>
      <c r="I14" s="209"/>
      <c r="J14" s="209"/>
      <c r="K14" s="205"/>
    </row>
    <row r="15" spans="2:11" s="1" customFormat="1" ht="15" customHeight="1">
      <c r="B15" s="208"/>
      <c r="C15" s="209"/>
      <c r="D15" s="321" t="s">
        <v>524</v>
      </c>
      <c r="E15" s="321"/>
      <c r="F15" s="321"/>
      <c r="G15" s="321"/>
      <c r="H15" s="321"/>
      <c r="I15" s="321"/>
      <c r="J15" s="321"/>
      <c r="K15" s="205"/>
    </row>
    <row r="16" spans="2:11" s="1" customFormat="1" ht="15" customHeight="1">
      <c r="B16" s="208"/>
      <c r="C16" s="209"/>
      <c r="D16" s="321" t="s">
        <v>525</v>
      </c>
      <c r="E16" s="321"/>
      <c r="F16" s="321"/>
      <c r="G16" s="321"/>
      <c r="H16" s="321"/>
      <c r="I16" s="321"/>
      <c r="J16" s="321"/>
      <c r="K16" s="205"/>
    </row>
    <row r="17" spans="2:11" s="1" customFormat="1" ht="15" customHeight="1">
      <c r="B17" s="208"/>
      <c r="C17" s="209"/>
      <c r="D17" s="321" t="s">
        <v>526</v>
      </c>
      <c r="E17" s="321"/>
      <c r="F17" s="321"/>
      <c r="G17" s="321"/>
      <c r="H17" s="321"/>
      <c r="I17" s="321"/>
      <c r="J17" s="321"/>
      <c r="K17" s="205"/>
    </row>
    <row r="18" spans="2:11" s="1" customFormat="1" ht="15" customHeight="1">
      <c r="B18" s="208"/>
      <c r="C18" s="209"/>
      <c r="D18" s="209"/>
      <c r="E18" s="211" t="s">
        <v>83</v>
      </c>
      <c r="F18" s="321" t="s">
        <v>527</v>
      </c>
      <c r="G18" s="321"/>
      <c r="H18" s="321"/>
      <c r="I18" s="321"/>
      <c r="J18" s="321"/>
      <c r="K18" s="205"/>
    </row>
    <row r="19" spans="2:11" s="1" customFormat="1" ht="15" customHeight="1">
      <c r="B19" s="208"/>
      <c r="C19" s="209"/>
      <c r="D19" s="209"/>
      <c r="E19" s="211" t="s">
        <v>528</v>
      </c>
      <c r="F19" s="321" t="s">
        <v>529</v>
      </c>
      <c r="G19" s="321"/>
      <c r="H19" s="321"/>
      <c r="I19" s="321"/>
      <c r="J19" s="321"/>
      <c r="K19" s="205"/>
    </row>
    <row r="20" spans="2:11" s="1" customFormat="1" ht="15" customHeight="1">
      <c r="B20" s="208"/>
      <c r="C20" s="209"/>
      <c r="D20" s="209"/>
      <c r="E20" s="211" t="s">
        <v>530</v>
      </c>
      <c r="F20" s="321" t="s">
        <v>531</v>
      </c>
      <c r="G20" s="321"/>
      <c r="H20" s="321"/>
      <c r="I20" s="321"/>
      <c r="J20" s="321"/>
      <c r="K20" s="205"/>
    </row>
    <row r="21" spans="2:11" s="1" customFormat="1" ht="15" customHeight="1">
      <c r="B21" s="208"/>
      <c r="C21" s="209"/>
      <c r="D21" s="209"/>
      <c r="E21" s="211" t="s">
        <v>93</v>
      </c>
      <c r="F21" s="321" t="s">
        <v>92</v>
      </c>
      <c r="G21" s="321"/>
      <c r="H21" s="321"/>
      <c r="I21" s="321"/>
      <c r="J21" s="321"/>
      <c r="K21" s="205"/>
    </row>
    <row r="22" spans="2:11" s="1" customFormat="1" ht="15" customHeight="1">
      <c r="B22" s="208"/>
      <c r="C22" s="209"/>
      <c r="D22" s="209"/>
      <c r="E22" s="211" t="s">
        <v>532</v>
      </c>
      <c r="F22" s="321" t="s">
        <v>533</v>
      </c>
      <c r="G22" s="321"/>
      <c r="H22" s="321"/>
      <c r="I22" s="321"/>
      <c r="J22" s="321"/>
      <c r="K22" s="205"/>
    </row>
    <row r="23" spans="2:11" s="1" customFormat="1" ht="15" customHeight="1">
      <c r="B23" s="208"/>
      <c r="C23" s="209"/>
      <c r="D23" s="209"/>
      <c r="E23" s="211" t="s">
        <v>534</v>
      </c>
      <c r="F23" s="321" t="s">
        <v>535</v>
      </c>
      <c r="G23" s="321"/>
      <c r="H23" s="321"/>
      <c r="I23" s="321"/>
      <c r="J23" s="321"/>
      <c r="K23" s="205"/>
    </row>
    <row r="24" spans="2:11" s="1" customFormat="1" ht="12.75" customHeight="1">
      <c r="B24" s="208"/>
      <c r="C24" s="209"/>
      <c r="D24" s="209"/>
      <c r="E24" s="209"/>
      <c r="F24" s="209"/>
      <c r="G24" s="209"/>
      <c r="H24" s="209"/>
      <c r="I24" s="209"/>
      <c r="J24" s="209"/>
      <c r="K24" s="205"/>
    </row>
    <row r="25" spans="2:11" s="1" customFormat="1" ht="15" customHeight="1">
      <c r="B25" s="208"/>
      <c r="C25" s="321" t="s">
        <v>536</v>
      </c>
      <c r="D25" s="321"/>
      <c r="E25" s="321"/>
      <c r="F25" s="321"/>
      <c r="G25" s="321"/>
      <c r="H25" s="321"/>
      <c r="I25" s="321"/>
      <c r="J25" s="321"/>
      <c r="K25" s="205"/>
    </row>
    <row r="26" spans="2:11" s="1" customFormat="1" ht="15" customHeight="1">
      <c r="B26" s="208"/>
      <c r="C26" s="321" t="s">
        <v>537</v>
      </c>
      <c r="D26" s="321"/>
      <c r="E26" s="321"/>
      <c r="F26" s="321"/>
      <c r="G26" s="321"/>
      <c r="H26" s="321"/>
      <c r="I26" s="321"/>
      <c r="J26" s="321"/>
      <c r="K26" s="205"/>
    </row>
    <row r="27" spans="2:11" s="1" customFormat="1" ht="15" customHeight="1">
      <c r="B27" s="208"/>
      <c r="C27" s="207"/>
      <c r="D27" s="321" t="s">
        <v>538</v>
      </c>
      <c r="E27" s="321"/>
      <c r="F27" s="321"/>
      <c r="G27" s="321"/>
      <c r="H27" s="321"/>
      <c r="I27" s="321"/>
      <c r="J27" s="321"/>
      <c r="K27" s="205"/>
    </row>
    <row r="28" spans="2:11" s="1" customFormat="1" ht="15" customHeight="1">
      <c r="B28" s="208"/>
      <c r="C28" s="209"/>
      <c r="D28" s="321" t="s">
        <v>539</v>
      </c>
      <c r="E28" s="321"/>
      <c r="F28" s="321"/>
      <c r="G28" s="321"/>
      <c r="H28" s="321"/>
      <c r="I28" s="321"/>
      <c r="J28" s="321"/>
      <c r="K28" s="205"/>
    </row>
    <row r="29" spans="2:11" s="1" customFormat="1" ht="12.75" customHeight="1">
      <c r="B29" s="208"/>
      <c r="C29" s="209"/>
      <c r="D29" s="209"/>
      <c r="E29" s="209"/>
      <c r="F29" s="209"/>
      <c r="G29" s="209"/>
      <c r="H29" s="209"/>
      <c r="I29" s="209"/>
      <c r="J29" s="209"/>
      <c r="K29" s="205"/>
    </row>
    <row r="30" spans="2:11" s="1" customFormat="1" ht="15" customHeight="1">
      <c r="B30" s="208"/>
      <c r="C30" s="209"/>
      <c r="D30" s="321" t="s">
        <v>540</v>
      </c>
      <c r="E30" s="321"/>
      <c r="F30" s="321"/>
      <c r="G30" s="321"/>
      <c r="H30" s="321"/>
      <c r="I30" s="321"/>
      <c r="J30" s="321"/>
      <c r="K30" s="205"/>
    </row>
    <row r="31" spans="2:11" s="1" customFormat="1" ht="15" customHeight="1">
      <c r="B31" s="208"/>
      <c r="C31" s="209"/>
      <c r="D31" s="321" t="s">
        <v>541</v>
      </c>
      <c r="E31" s="321"/>
      <c r="F31" s="321"/>
      <c r="G31" s="321"/>
      <c r="H31" s="321"/>
      <c r="I31" s="321"/>
      <c r="J31" s="321"/>
      <c r="K31" s="205"/>
    </row>
    <row r="32" spans="2:11" s="1" customFormat="1" ht="12.75" customHeight="1">
      <c r="B32" s="208"/>
      <c r="C32" s="209"/>
      <c r="D32" s="209"/>
      <c r="E32" s="209"/>
      <c r="F32" s="209"/>
      <c r="G32" s="209"/>
      <c r="H32" s="209"/>
      <c r="I32" s="209"/>
      <c r="J32" s="209"/>
      <c r="K32" s="205"/>
    </row>
    <row r="33" spans="2:11" s="1" customFormat="1" ht="15" customHeight="1">
      <c r="B33" s="208"/>
      <c r="C33" s="209"/>
      <c r="D33" s="321" t="s">
        <v>542</v>
      </c>
      <c r="E33" s="321"/>
      <c r="F33" s="321"/>
      <c r="G33" s="321"/>
      <c r="H33" s="321"/>
      <c r="I33" s="321"/>
      <c r="J33" s="321"/>
      <c r="K33" s="205"/>
    </row>
    <row r="34" spans="2:11" s="1" customFormat="1" ht="15" customHeight="1">
      <c r="B34" s="208"/>
      <c r="C34" s="209"/>
      <c r="D34" s="321" t="s">
        <v>543</v>
      </c>
      <c r="E34" s="321"/>
      <c r="F34" s="321"/>
      <c r="G34" s="321"/>
      <c r="H34" s="321"/>
      <c r="I34" s="321"/>
      <c r="J34" s="321"/>
      <c r="K34" s="205"/>
    </row>
    <row r="35" spans="2:11" s="1" customFormat="1" ht="15" customHeight="1">
      <c r="B35" s="208"/>
      <c r="C35" s="209"/>
      <c r="D35" s="321" t="s">
        <v>544</v>
      </c>
      <c r="E35" s="321"/>
      <c r="F35" s="321"/>
      <c r="G35" s="321"/>
      <c r="H35" s="321"/>
      <c r="I35" s="321"/>
      <c r="J35" s="321"/>
      <c r="K35" s="205"/>
    </row>
    <row r="36" spans="2:11" s="1" customFormat="1" ht="15" customHeight="1">
      <c r="B36" s="208"/>
      <c r="C36" s="209"/>
      <c r="D36" s="207"/>
      <c r="E36" s="210" t="s">
        <v>112</v>
      </c>
      <c r="F36" s="207"/>
      <c r="G36" s="321" t="s">
        <v>545</v>
      </c>
      <c r="H36" s="321"/>
      <c r="I36" s="321"/>
      <c r="J36" s="321"/>
      <c r="K36" s="205"/>
    </row>
    <row r="37" spans="2:11" s="1" customFormat="1" ht="30.75" customHeight="1">
      <c r="B37" s="208"/>
      <c r="C37" s="209"/>
      <c r="D37" s="207"/>
      <c r="E37" s="210" t="s">
        <v>546</v>
      </c>
      <c r="F37" s="207"/>
      <c r="G37" s="321" t="s">
        <v>547</v>
      </c>
      <c r="H37" s="321"/>
      <c r="I37" s="321"/>
      <c r="J37" s="321"/>
      <c r="K37" s="205"/>
    </row>
    <row r="38" spans="2:11" s="1" customFormat="1" ht="15" customHeight="1">
      <c r="B38" s="208"/>
      <c r="C38" s="209"/>
      <c r="D38" s="207"/>
      <c r="E38" s="210" t="s">
        <v>57</v>
      </c>
      <c r="F38" s="207"/>
      <c r="G38" s="321" t="s">
        <v>548</v>
      </c>
      <c r="H38" s="321"/>
      <c r="I38" s="321"/>
      <c r="J38" s="321"/>
      <c r="K38" s="205"/>
    </row>
    <row r="39" spans="2:11" s="1" customFormat="1" ht="15" customHeight="1">
      <c r="B39" s="208"/>
      <c r="C39" s="209"/>
      <c r="D39" s="207"/>
      <c r="E39" s="210" t="s">
        <v>58</v>
      </c>
      <c r="F39" s="207"/>
      <c r="G39" s="321" t="s">
        <v>549</v>
      </c>
      <c r="H39" s="321"/>
      <c r="I39" s="321"/>
      <c r="J39" s="321"/>
      <c r="K39" s="205"/>
    </row>
    <row r="40" spans="2:11" s="1" customFormat="1" ht="15" customHeight="1">
      <c r="B40" s="208"/>
      <c r="C40" s="209"/>
      <c r="D40" s="207"/>
      <c r="E40" s="210" t="s">
        <v>113</v>
      </c>
      <c r="F40" s="207"/>
      <c r="G40" s="321" t="s">
        <v>550</v>
      </c>
      <c r="H40" s="321"/>
      <c r="I40" s="321"/>
      <c r="J40" s="321"/>
      <c r="K40" s="205"/>
    </row>
    <row r="41" spans="2:11" s="1" customFormat="1" ht="15" customHeight="1">
      <c r="B41" s="208"/>
      <c r="C41" s="209"/>
      <c r="D41" s="207"/>
      <c r="E41" s="210" t="s">
        <v>114</v>
      </c>
      <c r="F41" s="207"/>
      <c r="G41" s="321" t="s">
        <v>551</v>
      </c>
      <c r="H41" s="321"/>
      <c r="I41" s="321"/>
      <c r="J41" s="321"/>
      <c r="K41" s="205"/>
    </row>
    <row r="42" spans="2:11" s="1" customFormat="1" ht="15" customHeight="1">
      <c r="B42" s="208"/>
      <c r="C42" s="209"/>
      <c r="D42" s="207"/>
      <c r="E42" s="210" t="s">
        <v>552</v>
      </c>
      <c r="F42" s="207"/>
      <c r="G42" s="321" t="s">
        <v>553</v>
      </c>
      <c r="H42" s="321"/>
      <c r="I42" s="321"/>
      <c r="J42" s="321"/>
      <c r="K42" s="205"/>
    </row>
    <row r="43" spans="2:11" s="1" customFormat="1" ht="15" customHeight="1">
      <c r="B43" s="208"/>
      <c r="C43" s="209"/>
      <c r="D43" s="207"/>
      <c r="E43" s="210"/>
      <c r="F43" s="207"/>
      <c r="G43" s="321" t="s">
        <v>554</v>
      </c>
      <c r="H43" s="321"/>
      <c r="I43" s="321"/>
      <c r="J43" s="321"/>
      <c r="K43" s="205"/>
    </row>
    <row r="44" spans="2:11" s="1" customFormat="1" ht="15" customHeight="1">
      <c r="B44" s="208"/>
      <c r="C44" s="209"/>
      <c r="D44" s="207"/>
      <c r="E44" s="210" t="s">
        <v>555</v>
      </c>
      <c r="F44" s="207"/>
      <c r="G44" s="321" t="s">
        <v>556</v>
      </c>
      <c r="H44" s="321"/>
      <c r="I44" s="321"/>
      <c r="J44" s="321"/>
      <c r="K44" s="205"/>
    </row>
    <row r="45" spans="2:11" s="1" customFormat="1" ht="15" customHeight="1">
      <c r="B45" s="208"/>
      <c r="C45" s="209"/>
      <c r="D45" s="207"/>
      <c r="E45" s="210" t="s">
        <v>116</v>
      </c>
      <c r="F45" s="207"/>
      <c r="G45" s="321" t="s">
        <v>557</v>
      </c>
      <c r="H45" s="321"/>
      <c r="I45" s="321"/>
      <c r="J45" s="321"/>
      <c r="K45" s="205"/>
    </row>
    <row r="46" spans="2:11" s="1" customFormat="1" ht="12.75" customHeight="1">
      <c r="B46" s="208"/>
      <c r="C46" s="209"/>
      <c r="D46" s="207"/>
      <c r="E46" s="207"/>
      <c r="F46" s="207"/>
      <c r="G46" s="207"/>
      <c r="H46" s="207"/>
      <c r="I46" s="207"/>
      <c r="J46" s="207"/>
      <c r="K46" s="205"/>
    </row>
    <row r="47" spans="2:11" s="1" customFormat="1" ht="15" customHeight="1">
      <c r="B47" s="208"/>
      <c r="C47" s="209"/>
      <c r="D47" s="321" t="s">
        <v>558</v>
      </c>
      <c r="E47" s="321"/>
      <c r="F47" s="321"/>
      <c r="G47" s="321"/>
      <c r="H47" s="321"/>
      <c r="I47" s="321"/>
      <c r="J47" s="321"/>
      <c r="K47" s="205"/>
    </row>
    <row r="48" spans="2:11" s="1" customFormat="1" ht="15" customHeight="1">
      <c r="B48" s="208"/>
      <c r="C48" s="209"/>
      <c r="D48" s="209"/>
      <c r="E48" s="321" t="s">
        <v>559</v>
      </c>
      <c r="F48" s="321"/>
      <c r="G48" s="321"/>
      <c r="H48" s="321"/>
      <c r="I48" s="321"/>
      <c r="J48" s="321"/>
      <c r="K48" s="205"/>
    </row>
    <row r="49" spans="2:11" s="1" customFormat="1" ht="15" customHeight="1">
      <c r="B49" s="208"/>
      <c r="C49" s="209"/>
      <c r="D49" s="209"/>
      <c r="E49" s="321" t="s">
        <v>560</v>
      </c>
      <c r="F49" s="321"/>
      <c r="G49" s="321"/>
      <c r="H49" s="321"/>
      <c r="I49" s="321"/>
      <c r="J49" s="321"/>
      <c r="K49" s="205"/>
    </row>
    <row r="50" spans="2:11" s="1" customFormat="1" ht="15" customHeight="1">
      <c r="B50" s="208"/>
      <c r="C50" s="209"/>
      <c r="D50" s="209"/>
      <c r="E50" s="321" t="s">
        <v>561</v>
      </c>
      <c r="F50" s="321"/>
      <c r="G50" s="321"/>
      <c r="H50" s="321"/>
      <c r="I50" s="321"/>
      <c r="J50" s="321"/>
      <c r="K50" s="205"/>
    </row>
    <row r="51" spans="2:11" s="1" customFormat="1" ht="15" customHeight="1">
      <c r="B51" s="208"/>
      <c r="C51" s="209"/>
      <c r="D51" s="321" t="s">
        <v>562</v>
      </c>
      <c r="E51" s="321"/>
      <c r="F51" s="321"/>
      <c r="G51" s="321"/>
      <c r="H51" s="321"/>
      <c r="I51" s="321"/>
      <c r="J51" s="321"/>
      <c r="K51" s="205"/>
    </row>
    <row r="52" spans="2:11" s="1" customFormat="1" ht="25.5" customHeight="1">
      <c r="B52" s="204"/>
      <c r="C52" s="323" t="s">
        <v>563</v>
      </c>
      <c r="D52" s="323"/>
      <c r="E52" s="323"/>
      <c r="F52" s="323"/>
      <c r="G52" s="323"/>
      <c r="H52" s="323"/>
      <c r="I52" s="323"/>
      <c r="J52" s="323"/>
      <c r="K52" s="205"/>
    </row>
    <row r="53" spans="2:11" s="1" customFormat="1" ht="5.25" customHeight="1">
      <c r="B53" s="204"/>
      <c r="C53" s="206"/>
      <c r="D53" s="206"/>
      <c r="E53" s="206"/>
      <c r="F53" s="206"/>
      <c r="G53" s="206"/>
      <c r="H53" s="206"/>
      <c r="I53" s="206"/>
      <c r="J53" s="206"/>
      <c r="K53" s="205"/>
    </row>
    <row r="54" spans="2:11" s="1" customFormat="1" ht="15" customHeight="1">
      <c r="B54" s="204"/>
      <c r="C54" s="321" t="s">
        <v>564</v>
      </c>
      <c r="D54" s="321"/>
      <c r="E54" s="321"/>
      <c r="F54" s="321"/>
      <c r="G54" s="321"/>
      <c r="H54" s="321"/>
      <c r="I54" s="321"/>
      <c r="J54" s="321"/>
      <c r="K54" s="205"/>
    </row>
    <row r="55" spans="2:11" s="1" customFormat="1" ht="15" customHeight="1">
      <c r="B55" s="204"/>
      <c r="C55" s="321" t="s">
        <v>565</v>
      </c>
      <c r="D55" s="321"/>
      <c r="E55" s="321"/>
      <c r="F55" s="321"/>
      <c r="G55" s="321"/>
      <c r="H55" s="321"/>
      <c r="I55" s="321"/>
      <c r="J55" s="321"/>
      <c r="K55" s="205"/>
    </row>
    <row r="56" spans="2:11" s="1" customFormat="1" ht="12.75" customHeight="1">
      <c r="B56" s="204"/>
      <c r="C56" s="207"/>
      <c r="D56" s="207"/>
      <c r="E56" s="207"/>
      <c r="F56" s="207"/>
      <c r="G56" s="207"/>
      <c r="H56" s="207"/>
      <c r="I56" s="207"/>
      <c r="J56" s="207"/>
      <c r="K56" s="205"/>
    </row>
    <row r="57" spans="2:11" s="1" customFormat="1" ht="15" customHeight="1">
      <c r="B57" s="204"/>
      <c r="C57" s="321" t="s">
        <v>566</v>
      </c>
      <c r="D57" s="321"/>
      <c r="E57" s="321"/>
      <c r="F57" s="321"/>
      <c r="G57" s="321"/>
      <c r="H57" s="321"/>
      <c r="I57" s="321"/>
      <c r="J57" s="321"/>
      <c r="K57" s="205"/>
    </row>
    <row r="58" spans="2:11" s="1" customFormat="1" ht="15" customHeight="1">
      <c r="B58" s="204"/>
      <c r="C58" s="209"/>
      <c r="D58" s="321" t="s">
        <v>567</v>
      </c>
      <c r="E58" s="321"/>
      <c r="F58" s="321"/>
      <c r="G58" s="321"/>
      <c r="H58" s="321"/>
      <c r="I58" s="321"/>
      <c r="J58" s="321"/>
      <c r="K58" s="205"/>
    </row>
    <row r="59" spans="2:11" s="1" customFormat="1" ht="15" customHeight="1">
      <c r="B59" s="204"/>
      <c r="C59" s="209"/>
      <c r="D59" s="321" t="s">
        <v>568</v>
      </c>
      <c r="E59" s="321"/>
      <c r="F59" s="321"/>
      <c r="G59" s="321"/>
      <c r="H59" s="321"/>
      <c r="I59" s="321"/>
      <c r="J59" s="321"/>
      <c r="K59" s="205"/>
    </row>
    <row r="60" spans="2:11" s="1" customFormat="1" ht="15" customHeight="1">
      <c r="B60" s="204"/>
      <c r="C60" s="209"/>
      <c r="D60" s="321" t="s">
        <v>569</v>
      </c>
      <c r="E60" s="321"/>
      <c r="F60" s="321"/>
      <c r="G60" s="321"/>
      <c r="H60" s="321"/>
      <c r="I60" s="321"/>
      <c r="J60" s="321"/>
      <c r="K60" s="205"/>
    </row>
    <row r="61" spans="2:11" s="1" customFormat="1" ht="15" customHeight="1">
      <c r="B61" s="204"/>
      <c r="C61" s="209"/>
      <c r="D61" s="321" t="s">
        <v>570</v>
      </c>
      <c r="E61" s="321"/>
      <c r="F61" s="321"/>
      <c r="G61" s="321"/>
      <c r="H61" s="321"/>
      <c r="I61" s="321"/>
      <c r="J61" s="321"/>
      <c r="K61" s="205"/>
    </row>
    <row r="62" spans="2:11" s="1" customFormat="1" ht="15" customHeight="1">
      <c r="B62" s="204"/>
      <c r="C62" s="209"/>
      <c r="D62" s="325" t="s">
        <v>571</v>
      </c>
      <c r="E62" s="325"/>
      <c r="F62" s="325"/>
      <c r="G62" s="325"/>
      <c r="H62" s="325"/>
      <c r="I62" s="325"/>
      <c r="J62" s="325"/>
      <c r="K62" s="205"/>
    </row>
    <row r="63" spans="2:11" s="1" customFormat="1" ht="15" customHeight="1">
      <c r="B63" s="204"/>
      <c r="C63" s="209"/>
      <c r="D63" s="321" t="s">
        <v>572</v>
      </c>
      <c r="E63" s="321"/>
      <c r="F63" s="321"/>
      <c r="G63" s="321"/>
      <c r="H63" s="321"/>
      <c r="I63" s="321"/>
      <c r="J63" s="321"/>
      <c r="K63" s="205"/>
    </row>
    <row r="64" spans="2:11" s="1" customFormat="1" ht="12.75" customHeight="1">
      <c r="B64" s="204"/>
      <c r="C64" s="209"/>
      <c r="D64" s="209"/>
      <c r="E64" s="212"/>
      <c r="F64" s="209"/>
      <c r="G64" s="209"/>
      <c r="H64" s="209"/>
      <c r="I64" s="209"/>
      <c r="J64" s="209"/>
      <c r="K64" s="205"/>
    </row>
    <row r="65" spans="2:11" s="1" customFormat="1" ht="15" customHeight="1">
      <c r="B65" s="204"/>
      <c r="C65" s="209"/>
      <c r="D65" s="321" t="s">
        <v>573</v>
      </c>
      <c r="E65" s="321"/>
      <c r="F65" s="321"/>
      <c r="G65" s="321"/>
      <c r="H65" s="321"/>
      <c r="I65" s="321"/>
      <c r="J65" s="321"/>
      <c r="K65" s="205"/>
    </row>
    <row r="66" spans="2:11" s="1" customFormat="1" ht="15" customHeight="1">
      <c r="B66" s="204"/>
      <c r="C66" s="209"/>
      <c r="D66" s="325" t="s">
        <v>574</v>
      </c>
      <c r="E66" s="325"/>
      <c r="F66" s="325"/>
      <c r="G66" s="325"/>
      <c r="H66" s="325"/>
      <c r="I66" s="325"/>
      <c r="J66" s="325"/>
      <c r="K66" s="205"/>
    </row>
    <row r="67" spans="2:11" s="1" customFormat="1" ht="15" customHeight="1">
      <c r="B67" s="204"/>
      <c r="C67" s="209"/>
      <c r="D67" s="321" t="s">
        <v>575</v>
      </c>
      <c r="E67" s="321"/>
      <c r="F67" s="321"/>
      <c r="G67" s="321"/>
      <c r="H67" s="321"/>
      <c r="I67" s="321"/>
      <c r="J67" s="321"/>
      <c r="K67" s="205"/>
    </row>
    <row r="68" spans="2:11" s="1" customFormat="1" ht="15" customHeight="1">
      <c r="B68" s="204"/>
      <c r="C68" s="209"/>
      <c r="D68" s="321" t="s">
        <v>576</v>
      </c>
      <c r="E68" s="321"/>
      <c r="F68" s="321"/>
      <c r="G68" s="321"/>
      <c r="H68" s="321"/>
      <c r="I68" s="321"/>
      <c r="J68" s="321"/>
      <c r="K68" s="205"/>
    </row>
    <row r="69" spans="2:11" s="1" customFormat="1" ht="15" customHeight="1">
      <c r="B69" s="204"/>
      <c r="C69" s="209"/>
      <c r="D69" s="321" t="s">
        <v>577</v>
      </c>
      <c r="E69" s="321"/>
      <c r="F69" s="321"/>
      <c r="G69" s="321"/>
      <c r="H69" s="321"/>
      <c r="I69" s="321"/>
      <c r="J69" s="321"/>
      <c r="K69" s="205"/>
    </row>
    <row r="70" spans="2:11" s="1" customFormat="1" ht="15" customHeight="1">
      <c r="B70" s="204"/>
      <c r="C70" s="209"/>
      <c r="D70" s="321" t="s">
        <v>578</v>
      </c>
      <c r="E70" s="321"/>
      <c r="F70" s="321"/>
      <c r="G70" s="321"/>
      <c r="H70" s="321"/>
      <c r="I70" s="321"/>
      <c r="J70" s="321"/>
      <c r="K70" s="205"/>
    </row>
    <row r="71" spans="2:11" s="1" customFormat="1" ht="12.75" customHeight="1">
      <c r="B71" s="213"/>
      <c r="C71" s="214"/>
      <c r="D71" s="214"/>
      <c r="E71" s="214"/>
      <c r="F71" s="214"/>
      <c r="G71" s="214"/>
      <c r="H71" s="214"/>
      <c r="I71" s="214"/>
      <c r="J71" s="214"/>
      <c r="K71" s="215"/>
    </row>
    <row r="72" spans="2:11" s="1" customFormat="1" ht="18.75" customHeight="1">
      <c r="B72" s="216"/>
      <c r="C72" s="216"/>
      <c r="D72" s="216"/>
      <c r="E72" s="216"/>
      <c r="F72" s="216"/>
      <c r="G72" s="216"/>
      <c r="H72" s="216"/>
      <c r="I72" s="216"/>
      <c r="J72" s="216"/>
      <c r="K72" s="217"/>
    </row>
    <row r="73" spans="2:11" s="1" customFormat="1" ht="18.75" customHeight="1">
      <c r="B73" s="217"/>
      <c r="C73" s="217"/>
      <c r="D73" s="217"/>
      <c r="E73" s="217"/>
      <c r="F73" s="217"/>
      <c r="G73" s="217"/>
      <c r="H73" s="217"/>
      <c r="I73" s="217"/>
      <c r="J73" s="217"/>
      <c r="K73" s="217"/>
    </row>
    <row r="74" spans="2:11" s="1" customFormat="1" ht="7.5" customHeight="1">
      <c r="B74" s="218"/>
      <c r="C74" s="219"/>
      <c r="D74" s="219"/>
      <c r="E74" s="219"/>
      <c r="F74" s="219"/>
      <c r="G74" s="219"/>
      <c r="H74" s="219"/>
      <c r="I74" s="219"/>
      <c r="J74" s="219"/>
      <c r="K74" s="220"/>
    </row>
    <row r="75" spans="2:11" s="1" customFormat="1" ht="45" customHeight="1">
      <c r="B75" s="221"/>
      <c r="C75" s="324" t="s">
        <v>579</v>
      </c>
      <c r="D75" s="324"/>
      <c r="E75" s="324"/>
      <c r="F75" s="324"/>
      <c r="G75" s="324"/>
      <c r="H75" s="324"/>
      <c r="I75" s="324"/>
      <c r="J75" s="324"/>
      <c r="K75" s="222"/>
    </row>
    <row r="76" spans="2:11" s="1" customFormat="1" ht="17.25" customHeight="1">
      <c r="B76" s="221"/>
      <c r="C76" s="223" t="s">
        <v>580</v>
      </c>
      <c r="D76" s="223"/>
      <c r="E76" s="223"/>
      <c r="F76" s="223" t="s">
        <v>581</v>
      </c>
      <c r="G76" s="224"/>
      <c r="H76" s="223" t="s">
        <v>58</v>
      </c>
      <c r="I76" s="223" t="s">
        <v>61</v>
      </c>
      <c r="J76" s="223" t="s">
        <v>582</v>
      </c>
      <c r="K76" s="222"/>
    </row>
    <row r="77" spans="2:11" s="1" customFormat="1" ht="17.25" customHeight="1">
      <c r="B77" s="221"/>
      <c r="C77" s="225" t="s">
        <v>583</v>
      </c>
      <c r="D77" s="225"/>
      <c r="E77" s="225"/>
      <c r="F77" s="226" t="s">
        <v>584</v>
      </c>
      <c r="G77" s="227"/>
      <c r="H77" s="225"/>
      <c r="I77" s="225"/>
      <c r="J77" s="225" t="s">
        <v>585</v>
      </c>
      <c r="K77" s="222"/>
    </row>
    <row r="78" spans="2:11" s="1" customFormat="1" ht="5.25" customHeight="1">
      <c r="B78" s="221"/>
      <c r="C78" s="228"/>
      <c r="D78" s="228"/>
      <c r="E78" s="228"/>
      <c r="F78" s="228"/>
      <c r="G78" s="229"/>
      <c r="H78" s="228"/>
      <c r="I78" s="228"/>
      <c r="J78" s="228"/>
      <c r="K78" s="222"/>
    </row>
    <row r="79" spans="2:11" s="1" customFormat="1" ht="15" customHeight="1">
      <c r="B79" s="221"/>
      <c r="C79" s="210" t="s">
        <v>57</v>
      </c>
      <c r="D79" s="230"/>
      <c r="E79" s="230"/>
      <c r="F79" s="231" t="s">
        <v>586</v>
      </c>
      <c r="G79" s="232"/>
      <c r="H79" s="210" t="s">
        <v>587</v>
      </c>
      <c r="I79" s="210" t="s">
        <v>588</v>
      </c>
      <c r="J79" s="210">
        <v>20</v>
      </c>
      <c r="K79" s="222"/>
    </row>
    <row r="80" spans="2:11" s="1" customFormat="1" ht="15" customHeight="1">
      <c r="B80" s="221"/>
      <c r="C80" s="210" t="s">
        <v>589</v>
      </c>
      <c r="D80" s="210"/>
      <c r="E80" s="210"/>
      <c r="F80" s="231" t="s">
        <v>586</v>
      </c>
      <c r="G80" s="232"/>
      <c r="H80" s="210" t="s">
        <v>590</v>
      </c>
      <c r="I80" s="210" t="s">
        <v>588</v>
      </c>
      <c r="J80" s="210">
        <v>120</v>
      </c>
      <c r="K80" s="222"/>
    </row>
    <row r="81" spans="2:11" s="1" customFormat="1" ht="15" customHeight="1">
      <c r="B81" s="233"/>
      <c r="C81" s="210" t="s">
        <v>591</v>
      </c>
      <c r="D81" s="210"/>
      <c r="E81" s="210"/>
      <c r="F81" s="231" t="s">
        <v>592</v>
      </c>
      <c r="G81" s="232"/>
      <c r="H81" s="210" t="s">
        <v>593</v>
      </c>
      <c r="I81" s="210" t="s">
        <v>588</v>
      </c>
      <c r="J81" s="210">
        <v>50</v>
      </c>
      <c r="K81" s="222"/>
    </row>
    <row r="82" spans="2:11" s="1" customFormat="1" ht="15" customHeight="1">
      <c r="B82" s="233"/>
      <c r="C82" s="210" t="s">
        <v>594</v>
      </c>
      <c r="D82" s="210"/>
      <c r="E82" s="210"/>
      <c r="F82" s="231" t="s">
        <v>586</v>
      </c>
      <c r="G82" s="232"/>
      <c r="H82" s="210" t="s">
        <v>595</v>
      </c>
      <c r="I82" s="210" t="s">
        <v>596</v>
      </c>
      <c r="J82" s="210"/>
      <c r="K82" s="222"/>
    </row>
    <row r="83" spans="2:11" s="1" customFormat="1" ht="15" customHeight="1">
      <c r="B83" s="233"/>
      <c r="C83" s="234" t="s">
        <v>597</v>
      </c>
      <c r="D83" s="234"/>
      <c r="E83" s="234"/>
      <c r="F83" s="235" t="s">
        <v>592</v>
      </c>
      <c r="G83" s="234"/>
      <c r="H83" s="234" t="s">
        <v>598</v>
      </c>
      <c r="I83" s="234" t="s">
        <v>588</v>
      </c>
      <c r="J83" s="234">
        <v>15</v>
      </c>
      <c r="K83" s="222"/>
    </row>
    <row r="84" spans="2:11" s="1" customFormat="1" ht="15" customHeight="1">
      <c r="B84" s="233"/>
      <c r="C84" s="234" t="s">
        <v>599</v>
      </c>
      <c r="D84" s="234"/>
      <c r="E84" s="234"/>
      <c r="F84" s="235" t="s">
        <v>592</v>
      </c>
      <c r="G84" s="234"/>
      <c r="H84" s="234" t="s">
        <v>600</v>
      </c>
      <c r="I84" s="234" t="s">
        <v>588</v>
      </c>
      <c r="J84" s="234">
        <v>15</v>
      </c>
      <c r="K84" s="222"/>
    </row>
    <row r="85" spans="2:11" s="1" customFormat="1" ht="15" customHeight="1">
      <c r="B85" s="233"/>
      <c r="C85" s="234" t="s">
        <v>601</v>
      </c>
      <c r="D85" s="234"/>
      <c r="E85" s="234"/>
      <c r="F85" s="235" t="s">
        <v>592</v>
      </c>
      <c r="G85" s="234"/>
      <c r="H85" s="234" t="s">
        <v>602</v>
      </c>
      <c r="I85" s="234" t="s">
        <v>588</v>
      </c>
      <c r="J85" s="234">
        <v>20</v>
      </c>
      <c r="K85" s="222"/>
    </row>
    <row r="86" spans="2:11" s="1" customFormat="1" ht="15" customHeight="1">
      <c r="B86" s="233"/>
      <c r="C86" s="234" t="s">
        <v>603</v>
      </c>
      <c r="D86" s="234"/>
      <c r="E86" s="234"/>
      <c r="F86" s="235" t="s">
        <v>592</v>
      </c>
      <c r="G86" s="234"/>
      <c r="H86" s="234" t="s">
        <v>604</v>
      </c>
      <c r="I86" s="234" t="s">
        <v>588</v>
      </c>
      <c r="J86" s="234">
        <v>20</v>
      </c>
      <c r="K86" s="222"/>
    </row>
    <row r="87" spans="2:11" s="1" customFormat="1" ht="15" customHeight="1">
      <c r="B87" s="233"/>
      <c r="C87" s="210" t="s">
        <v>605</v>
      </c>
      <c r="D87" s="210"/>
      <c r="E87" s="210"/>
      <c r="F87" s="231" t="s">
        <v>592</v>
      </c>
      <c r="G87" s="232"/>
      <c r="H87" s="210" t="s">
        <v>606</v>
      </c>
      <c r="I87" s="210" t="s">
        <v>588</v>
      </c>
      <c r="J87" s="210">
        <v>50</v>
      </c>
      <c r="K87" s="222"/>
    </row>
    <row r="88" spans="2:11" s="1" customFormat="1" ht="15" customHeight="1">
      <c r="B88" s="233"/>
      <c r="C88" s="210" t="s">
        <v>607</v>
      </c>
      <c r="D88" s="210"/>
      <c r="E88" s="210"/>
      <c r="F88" s="231" t="s">
        <v>592</v>
      </c>
      <c r="G88" s="232"/>
      <c r="H88" s="210" t="s">
        <v>608</v>
      </c>
      <c r="I88" s="210" t="s">
        <v>588</v>
      </c>
      <c r="J88" s="210">
        <v>20</v>
      </c>
      <c r="K88" s="222"/>
    </row>
    <row r="89" spans="2:11" s="1" customFormat="1" ht="15" customHeight="1">
      <c r="B89" s="233"/>
      <c r="C89" s="210" t="s">
        <v>609</v>
      </c>
      <c r="D89" s="210"/>
      <c r="E89" s="210"/>
      <c r="F89" s="231" t="s">
        <v>592</v>
      </c>
      <c r="G89" s="232"/>
      <c r="H89" s="210" t="s">
        <v>610</v>
      </c>
      <c r="I89" s="210" t="s">
        <v>588</v>
      </c>
      <c r="J89" s="210">
        <v>20</v>
      </c>
      <c r="K89" s="222"/>
    </row>
    <row r="90" spans="2:11" s="1" customFormat="1" ht="15" customHeight="1">
      <c r="B90" s="233"/>
      <c r="C90" s="210" t="s">
        <v>611</v>
      </c>
      <c r="D90" s="210"/>
      <c r="E90" s="210"/>
      <c r="F90" s="231" t="s">
        <v>592</v>
      </c>
      <c r="G90" s="232"/>
      <c r="H90" s="210" t="s">
        <v>612</v>
      </c>
      <c r="I90" s="210" t="s">
        <v>588</v>
      </c>
      <c r="J90" s="210">
        <v>50</v>
      </c>
      <c r="K90" s="222"/>
    </row>
    <row r="91" spans="2:11" s="1" customFormat="1" ht="15" customHeight="1">
      <c r="B91" s="233"/>
      <c r="C91" s="210" t="s">
        <v>613</v>
      </c>
      <c r="D91" s="210"/>
      <c r="E91" s="210"/>
      <c r="F91" s="231" t="s">
        <v>592</v>
      </c>
      <c r="G91" s="232"/>
      <c r="H91" s="210" t="s">
        <v>613</v>
      </c>
      <c r="I91" s="210" t="s">
        <v>588</v>
      </c>
      <c r="J91" s="210">
        <v>50</v>
      </c>
      <c r="K91" s="222"/>
    </row>
    <row r="92" spans="2:11" s="1" customFormat="1" ht="15" customHeight="1">
      <c r="B92" s="233"/>
      <c r="C92" s="210" t="s">
        <v>614</v>
      </c>
      <c r="D92" s="210"/>
      <c r="E92" s="210"/>
      <c r="F92" s="231" t="s">
        <v>592</v>
      </c>
      <c r="G92" s="232"/>
      <c r="H92" s="210" t="s">
        <v>615</v>
      </c>
      <c r="I92" s="210" t="s">
        <v>588</v>
      </c>
      <c r="J92" s="210">
        <v>255</v>
      </c>
      <c r="K92" s="222"/>
    </row>
    <row r="93" spans="2:11" s="1" customFormat="1" ht="15" customHeight="1">
      <c r="B93" s="233"/>
      <c r="C93" s="210" t="s">
        <v>616</v>
      </c>
      <c r="D93" s="210"/>
      <c r="E93" s="210"/>
      <c r="F93" s="231" t="s">
        <v>586</v>
      </c>
      <c r="G93" s="232"/>
      <c r="H93" s="210" t="s">
        <v>617</v>
      </c>
      <c r="I93" s="210" t="s">
        <v>618</v>
      </c>
      <c r="J93" s="210"/>
      <c r="K93" s="222"/>
    </row>
    <row r="94" spans="2:11" s="1" customFormat="1" ht="15" customHeight="1">
      <c r="B94" s="233"/>
      <c r="C94" s="210" t="s">
        <v>619</v>
      </c>
      <c r="D94" s="210"/>
      <c r="E94" s="210"/>
      <c r="F94" s="231" t="s">
        <v>586</v>
      </c>
      <c r="G94" s="232"/>
      <c r="H94" s="210" t="s">
        <v>620</v>
      </c>
      <c r="I94" s="210" t="s">
        <v>621</v>
      </c>
      <c r="J94" s="210"/>
      <c r="K94" s="222"/>
    </row>
    <row r="95" spans="2:11" s="1" customFormat="1" ht="15" customHeight="1">
      <c r="B95" s="233"/>
      <c r="C95" s="210" t="s">
        <v>622</v>
      </c>
      <c r="D95" s="210"/>
      <c r="E95" s="210"/>
      <c r="F95" s="231" t="s">
        <v>586</v>
      </c>
      <c r="G95" s="232"/>
      <c r="H95" s="210" t="s">
        <v>622</v>
      </c>
      <c r="I95" s="210" t="s">
        <v>621</v>
      </c>
      <c r="J95" s="210"/>
      <c r="K95" s="222"/>
    </row>
    <row r="96" spans="2:11" s="1" customFormat="1" ht="15" customHeight="1">
      <c r="B96" s="233"/>
      <c r="C96" s="210" t="s">
        <v>42</v>
      </c>
      <c r="D96" s="210"/>
      <c r="E96" s="210"/>
      <c r="F96" s="231" t="s">
        <v>586</v>
      </c>
      <c r="G96" s="232"/>
      <c r="H96" s="210" t="s">
        <v>623</v>
      </c>
      <c r="I96" s="210" t="s">
        <v>621</v>
      </c>
      <c r="J96" s="210"/>
      <c r="K96" s="222"/>
    </row>
    <row r="97" spans="2:11" s="1" customFormat="1" ht="15" customHeight="1">
      <c r="B97" s="233"/>
      <c r="C97" s="210" t="s">
        <v>52</v>
      </c>
      <c r="D97" s="210"/>
      <c r="E97" s="210"/>
      <c r="F97" s="231" t="s">
        <v>586</v>
      </c>
      <c r="G97" s="232"/>
      <c r="H97" s="210" t="s">
        <v>624</v>
      </c>
      <c r="I97" s="210" t="s">
        <v>621</v>
      </c>
      <c r="J97" s="210"/>
      <c r="K97" s="222"/>
    </row>
    <row r="98" spans="2:11" s="1" customFormat="1" ht="15" customHeight="1">
      <c r="B98" s="236"/>
      <c r="C98" s="237"/>
      <c r="D98" s="237"/>
      <c r="E98" s="237"/>
      <c r="F98" s="237"/>
      <c r="G98" s="237"/>
      <c r="H98" s="237"/>
      <c r="I98" s="237"/>
      <c r="J98" s="237"/>
      <c r="K98" s="238"/>
    </row>
    <row r="99" spans="2:11" s="1" customFormat="1" ht="18.75" customHeight="1">
      <c r="B99" s="239"/>
      <c r="C99" s="240"/>
      <c r="D99" s="240"/>
      <c r="E99" s="240"/>
      <c r="F99" s="240"/>
      <c r="G99" s="240"/>
      <c r="H99" s="240"/>
      <c r="I99" s="240"/>
      <c r="J99" s="240"/>
      <c r="K99" s="239"/>
    </row>
    <row r="100" spans="2:11" s="1" customFormat="1" ht="18.75" customHeight="1">
      <c r="B100" s="217"/>
      <c r="C100" s="217"/>
      <c r="D100" s="217"/>
      <c r="E100" s="217"/>
      <c r="F100" s="217"/>
      <c r="G100" s="217"/>
      <c r="H100" s="217"/>
      <c r="I100" s="217"/>
      <c r="J100" s="217"/>
      <c r="K100" s="217"/>
    </row>
    <row r="101" spans="2:11" s="1" customFormat="1" ht="7.5" customHeight="1">
      <c r="B101" s="218"/>
      <c r="C101" s="219"/>
      <c r="D101" s="219"/>
      <c r="E101" s="219"/>
      <c r="F101" s="219"/>
      <c r="G101" s="219"/>
      <c r="H101" s="219"/>
      <c r="I101" s="219"/>
      <c r="J101" s="219"/>
      <c r="K101" s="220"/>
    </row>
    <row r="102" spans="2:11" s="1" customFormat="1" ht="45" customHeight="1">
      <c r="B102" s="221"/>
      <c r="C102" s="324" t="s">
        <v>625</v>
      </c>
      <c r="D102" s="324"/>
      <c r="E102" s="324"/>
      <c r="F102" s="324"/>
      <c r="G102" s="324"/>
      <c r="H102" s="324"/>
      <c r="I102" s="324"/>
      <c r="J102" s="324"/>
      <c r="K102" s="222"/>
    </row>
    <row r="103" spans="2:11" s="1" customFormat="1" ht="17.25" customHeight="1">
      <c r="B103" s="221"/>
      <c r="C103" s="223" t="s">
        <v>580</v>
      </c>
      <c r="D103" s="223"/>
      <c r="E103" s="223"/>
      <c r="F103" s="223" t="s">
        <v>581</v>
      </c>
      <c r="G103" s="224"/>
      <c r="H103" s="223" t="s">
        <v>58</v>
      </c>
      <c r="I103" s="223" t="s">
        <v>61</v>
      </c>
      <c r="J103" s="223" t="s">
        <v>582</v>
      </c>
      <c r="K103" s="222"/>
    </row>
    <row r="104" spans="2:11" s="1" customFormat="1" ht="17.25" customHeight="1">
      <c r="B104" s="221"/>
      <c r="C104" s="225" t="s">
        <v>583</v>
      </c>
      <c r="D104" s="225"/>
      <c r="E104" s="225"/>
      <c r="F104" s="226" t="s">
        <v>584</v>
      </c>
      <c r="G104" s="227"/>
      <c r="H104" s="225"/>
      <c r="I104" s="225"/>
      <c r="J104" s="225" t="s">
        <v>585</v>
      </c>
      <c r="K104" s="222"/>
    </row>
    <row r="105" spans="2:11" s="1" customFormat="1" ht="5.25" customHeight="1">
      <c r="B105" s="221"/>
      <c r="C105" s="223"/>
      <c r="D105" s="223"/>
      <c r="E105" s="223"/>
      <c r="F105" s="223"/>
      <c r="G105" s="241"/>
      <c r="H105" s="223"/>
      <c r="I105" s="223"/>
      <c r="J105" s="223"/>
      <c r="K105" s="222"/>
    </row>
    <row r="106" spans="2:11" s="1" customFormat="1" ht="15" customHeight="1">
      <c r="B106" s="221"/>
      <c r="C106" s="210" t="s">
        <v>57</v>
      </c>
      <c r="D106" s="230"/>
      <c r="E106" s="230"/>
      <c r="F106" s="231" t="s">
        <v>586</v>
      </c>
      <c r="G106" s="210"/>
      <c r="H106" s="210" t="s">
        <v>626</v>
      </c>
      <c r="I106" s="210" t="s">
        <v>588</v>
      </c>
      <c r="J106" s="210">
        <v>20</v>
      </c>
      <c r="K106" s="222"/>
    </row>
    <row r="107" spans="2:11" s="1" customFormat="1" ht="15" customHeight="1">
      <c r="B107" s="221"/>
      <c r="C107" s="210" t="s">
        <v>589</v>
      </c>
      <c r="D107" s="210"/>
      <c r="E107" s="210"/>
      <c r="F107" s="231" t="s">
        <v>586</v>
      </c>
      <c r="G107" s="210"/>
      <c r="H107" s="210" t="s">
        <v>626</v>
      </c>
      <c r="I107" s="210" t="s">
        <v>588</v>
      </c>
      <c r="J107" s="210">
        <v>120</v>
      </c>
      <c r="K107" s="222"/>
    </row>
    <row r="108" spans="2:11" s="1" customFormat="1" ht="15" customHeight="1">
      <c r="B108" s="233"/>
      <c r="C108" s="210" t="s">
        <v>591</v>
      </c>
      <c r="D108" s="210"/>
      <c r="E108" s="210"/>
      <c r="F108" s="231" t="s">
        <v>592</v>
      </c>
      <c r="G108" s="210"/>
      <c r="H108" s="210" t="s">
        <v>626</v>
      </c>
      <c r="I108" s="210" t="s">
        <v>588</v>
      </c>
      <c r="J108" s="210">
        <v>50</v>
      </c>
      <c r="K108" s="222"/>
    </row>
    <row r="109" spans="2:11" s="1" customFormat="1" ht="15" customHeight="1">
      <c r="B109" s="233"/>
      <c r="C109" s="210" t="s">
        <v>594</v>
      </c>
      <c r="D109" s="210"/>
      <c r="E109" s="210"/>
      <c r="F109" s="231" t="s">
        <v>586</v>
      </c>
      <c r="G109" s="210"/>
      <c r="H109" s="210" t="s">
        <v>626</v>
      </c>
      <c r="I109" s="210" t="s">
        <v>596</v>
      </c>
      <c r="J109" s="210"/>
      <c r="K109" s="222"/>
    </row>
    <row r="110" spans="2:11" s="1" customFormat="1" ht="15" customHeight="1">
      <c r="B110" s="233"/>
      <c r="C110" s="210" t="s">
        <v>605</v>
      </c>
      <c r="D110" s="210"/>
      <c r="E110" s="210"/>
      <c r="F110" s="231" t="s">
        <v>592</v>
      </c>
      <c r="G110" s="210"/>
      <c r="H110" s="210" t="s">
        <v>626</v>
      </c>
      <c r="I110" s="210" t="s">
        <v>588</v>
      </c>
      <c r="J110" s="210">
        <v>50</v>
      </c>
      <c r="K110" s="222"/>
    </row>
    <row r="111" spans="2:11" s="1" customFormat="1" ht="15" customHeight="1">
      <c r="B111" s="233"/>
      <c r="C111" s="210" t="s">
        <v>613</v>
      </c>
      <c r="D111" s="210"/>
      <c r="E111" s="210"/>
      <c r="F111" s="231" t="s">
        <v>592</v>
      </c>
      <c r="G111" s="210"/>
      <c r="H111" s="210" t="s">
        <v>626</v>
      </c>
      <c r="I111" s="210" t="s">
        <v>588</v>
      </c>
      <c r="J111" s="210">
        <v>50</v>
      </c>
      <c r="K111" s="222"/>
    </row>
    <row r="112" spans="2:11" s="1" customFormat="1" ht="15" customHeight="1">
      <c r="B112" s="233"/>
      <c r="C112" s="210" t="s">
        <v>611</v>
      </c>
      <c r="D112" s="210"/>
      <c r="E112" s="210"/>
      <c r="F112" s="231" t="s">
        <v>592</v>
      </c>
      <c r="G112" s="210"/>
      <c r="H112" s="210" t="s">
        <v>626</v>
      </c>
      <c r="I112" s="210" t="s">
        <v>588</v>
      </c>
      <c r="J112" s="210">
        <v>50</v>
      </c>
      <c r="K112" s="222"/>
    </row>
    <row r="113" spans="2:11" s="1" customFormat="1" ht="15" customHeight="1">
      <c r="B113" s="233"/>
      <c r="C113" s="210" t="s">
        <v>57</v>
      </c>
      <c r="D113" s="210"/>
      <c r="E113" s="210"/>
      <c r="F113" s="231" t="s">
        <v>586</v>
      </c>
      <c r="G113" s="210"/>
      <c r="H113" s="210" t="s">
        <v>627</v>
      </c>
      <c r="I113" s="210" t="s">
        <v>588</v>
      </c>
      <c r="J113" s="210">
        <v>20</v>
      </c>
      <c r="K113" s="222"/>
    </row>
    <row r="114" spans="2:11" s="1" customFormat="1" ht="15" customHeight="1">
      <c r="B114" s="233"/>
      <c r="C114" s="210" t="s">
        <v>628</v>
      </c>
      <c r="D114" s="210"/>
      <c r="E114" s="210"/>
      <c r="F114" s="231" t="s">
        <v>586</v>
      </c>
      <c r="G114" s="210"/>
      <c r="H114" s="210" t="s">
        <v>629</v>
      </c>
      <c r="I114" s="210" t="s">
        <v>588</v>
      </c>
      <c r="J114" s="210">
        <v>120</v>
      </c>
      <c r="K114" s="222"/>
    </row>
    <row r="115" spans="2:11" s="1" customFormat="1" ht="15" customHeight="1">
      <c r="B115" s="233"/>
      <c r="C115" s="210" t="s">
        <v>42</v>
      </c>
      <c r="D115" s="210"/>
      <c r="E115" s="210"/>
      <c r="F115" s="231" t="s">
        <v>586</v>
      </c>
      <c r="G115" s="210"/>
      <c r="H115" s="210" t="s">
        <v>630</v>
      </c>
      <c r="I115" s="210" t="s">
        <v>621</v>
      </c>
      <c r="J115" s="210"/>
      <c r="K115" s="222"/>
    </row>
    <row r="116" spans="2:11" s="1" customFormat="1" ht="15" customHeight="1">
      <c r="B116" s="233"/>
      <c r="C116" s="210" t="s">
        <v>52</v>
      </c>
      <c r="D116" s="210"/>
      <c r="E116" s="210"/>
      <c r="F116" s="231" t="s">
        <v>586</v>
      </c>
      <c r="G116" s="210"/>
      <c r="H116" s="210" t="s">
        <v>631</v>
      </c>
      <c r="I116" s="210" t="s">
        <v>621</v>
      </c>
      <c r="J116" s="210"/>
      <c r="K116" s="222"/>
    </row>
    <row r="117" spans="2:11" s="1" customFormat="1" ht="15" customHeight="1">
      <c r="B117" s="233"/>
      <c r="C117" s="210" t="s">
        <v>61</v>
      </c>
      <c r="D117" s="210"/>
      <c r="E117" s="210"/>
      <c r="F117" s="231" t="s">
        <v>586</v>
      </c>
      <c r="G117" s="210"/>
      <c r="H117" s="210" t="s">
        <v>632</v>
      </c>
      <c r="I117" s="210" t="s">
        <v>633</v>
      </c>
      <c r="J117" s="210"/>
      <c r="K117" s="222"/>
    </row>
    <row r="118" spans="2:11" s="1" customFormat="1" ht="15" customHeight="1">
      <c r="B118" s="236"/>
      <c r="C118" s="242"/>
      <c r="D118" s="242"/>
      <c r="E118" s="242"/>
      <c r="F118" s="242"/>
      <c r="G118" s="242"/>
      <c r="H118" s="242"/>
      <c r="I118" s="242"/>
      <c r="J118" s="242"/>
      <c r="K118" s="238"/>
    </row>
    <row r="119" spans="2:11" s="1" customFormat="1" ht="18.75" customHeight="1">
      <c r="B119" s="243"/>
      <c r="C119" s="244"/>
      <c r="D119" s="244"/>
      <c r="E119" s="244"/>
      <c r="F119" s="245"/>
      <c r="G119" s="244"/>
      <c r="H119" s="244"/>
      <c r="I119" s="244"/>
      <c r="J119" s="244"/>
      <c r="K119" s="243"/>
    </row>
    <row r="120" spans="2:11" s="1" customFormat="1" ht="18.75" customHeight="1">
      <c r="B120" s="217"/>
      <c r="C120" s="217"/>
      <c r="D120" s="217"/>
      <c r="E120" s="217"/>
      <c r="F120" s="217"/>
      <c r="G120" s="217"/>
      <c r="H120" s="217"/>
      <c r="I120" s="217"/>
      <c r="J120" s="217"/>
      <c r="K120" s="217"/>
    </row>
    <row r="121" spans="2:11" s="1" customFormat="1" ht="7.5" customHeight="1">
      <c r="B121" s="246"/>
      <c r="C121" s="247"/>
      <c r="D121" s="247"/>
      <c r="E121" s="247"/>
      <c r="F121" s="247"/>
      <c r="G121" s="247"/>
      <c r="H121" s="247"/>
      <c r="I121" s="247"/>
      <c r="J121" s="247"/>
      <c r="K121" s="248"/>
    </row>
    <row r="122" spans="2:11" s="1" customFormat="1" ht="45" customHeight="1">
      <c r="B122" s="249"/>
      <c r="C122" s="322" t="s">
        <v>634</v>
      </c>
      <c r="D122" s="322"/>
      <c r="E122" s="322"/>
      <c r="F122" s="322"/>
      <c r="G122" s="322"/>
      <c r="H122" s="322"/>
      <c r="I122" s="322"/>
      <c r="J122" s="322"/>
      <c r="K122" s="250"/>
    </row>
    <row r="123" spans="2:11" s="1" customFormat="1" ht="17.25" customHeight="1">
      <c r="B123" s="251"/>
      <c r="C123" s="223" t="s">
        <v>580</v>
      </c>
      <c r="D123" s="223"/>
      <c r="E123" s="223"/>
      <c r="F123" s="223" t="s">
        <v>581</v>
      </c>
      <c r="G123" s="224"/>
      <c r="H123" s="223" t="s">
        <v>58</v>
      </c>
      <c r="I123" s="223" t="s">
        <v>61</v>
      </c>
      <c r="J123" s="223" t="s">
        <v>582</v>
      </c>
      <c r="K123" s="252"/>
    </row>
    <row r="124" spans="2:11" s="1" customFormat="1" ht="17.25" customHeight="1">
      <c r="B124" s="251"/>
      <c r="C124" s="225" t="s">
        <v>583</v>
      </c>
      <c r="D124" s="225"/>
      <c r="E124" s="225"/>
      <c r="F124" s="226" t="s">
        <v>584</v>
      </c>
      <c r="G124" s="227"/>
      <c r="H124" s="225"/>
      <c r="I124" s="225"/>
      <c r="J124" s="225" t="s">
        <v>585</v>
      </c>
      <c r="K124" s="252"/>
    </row>
    <row r="125" spans="2:11" s="1" customFormat="1" ht="5.25" customHeight="1">
      <c r="B125" s="253"/>
      <c r="C125" s="228"/>
      <c r="D125" s="228"/>
      <c r="E125" s="228"/>
      <c r="F125" s="228"/>
      <c r="G125" s="254"/>
      <c r="H125" s="228"/>
      <c r="I125" s="228"/>
      <c r="J125" s="228"/>
      <c r="K125" s="255"/>
    </row>
    <row r="126" spans="2:11" s="1" customFormat="1" ht="15" customHeight="1">
      <c r="B126" s="253"/>
      <c r="C126" s="210" t="s">
        <v>589</v>
      </c>
      <c r="D126" s="230"/>
      <c r="E126" s="230"/>
      <c r="F126" s="231" t="s">
        <v>586</v>
      </c>
      <c r="G126" s="210"/>
      <c r="H126" s="210" t="s">
        <v>626</v>
      </c>
      <c r="I126" s="210" t="s">
        <v>588</v>
      </c>
      <c r="J126" s="210">
        <v>120</v>
      </c>
      <c r="K126" s="256"/>
    </row>
    <row r="127" spans="2:11" s="1" customFormat="1" ht="15" customHeight="1">
      <c r="B127" s="253"/>
      <c r="C127" s="210" t="s">
        <v>635</v>
      </c>
      <c r="D127" s="210"/>
      <c r="E127" s="210"/>
      <c r="F127" s="231" t="s">
        <v>586</v>
      </c>
      <c r="G127" s="210"/>
      <c r="H127" s="210" t="s">
        <v>636</v>
      </c>
      <c r="I127" s="210" t="s">
        <v>588</v>
      </c>
      <c r="J127" s="210" t="s">
        <v>637</v>
      </c>
      <c r="K127" s="256"/>
    </row>
    <row r="128" spans="2:11" s="1" customFormat="1" ht="15" customHeight="1">
      <c r="B128" s="253"/>
      <c r="C128" s="210" t="s">
        <v>534</v>
      </c>
      <c r="D128" s="210"/>
      <c r="E128" s="210"/>
      <c r="F128" s="231" t="s">
        <v>586</v>
      </c>
      <c r="G128" s="210"/>
      <c r="H128" s="210" t="s">
        <v>638</v>
      </c>
      <c r="I128" s="210" t="s">
        <v>588</v>
      </c>
      <c r="J128" s="210" t="s">
        <v>637</v>
      </c>
      <c r="K128" s="256"/>
    </row>
    <row r="129" spans="2:11" s="1" customFormat="1" ht="15" customHeight="1">
      <c r="B129" s="253"/>
      <c r="C129" s="210" t="s">
        <v>597</v>
      </c>
      <c r="D129" s="210"/>
      <c r="E129" s="210"/>
      <c r="F129" s="231" t="s">
        <v>592</v>
      </c>
      <c r="G129" s="210"/>
      <c r="H129" s="210" t="s">
        <v>598</v>
      </c>
      <c r="I129" s="210" t="s">
        <v>588</v>
      </c>
      <c r="J129" s="210">
        <v>15</v>
      </c>
      <c r="K129" s="256"/>
    </row>
    <row r="130" spans="2:11" s="1" customFormat="1" ht="15" customHeight="1">
      <c r="B130" s="253"/>
      <c r="C130" s="234" t="s">
        <v>599</v>
      </c>
      <c r="D130" s="234"/>
      <c r="E130" s="234"/>
      <c r="F130" s="235" t="s">
        <v>592</v>
      </c>
      <c r="G130" s="234"/>
      <c r="H130" s="234" t="s">
        <v>600</v>
      </c>
      <c r="I130" s="234" t="s">
        <v>588</v>
      </c>
      <c r="J130" s="234">
        <v>15</v>
      </c>
      <c r="K130" s="256"/>
    </row>
    <row r="131" spans="2:11" s="1" customFormat="1" ht="15" customHeight="1">
      <c r="B131" s="253"/>
      <c r="C131" s="234" t="s">
        <v>601</v>
      </c>
      <c r="D131" s="234"/>
      <c r="E131" s="234"/>
      <c r="F131" s="235" t="s">
        <v>592</v>
      </c>
      <c r="G131" s="234"/>
      <c r="H131" s="234" t="s">
        <v>602</v>
      </c>
      <c r="I131" s="234" t="s">
        <v>588</v>
      </c>
      <c r="J131" s="234">
        <v>20</v>
      </c>
      <c r="K131" s="256"/>
    </row>
    <row r="132" spans="2:11" s="1" customFormat="1" ht="15" customHeight="1">
      <c r="B132" s="253"/>
      <c r="C132" s="234" t="s">
        <v>603</v>
      </c>
      <c r="D132" s="234"/>
      <c r="E132" s="234"/>
      <c r="F132" s="235" t="s">
        <v>592</v>
      </c>
      <c r="G132" s="234"/>
      <c r="H132" s="234" t="s">
        <v>604</v>
      </c>
      <c r="I132" s="234" t="s">
        <v>588</v>
      </c>
      <c r="J132" s="234">
        <v>20</v>
      </c>
      <c r="K132" s="256"/>
    </row>
    <row r="133" spans="2:11" s="1" customFormat="1" ht="15" customHeight="1">
      <c r="B133" s="253"/>
      <c r="C133" s="210" t="s">
        <v>591</v>
      </c>
      <c r="D133" s="210"/>
      <c r="E133" s="210"/>
      <c r="F133" s="231" t="s">
        <v>592</v>
      </c>
      <c r="G133" s="210"/>
      <c r="H133" s="210" t="s">
        <v>626</v>
      </c>
      <c r="I133" s="210" t="s">
        <v>588</v>
      </c>
      <c r="J133" s="210">
        <v>50</v>
      </c>
      <c r="K133" s="256"/>
    </row>
    <row r="134" spans="2:11" s="1" customFormat="1" ht="15" customHeight="1">
      <c r="B134" s="253"/>
      <c r="C134" s="210" t="s">
        <v>605</v>
      </c>
      <c r="D134" s="210"/>
      <c r="E134" s="210"/>
      <c r="F134" s="231" t="s">
        <v>592</v>
      </c>
      <c r="G134" s="210"/>
      <c r="H134" s="210" t="s">
        <v>626</v>
      </c>
      <c r="I134" s="210" t="s">
        <v>588</v>
      </c>
      <c r="J134" s="210">
        <v>50</v>
      </c>
      <c r="K134" s="256"/>
    </row>
    <row r="135" spans="2:11" s="1" customFormat="1" ht="15" customHeight="1">
      <c r="B135" s="253"/>
      <c r="C135" s="210" t="s">
        <v>611</v>
      </c>
      <c r="D135" s="210"/>
      <c r="E135" s="210"/>
      <c r="F135" s="231" t="s">
        <v>592</v>
      </c>
      <c r="G135" s="210"/>
      <c r="H135" s="210" t="s">
        <v>626</v>
      </c>
      <c r="I135" s="210" t="s">
        <v>588</v>
      </c>
      <c r="J135" s="210">
        <v>50</v>
      </c>
      <c r="K135" s="256"/>
    </row>
    <row r="136" spans="2:11" s="1" customFormat="1" ht="15" customHeight="1">
      <c r="B136" s="253"/>
      <c r="C136" s="210" t="s">
        <v>613</v>
      </c>
      <c r="D136" s="210"/>
      <c r="E136" s="210"/>
      <c r="F136" s="231" t="s">
        <v>592</v>
      </c>
      <c r="G136" s="210"/>
      <c r="H136" s="210" t="s">
        <v>626</v>
      </c>
      <c r="I136" s="210" t="s">
        <v>588</v>
      </c>
      <c r="J136" s="210">
        <v>50</v>
      </c>
      <c r="K136" s="256"/>
    </row>
    <row r="137" spans="2:11" s="1" customFormat="1" ht="15" customHeight="1">
      <c r="B137" s="253"/>
      <c r="C137" s="210" t="s">
        <v>614</v>
      </c>
      <c r="D137" s="210"/>
      <c r="E137" s="210"/>
      <c r="F137" s="231" t="s">
        <v>592</v>
      </c>
      <c r="G137" s="210"/>
      <c r="H137" s="210" t="s">
        <v>639</v>
      </c>
      <c r="I137" s="210" t="s">
        <v>588</v>
      </c>
      <c r="J137" s="210">
        <v>255</v>
      </c>
      <c r="K137" s="256"/>
    </row>
    <row r="138" spans="2:11" s="1" customFormat="1" ht="15" customHeight="1">
      <c r="B138" s="253"/>
      <c r="C138" s="210" t="s">
        <v>616</v>
      </c>
      <c r="D138" s="210"/>
      <c r="E138" s="210"/>
      <c r="F138" s="231" t="s">
        <v>586</v>
      </c>
      <c r="G138" s="210"/>
      <c r="H138" s="210" t="s">
        <v>640</v>
      </c>
      <c r="I138" s="210" t="s">
        <v>618</v>
      </c>
      <c r="J138" s="210"/>
      <c r="K138" s="256"/>
    </row>
    <row r="139" spans="2:11" s="1" customFormat="1" ht="15" customHeight="1">
      <c r="B139" s="253"/>
      <c r="C139" s="210" t="s">
        <v>619</v>
      </c>
      <c r="D139" s="210"/>
      <c r="E139" s="210"/>
      <c r="F139" s="231" t="s">
        <v>586</v>
      </c>
      <c r="G139" s="210"/>
      <c r="H139" s="210" t="s">
        <v>641</v>
      </c>
      <c r="I139" s="210" t="s">
        <v>621</v>
      </c>
      <c r="J139" s="210"/>
      <c r="K139" s="256"/>
    </row>
    <row r="140" spans="2:11" s="1" customFormat="1" ht="15" customHeight="1">
      <c r="B140" s="253"/>
      <c r="C140" s="210" t="s">
        <v>622</v>
      </c>
      <c r="D140" s="210"/>
      <c r="E140" s="210"/>
      <c r="F140" s="231" t="s">
        <v>586</v>
      </c>
      <c r="G140" s="210"/>
      <c r="H140" s="210" t="s">
        <v>622</v>
      </c>
      <c r="I140" s="210" t="s">
        <v>621</v>
      </c>
      <c r="J140" s="210"/>
      <c r="K140" s="256"/>
    </row>
    <row r="141" spans="2:11" s="1" customFormat="1" ht="15" customHeight="1">
      <c r="B141" s="253"/>
      <c r="C141" s="210" t="s">
        <v>42</v>
      </c>
      <c r="D141" s="210"/>
      <c r="E141" s="210"/>
      <c r="F141" s="231" t="s">
        <v>586</v>
      </c>
      <c r="G141" s="210"/>
      <c r="H141" s="210" t="s">
        <v>642</v>
      </c>
      <c r="I141" s="210" t="s">
        <v>621</v>
      </c>
      <c r="J141" s="210"/>
      <c r="K141" s="256"/>
    </row>
    <row r="142" spans="2:11" s="1" customFormat="1" ht="15" customHeight="1">
      <c r="B142" s="253"/>
      <c r="C142" s="210" t="s">
        <v>643</v>
      </c>
      <c r="D142" s="210"/>
      <c r="E142" s="210"/>
      <c r="F142" s="231" t="s">
        <v>586</v>
      </c>
      <c r="G142" s="210"/>
      <c r="H142" s="210" t="s">
        <v>644</v>
      </c>
      <c r="I142" s="210" t="s">
        <v>621</v>
      </c>
      <c r="J142" s="210"/>
      <c r="K142" s="256"/>
    </row>
    <row r="143" spans="2:11" s="1" customFormat="1" ht="15" customHeight="1">
      <c r="B143" s="257"/>
      <c r="C143" s="258"/>
      <c r="D143" s="258"/>
      <c r="E143" s="258"/>
      <c r="F143" s="258"/>
      <c r="G143" s="258"/>
      <c r="H143" s="258"/>
      <c r="I143" s="258"/>
      <c r="J143" s="258"/>
      <c r="K143" s="259"/>
    </row>
    <row r="144" spans="2:11" s="1" customFormat="1" ht="18.75" customHeight="1">
      <c r="B144" s="244"/>
      <c r="C144" s="244"/>
      <c r="D144" s="244"/>
      <c r="E144" s="244"/>
      <c r="F144" s="245"/>
      <c r="G144" s="244"/>
      <c r="H144" s="244"/>
      <c r="I144" s="244"/>
      <c r="J144" s="244"/>
      <c r="K144" s="244"/>
    </row>
    <row r="145" spans="2:11" s="1" customFormat="1" ht="18.75" customHeight="1">
      <c r="B145" s="217"/>
      <c r="C145" s="217"/>
      <c r="D145" s="217"/>
      <c r="E145" s="217"/>
      <c r="F145" s="217"/>
      <c r="G145" s="217"/>
      <c r="H145" s="217"/>
      <c r="I145" s="217"/>
      <c r="J145" s="217"/>
      <c r="K145" s="217"/>
    </row>
    <row r="146" spans="2:11" s="1" customFormat="1" ht="7.5" customHeight="1">
      <c r="B146" s="218"/>
      <c r="C146" s="219"/>
      <c r="D146" s="219"/>
      <c r="E146" s="219"/>
      <c r="F146" s="219"/>
      <c r="G146" s="219"/>
      <c r="H146" s="219"/>
      <c r="I146" s="219"/>
      <c r="J146" s="219"/>
      <c r="K146" s="220"/>
    </row>
    <row r="147" spans="2:11" s="1" customFormat="1" ht="45" customHeight="1">
      <c r="B147" s="221"/>
      <c r="C147" s="324" t="s">
        <v>645</v>
      </c>
      <c r="D147" s="324"/>
      <c r="E147" s="324"/>
      <c r="F147" s="324"/>
      <c r="G147" s="324"/>
      <c r="H147" s="324"/>
      <c r="I147" s="324"/>
      <c r="J147" s="324"/>
      <c r="K147" s="222"/>
    </row>
    <row r="148" spans="2:11" s="1" customFormat="1" ht="17.25" customHeight="1">
      <c r="B148" s="221"/>
      <c r="C148" s="223" t="s">
        <v>580</v>
      </c>
      <c r="D148" s="223"/>
      <c r="E148" s="223"/>
      <c r="F148" s="223" t="s">
        <v>581</v>
      </c>
      <c r="G148" s="224"/>
      <c r="H148" s="223" t="s">
        <v>58</v>
      </c>
      <c r="I148" s="223" t="s">
        <v>61</v>
      </c>
      <c r="J148" s="223" t="s">
        <v>582</v>
      </c>
      <c r="K148" s="222"/>
    </row>
    <row r="149" spans="2:11" s="1" customFormat="1" ht="17.25" customHeight="1">
      <c r="B149" s="221"/>
      <c r="C149" s="225" t="s">
        <v>583</v>
      </c>
      <c r="D149" s="225"/>
      <c r="E149" s="225"/>
      <c r="F149" s="226" t="s">
        <v>584</v>
      </c>
      <c r="G149" s="227"/>
      <c r="H149" s="225"/>
      <c r="I149" s="225"/>
      <c r="J149" s="225" t="s">
        <v>585</v>
      </c>
      <c r="K149" s="222"/>
    </row>
    <row r="150" spans="2:11" s="1" customFormat="1" ht="5.25" customHeight="1">
      <c r="B150" s="233"/>
      <c r="C150" s="228"/>
      <c r="D150" s="228"/>
      <c r="E150" s="228"/>
      <c r="F150" s="228"/>
      <c r="G150" s="229"/>
      <c r="H150" s="228"/>
      <c r="I150" s="228"/>
      <c r="J150" s="228"/>
      <c r="K150" s="256"/>
    </row>
    <row r="151" spans="2:11" s="1" customFormat="1" ht="15" customHeight="1">
      <c r="B151" s="233"/>
      <c r="C151" s="260" t="s">
        <v>589</v>
      </c>
      <c r="D151" s="210"/>
      <c r="E151" s="210"/>
      <c r="F151" s="261" t="s">
        <v>586</v>
      </c>
      <c r="G151" s="210"/>
      <c r="H151" s="260" t="s">
        <v>626</v>
      </c>
      <c r="I151" s="260" t="s">
        <v>588</v>
      </c>
      <c r="J151" s="260">
        <v>120</v>
      </c>
      <c r="K151" s="256"/>
    </row>
    <row r="152" spans="2:11" s="1" customFormat="1" ht="15" customHeight="1">
      <c r="B152" s="233"/>
      <c r="C152" s="260" t="s">
        <v>635</v>
      </c>
      <c r="D152" s="210"/>
      <c r="E152" s="210"/>
      <c r="F152" s="261" t="s">
        <v>586</v>
      </c>
      <c r="G152" s="210"/>
      <c r="H152" s="260" t="s">
        <v>646</v>
      </c>
      <c r="I152" s="260" t="s">
        <v>588</v>
      </c>
      <c r="J152" s="260" t="s">
        <v>637</v>
      </c>
      <c r="K152" s="256"/>
    </row>
    <row r="153" spans="2:11" s="1" customFormat="1" ht="15" customHeight="1">
      <c r="B153" s="233"/>
      <c r="C153" s="260" t="s">
        <v>534</v>
      </c>
      <c r="D153" s="210"/>
      <c r="E153" s="210"/>
      <c r="F153" s="261" t="s">
        <v>586</v>
      </c>
      <c r="G153" s="210"/>
      <c r="H153" s="260" t="s">
        <v>647</v>
      </c>
      <c r="I153" s="260" t="s">
        <v>588</v>
      </c>
      <c r="J153" s="260" t="s">
        <v>637</v>
      </c>
      <c r="K153" s="256"/>
    </row>
    <row r="154" spans="2:11" s="1" customFormat="1" ht="15" customHeight="1">
      <c r="B154" s="233"/>
      <c r="C154" s="260" t="s">
        <v>591</v>
      </c>
      <c r="D154" s="210"/>
      <c r="E154" s="210"/>
      <c r="F154" s="261" t="s">
        <v>592</v>
      </c>
      <c r="G154" s="210"/>
      <c r="H154" s="260" t="s">
        <v>626</v>
      </c>
      <c r="I154" s="260" t="s">
        <v>588</v>
      </c>
      <c r="J154" s="260">
        <v>50</v>
      </c>
      <c r="K154" s="256"/>
    </row>
    <row r="155" spans="2:11" s="1" customFormat="1" ht="15" customHeight="1">
      <c r="B155" s="233"/>
      <c r="C155" s="260" t="s">
        <v>594</v>
      </c>
      <c r="D155" s="210"/>
      <c r="E155" s="210"/>
      <c r="F155" s="261" t="s">
        <v>586</v>
      </c>
      <c r="G155" s="210"/>
      <c r="H155" s="260" t="s">
        <v>626</v>
      </c>
      <c r="I155" s="260" t="s">
        <v>596</v>
      </c>
      <c r="J155" s="260"/>
      <c r="K155" s="256"/>
    </row>
    <row r="156" spans="2:11" s="1" customFormat="1" ht="15" customHeight="1">
      <c r="B156" s="233"/>
      <c r="C156" s="260" t="s">
        <v>605</v>
      </c>
      <c r="D156" s="210"/>
      <c r="E156" s="210"/>
      <c r="F156" s="261" t="s">
        <v>592</v>
      </c>
      <c r="G156" s="210"/>
      <c r="H156" s="260" t="s">
        <v>626</v>
      </c>
      <c r="I156" s="260" t="s">
        <v>588</v>
      </c>
      <c r="J156" s="260">
        <v>50</v>
      </c>
      <c r="K156" s="256"/>
    </row>
    <row r="157" spans="2:11" s="1" customFormat="1" ht="15" customHeight="1">
      <c r="B157" s="233"/>
      <c r="C157" s="260" t="s">
        <v>613</v>
      </c>
      <c r="D157" s="210"/>
      <c r="E157" s="210"/>
      <c r="F157" s="261" t="s">
        <v>592</v>
      </c>
      <c r="G157" s="210"/>
      <c r="H157" s="260" t="s">
        <v>626</v>
      </c>
      <c r="I157" s="260" t="s">
        <v>588</v>
      </c>
      <c r="J157" s="260">
        <v>50</v>
      </c>
      <c r="K157" s="256"/>
    </row>
    <row r="158" spans="2:11" s="1" customFormat="1" ht="15" customHeight="1">
      <c r="B158" s="233"/>
      <c r="C158" s="260" t="s">
        <v>611</v>
      </c>
      <c r="D158" s="210"/>
      <c r="E158" s="210"/>
      <c r="F158" s="261" t="s">
        <v>592</v>
      </c>
      <c r="G158" s="210"/>
      <c r="H158" s="260" t="s">
        <v>626</v>
      </c>
      <c r="I158" s="260" t="s">
        <v>588</v>
      </c>
      <c r="J158" s="260">
        <v>50</v>
      </c>
      <c r="K158" s="256"/>
    </row>
    <row r="159" spans="2:11" s="1" customFormat="1" ht="15" customHeight="1">
      <c r="B159" s="233"/>
      <c r="C159" s="260" t="s">
        <v>100</v>
      </c>
      <c r="D159" s="210"/>
      <c r="E159" s="210"/>
      <c r="F159" s="261" t="s">
        <v>586</v>
      </c>
      <c r="G159" s="210"/>
      <c r="H159" s="260" t="s">
        <v>648</v>
      </c>
      <c r="I159" s="260" t="s">
        <v>588</v>
      </c>
      <c r="J159" s="260" t="s">
        <v>649</v>
      </c>
      <c r="K159" s="256"/>
    </row>
    <row r="160" spans="2:11" s="1" customFormat="1" ht="15" customHeight="1">
      <c r="B160" s="233"/>
      <c r="C160" s="260" t="s">
        <v>650</v>
      </c>
      <c r="D160" s="210"/>
      <c r="E160" s="210"/>
      <c r="F160" s="261" t="s">
        <v>586</v>
      </c>
      <c r="G160" s="210"/>
      <c r="H160" s="260" t="s">
        <v>651</v>
      </c>
      <c r="I160" s="260" t="s">
        <v>621</v>
      </c>
      <c r="J160" s="260"/>
      <c r="K160" s="256"/>
    </row>
    <row r="161" spans="2:11" s="1" customFormat="1" ht="15" customHeight="1">
      <c r="B161" s="262"/>
      <c r="C161" s="242"/>
      <c r="D161" s="242"/>
      <c r="E161" s="242"/>
      <c r="F161" s="242"/>
      <c r="G161" s="242"/>
      <c r="H161" s="242"/>
      <c r="I161" s="242"/>
      <c r="J161" s="242"/>
      <c r="K161" s="263"/>
    </row>
    <row r="162" spans="2:11" s="1" customFormat="1" ht="18.75" customHeight="1">
      <c r="B162" s="244"/>
      <c r="C162" s="254"/>
      <c r="D162" s="254"/>
      <c r="E162" s="254"/>
      <c r="F162" s="264"/>
      <c r="G162" s="254"/>
      <c r="H162" s="254"/>
      <c r="I162" s="254"/>
      <c r="J162" s="254"/>
      <c r="K162" s="244"/>
    </row>
    <row r="163" spans="2:11" s="1" customFormat="1" ht="18.75" customHeight="1">
      <c r="B163" s="217"/>
      <c r="C163" s="217"/>
      <c r="D163" s="217"/>
      <c r="E163" s="217"/>
      <c r="F163" s="217"/>
      <c r="G163" s="217"/>
      <c r="H163" s="217"/>
      <c r="I163" s="217"/>
      <c r="J163" s="217"/>
      <c r="K163" s="217"/>
    </row>
    <row r="164" spans="2:11" s="1" customFormat="1" ht="7.5" customHeight="1">
      <c r="B164" s="199"/>
      <c r="C164" s="200"/>
      <c r="D164" s="200"/>
      <c r="E164" s="200"/>
      <c r="F164" s="200"/>
      <c r="G164" s="200"/>
      <c r="H164" s="200"/>
      <c r="I164" s="200"/>
      <c r="J164" s="200"/>
      <c r="K164" s="201"/>
    </row>
    <row r="165" spans="2:11" s="1" customFormat="1" ht="45" customHeight="1">
      <c r="B165" s="202"/>
      <c r="C165" s="322" t="s">
        <v>652</v>
      </c>
      <c r="D165" s="322"/>
      <c r="E165" s="322"/>
      <c r="F165" s="322"/>
      <c r="G165" s="322"/>
      <c r="H165" s="322"/>
      <c r="I165" s="322"/>
      <c r="J165" s="322"/>
      <c r="K165" s="203"/>
    </row>
    <row r="166" spans="2:11" s="1" customFormat="1" ht="17.25" customHeight="1">
      <c r="B166" s="202"/>
      <c r="C166" s="223" t="s">
        <v>580</v>
      </c>
      <c r="D166" s="223"/>
      <c r="E166" s="223"/>
      <c r="F166" s="223" t="s">
        <v>581</v>
      </c>
      <c r="G166" s="265"/>
      <c r="H166" s="266" t="s">
        <v>58</v>
      </c>
      <c r="I166" s="266" t="s">
        <v>61</v>
      </c>
      <c r="J166" s="223" t="s">
        <v>582</v>
      </c>
      <c r="K166" s="203"/>
    </row>
    <row r="167" spans="2:11" s="1" customFormat="1" ht="17.25" customHeight="1">
      <c r="B167" s="204"/>
      <c r="C167" s="225" t="s">
        <v>583</v>
      </c>
      <c r="D167" s="225"/>
      <c r="E167" s="225"/>
      <c r="F167" s="226" t="s">
        <v>584</v>
      </c>
      <c r="G167" s="267"/>
      <c r="H167" s="268"/>
      <c r="I167" s="268"/>
      <c r="J167" s="225" t="s">
        <v>585</v>
      </c>
      <c r="K167" s="205"/>
    </row>
    <row r="168" spans="2:11" s="1" customFormat="1" ht="5.25" customHeight="1">
      <c r="B168" s="233"/>
      <c r="C168" s="228"/>
      <c r="D168" s="228"/>
      <c r="E168" s="228"/>
      <c r="F168" s="228"/>
      <c r="G168" s="229"/>
      <c r="H168" s="228"/>
      <c r="I168" s="228"/>
      <c r="J168" s="228"/>
      <c r="K168" s="256"/>
    </row>
    <row r="169" spans="2:11" s="1" customFormat="1" ht="15" customHeight="1">
      <c r="B169" s="233"/>
      <c r="C169" s="210" t="s">
        <v>589</v>
      </c>
      <c r="D169" s="210"/>
      <c r="E169" s="210"/>
      <c r="F169" s="231" t="s">
        <v>586</v>
      </c>
      <c r="G169" s="210"/>
      <c r="H169" s="210" t="s">
        <v>626</v>
      </c>
      <c r="I169" s="210" t="s">
        <v>588</v>
      </c>
      <c r="J169" s="210">
        <v>120</v>
      </c>
      <c r="K169" s="256"/>
    </row>
    <row r="170" spans="2:11" s="1" customFormat="1" ht="15" customHeight="1">
      <c r="B170" s="233"/>
      <c r="C170" s="210" t="s">
        <v>635</v>
      </c>
      <c r="D170" s="210"/>
      <c r="E170" s="210"/>
      <c r="F170" s="231" t="s">
        <v>586</v>
      </c>
      <c r="G170" s="210"/>
      <c r="H170" s="210" t="s">
        <v>636</v>
      </c>
      <c r="I170" s="210" t="s">
        <v>588</v>
      </c>
      <c r="J170" s="210" t="s">
        <v>637</v>
      </c>
      <c r="K170" s="256"/>
    </row>
    <row r="171" spans="2:11" s="1" customFormat="1" ht="15" customHeight="1">
      <c r="B171" s="233"/>
      <c r="C171" s="210" t="s">
        <v>534</v>
      </c>
      <c r="D171" s="210"/>
      <c r="E171" s="210"/>
      <c r="F171" s="231" t="s">
        <v>586</v>
      </c>
      <c r="G171" s="210"/>
      <c r="H171" s="210" t="s">
        <v>653</v>
      </c>
      <c r="I171" s="210" t="s">
        <v>588</v>
      </c>
      <c r="J171" s="210" t="s">
        <v>637</v>
      </c>
      <c r="K171" s="256"/>
    </row>
    <row r="172" spans="2:11" s="1" customFormat="1" ht="15" customHeight="1">
      <c r="B172" s="233"/>
      <c r="C172" s="210" t="s">
        <v>591</v>
      </c>
      <c r="D172" s="210"/>
      <c r="E172" s="210"/>
      <c r="F172" s="231" t="s">
        <v>592</v>
      </c>
      <c r="G172" s="210"/>
      <c r="H172" s="210" t="s">
        <v>653</v>
      </c>
      <c r="I172" s="210" t="s">
        <v>588</v>
      </c>
      <c r="J172" s="210">
        <v>50</v>
      </c>
      <c r="K172" s="256"/>
    </row>
    <row r="173" spans="2:11" s="1" customFormat="1" ht="15" customHeight="1">
      <c r="B173" s="233"/>
      <c r="C173" s="210" t="s">
        <v>594</v>
      </c>
      <c r="D173" s="210"/>
      <c r="E173" s="210"/>
      <c r="F173" s="231" t="s">
        <v>586</v>
      </c>
      <c r="G173" s="210"/>
      <c r="H173" s="210" t="s">
        <v>653</v>
      </c>
      <c r="I173" s="210" t="s">
        <v>596</v>
      </c>
      <c r="J173" s="210"/>
      <c r="K173" s="256"/>
    </row>
    <row r="174" spans="2:11" s="1" customFormat="1" ht="15" customHeight="1">
      <c r="B174" s="233"/>
      <c r="C174" s="210" t="s">
        <v>605</v>
      </c>
      <c r="D174" s="210"/>
      <c r="E174" s="210"/>
      <c r="F174" s="231" t="s">
        <v>592</v>
      </c>
      <c r="G174" s="210"/>
      <c r="H174" s="210" t="s">
        <v>653</v>
      </c>
      <c r="I174" s="210" t="s">
        <v>588</v>
      </c>
      <c r="J174" s="210">
        <v>50</v>
      </c>
      <c r="K174" s="256"/>
    </row>
    <row r="175" spans="2:11" s="1" customFormat="1" ht="15" customHeight="1">
      <c r="B175" s="233"/>
      <c r="C175" s="210" t="s">
        <v>613</v>
      </c>
      <c r="D175" s="210"/>
      <c r="E175" s="210"/>
      <c r="F175" s="231" t="s">
        <v>592</v>
      </c>
      <c r="G175" s="210"/>
      <c r="H175" s="210" t="s">
        <v>653</v>
      </c>
      <c r="I175" s="210" t="s">
        <v>588</v>
      </c>
      <c r="J175" s="210">
        <v>50</v>
      </c>
      <c r="K175" s="256"/>
    </row>
    <row r="176" spans="2:11" s="1" customFormat="1" ht="15" customHeight="1">
      <c r="B176" s="233"/>
      <c r="C176" s="210" t="s">
        <v>611</v>
      </c>
      <c r="D176" s="210"/>
      <c r="E176" s="210"/>
      <c r="F176" s="231" t="s">
        <v>592</v>
      </c>
      <c r="G176" s="210"/>
      <c r="H176" s="210" t="s">
        <v>653</v>
      </c>
      <c r="I176" s="210" t="s">
        <v>588</v>
      </c>
      <c r="J176" s="210">
        <v>50</v>
      </c>
      <c r="K176" s="256"/>
    </row>
    <row r="177" spans="2:11" s="1" customFormat="1" ht="15" customHeight="1">
      <c r="B177" s="233"/>
      <c r="C177" s="210" t="s">
        <v>112</v>
      </c>
      <c r="D177" s="210"/>
      <c r="E177" s="210"/>
      <c r="F177" s="231" t="s">
        <v>586</v>
      </c>
      <c r="G177" s="210"/>
      <c r="H177" s="210" t="s">
        <v>654</v>
      </c>
      <c r="I177" s="210" t="s">
        <v>655</v>
      </c>
      <c r="J177" s="210"/>
      <c r="K177" s="256"/>
    </row>
    <row r="178" spans="2:11" s="1" customFormat="1" ht="15" customHeight="1">
      <c r="B178" s="233"/>
      <c r="C178" s="210" t="s">
        <v>61</v>
      </c>
      <c r="D178" s="210"/>
      <c r="E178" s="210"/>
      <c r="F178" s="231" t="s">
        <v>586</v>
      </c>
      <c r="G178" s="210"/>
      <c r="H178" s="210" t="s">
        <v>656</v>
      </c>
      <c r="I178" s="210" t="s">
        <v>657</v>
      </c>
      <c r="J178" s="210">
        <v>1</v>
      </c>
      <c r="K178" s="256"/>
    </row>
    <row r="179" spans="2:11" s="1" customFormat="1" ht="15" customHeight="1">
      <c r="B179" s="233"/>
      <c r="C179" s="210" t="s">
        <v>57</v>
      </c>
      <c r="D179" s="210"/>
      <c r="E179" s="210"/>
      <c r="F179" s="231" t="s">
        <v>586</v>
      </c>
      <c r="G179" s="210"/>
      <c r="H179" s="210" t="s">
        <v>658</v>
      </c>
      <c r="I179" s="210" t="s">
        <v>588</v>
      </c>
      <c r="J179" s="210">
        <v>20</v>
      </c>
      <c r="K179" s="256"/>
    </row>
    <row r="180" spans="2:11" s="1" customFormat="1" ht="15" customHeight="1">
      <c r="B180" s="233"/>
      <c r="C180" s="210" t="s">
        <v>58</v>
      </c>
      <c r="D180" s="210"/>
      <c r="E180" s="210"/>
      <c r="F180" s="231" t="s">
        <v>586</v>
      </c>
      <c r="G180" s="210"/>
      <c r="H180" s="210" t="s">
        <v>659</v>
      </c>
      <c r="I180" s="210" t="s">
        <v>588</v>
      </c>
      <c r="J180" s="210">
        <v>255</v>
      </c>
      <c r="K180" s="256"/>
    </row>
    <row r="181" spans="2:11" s="1" customFormat="1" ht="15" customHeight="1">
      <c r="B181" s="233"/>
      <c r="C181" s="210" t="s">
        <v>113</v>
      </c>
      <c r="D181" s="210"/>
      <c r="E181" s="210"/>
      <c r="F181" s="231" t="s">
        <v>586</v>
      </c>
      <c r="G181" s="210"/>
      <c r="H181" s="210" t="s">
        <v>550</v>
      </c>
      <c r="I181" s="210" t="s">
        <v>588</v>
      </c>
      <c r="J181" s="210">
        <v>10</v>
      </c>
      <c r="K181" s="256"/>
    </row>
    <row r="182" spans="2:11" s="1" customFormat="1" ht="15" customHeight="1">
      <c r="B182" s="233"/>
      <c r="C182" s="210" t="s">
        <v>114</v>
      </c>
      <c r="D182" s="210"/>
      <c r="E182" s="210"/>
      <c r="F182" s="231" t="s">
        <v>586</v>
      </c>
      <c r="G182" s="210"/>
      <c r="H182" s="210" t="s">
        <v>660</v>
      </c>
      <c r="I182" s="210" t="s">
        <v>621</v>
      </c>
      <c r="J182" s="210"/>
      <c r="K182" s="256"/>
    </row>
    <row r="183" spans="2:11" s="1" customFormat="1" ht="15" customHeight="1">
      <c r="B183" s="233"/>
      <c r="C183" s="210" t="s">
        <v>661</v>
      </c>
      <c r="D183" s="210"/>
      <c r="E183" s="210"/>
      <c r="F183" s="231" t="s">
        <v>586</v>
      </c>
      <c r="G183" s="210"/>
      <c r="H183" s="210" t="s">
        <v>662</v>
      </c>
      <c r="I183" s="210" t="s">
        <v>621</v>
      </c>
      <c r="J183" s="210"/>
      <c r="K183" s="256"/>
    </row>
    <row r="184" spans="2:11" s="1" customFormat="1" ht="15" customHeight="1">
      <c r="B184" s="233"/>
      <c r="C184" s="210" t="s">
        <v>650</v>
      </c>
      <c r="D184" s="210"/>
      <c r="E184" s="210"/>
      <c r="F184" s="231" t="s">
        <v>586</v>
      </c>
      <c r="G184" s="210"/>
      <c r="H184" s="210" t="s">
        <v>663</v>
      </c>
      <c r="I184" s="210" t="s">
        <v>621</v>
      </c>
      <c r="J184" s="210"/>
      <c r="K184" s="256"/>
    </row>
    <row r="185" spans="2:11" s="1" customFormat="1" ht="15" customHeight="1">
      <c r="B185" s="233"/>
      <c r="C185" s="210" t="s">
        <v>116</v>
      </c>
      <c r="D185" s="210"/>
      <c r="E185" s="210"/>
      <c r="F185" s="231" t="s">
        <v>592</v>
      </c>
      <c r="G185" s="210"/>
      <c r="H185" s="210" t="s">
        <v>664</v>
      </c>
      <c r="I185" s="210" t="s">
        <v>588</v>
      </c>
      <c r="J185" s="210">
        <v>50</v>
      </c>
      <c r="K185" s="256"/>
    </row>
    <row r="186" spans="2:11" s="1" customFormat="1" ht="15" customHeight="1">
      <c r="B186" s="233"/>
      <c r="C186" s="210" t="s">
        <v>665</v>
      </c>
      <c r="D186" s="210"/>
      <c r="E186" s="210"/>
      <c r="F186" s="231" t="s">
        <v>592</v>
      </c>
      <c r="G186" s="210"/>
      <c r="H186" s="210" t="s">
        <v>666</v>
      </c>
      <c r="I186" s="210" t="s">
        <v>667</v>
      </c>
      <c r="J186" s="210"/>
      <c r="K186" s="256"/>
    </row>
    <row r="187" spans="2:11" s="1" customFormat="1" ht="15" customHeight="1">
      <c r="B187" s="233"/>
      <c r="C187" s="210" t="s">
        <v>668</v>
      </c>
      <c r="D187" s="210"/>
      <c r="E187" s="210"/>
      <c r="F187" s="231" t="s">
        <v>592</v>
      </c>
      <c r="G187" s="210"/>
      <c r="H187" s="210" t="s">
        <v>669</v>
      </c>
      <c r="I187" s="210" t="s">
        <v>667</v>
      </c>
      <c r="J187" s="210"/>
      <c r="K187" s="256"/>
    </row>
    <row r="188" spans="2:11" s="1" customFormat="1" ht="15" customHeight="1">
      <c r="B188" s="233"/>
      <c r="C188" s="210" t="s">
        <v>670</v>
      </c>
      <c r="D188" s="210"/>
      <c r="E188" s="210"/>
      <c r="F188" s="231" t="s">
        <v>592</v>
      </c>
      <c r="G188" s="210"/>
      <c r="H188" s="210" t="s">
        <v>671</v>
      </c>
      <c r="I188" s="210" t="s">
        <v>667</v>
      </c>
      <c r="J188" s="210"/>
      <c r="K188" s="256"/>
    </row>
    <row r="189" spans="2:11" s="1" customFormat="1" ht="15" customHeight="1">
      <c r="B189" s="233"/>
      <c r="C189" s="269" t="s">
        <v>672</v>
      </c>
      <c r="D189" s="210"/>
      <c r="E189" s="210"/>
      <c r="F189" s="231" t="s">
        <v>592</v>
      </c>
      <c r="G189" s="210"/>
      <c r="H189" s="210" t="s">
        <v>673</v>
      </c>
      <c r="I189" s="210" t="s">
        <v>674</v>
      </c>
      <c r="J189" s="270" t="s">
        <v>675</v>
      </c>
      <c r="K189" s="256"/>
    </row>
    <row r="190" spans="2:11" s="1" customFormat="1" ht="15" customHeight="1">
      <c r="B190" s="233"/>
      <c r="C190" s="269" t="s">
        <v>46</v>
      </c>
      <c r="D190" s="210"/>
      <c r="E190" s="210"/>
      <c r="F190" s="231" t="s">
        <v>586</v>
      </c>
      <c r="G190" s="210"/>
      <c r="H190" s="207" t="s">
        <v>676</v>
      </c>
      <c r="I190" s="210" t="s">
        <v>677</v>
      </c>
      <c r="J190" s="210"/>
      <c r="K190" s="256"/>
    </row>
    <row r="191" spans="2:11" s="1" customFormat="1" ht="15" customHeight="1">
      <c r="B191" s="233"/>
      <c r="C191" s="269" t="s">
        <v>678</v>
      </c>
      <c r="D191" s="210"/>
      <c r="E191" s="210"/>
      <c r="F191" s="231" t="s">
        <v>586</v>
      </c>
      <c r="G191" s="210"/>
      <c r="H191" s="210" t="s">
        <v>679</v>
      </c>
      <c r="I191" s="210" t="s">
        <v>621</v>
      </c>
      <c r="J191" s="210"/>
      <c r="K191" s="256"/>
    </row>
    <row r="192" spans="2:11" s="1" customFormat="1" ht="15" customHeight="1">
      <c r="B192" s="233"/>
      <c r="C192" s="269" t="s">
        <v>680</v>
      </c>
      <c r="D192" s="210"/>
      <c r="E192" s="210"/>
      <c r="F192" s="231" t="s">
        <v>586</v>
      </c>
      <c r="G192" s="210"/>
      <c r="H192" s="210" t="s">
        <v>681</v>
      </c>
      <c r="I192" s="210" t="s">
        <v>621</v>
      </c>
      <c r="J192" s="210"/>
      <c r="K192" s="256"/>
    </row>
    <row r="193" spans="2:11" s="1" customFormat="1" ht="15" customHeight="1">
      <c r="B193" s="233"/>
      <c r="C193" s="269" t="s">
        <v>682</v>
      </c>
      <c r="D193" s="210"/>
      <c r="E193" s="210"/>
      <c r="F193" s="231" t="s">
        <v>592</v>
      </c>
      <c r="G193" s="210"/>
      <c r="H193" s="210" t="s">
        <v>683</v>
      </c>
      <c r="I193" s="210" t="s">
        <v>621</v>
      </c>
      <c r="J193" s="210"/>
      <c r="K193" s="256"/>
    </row>
    <row r="194" spans="2:11" s="1" customFormat="1" ht="15" customHeight="1">
      <c r="B194" s="262"/>
      <c r="C194" s="271"/>
      <c r="D194" s="242"/>
      <c r="E194" s="242"/>
      <c r="F194" s="242"/>
      <c r="G194" s="242"/>
      <c r="H194" s="242"/>
      <c r="I194" s="242"/>
      <c r="J194" s="242"/>
      <c r="K194" s="263"/>
    </row>
    <row r="195" spans="2:11" s="1" customFormat="1" ht="18.75" customHeight="1">
      <c r="B195" s="244"/>
      <c r="C195" s="254"/>
      <c r="D195" s="254"/>
      <c r="E195" s="254"/>
      <c r="F195" s="264"/>
      <c r="G195" s="254"/>
      <c r="H195" s="254"/>
      <c r="I195" s="254"/>
      <c r="J195" s="254"/>
      <c r="K195" s="244"/>
    </row>
    <row r="196" spans="2:11" s="1" customFormat="1" ht="18.75" customHeight="1">
      <c r="B196" s="244"/>
      <c r="C196" s="254"/>
      <c r="D196" s="254"/>
      <c r="E196" s="254"/>
      <c r="F196" s="264"/>
      <c r="G196" s="254"/>
      <c r="H196" s="254"/>
      <c r="I196" s="254"/>
      <c r="J196" s="254"/>
      <c r="K196" s="244"/>
    </row>
    <row r="197" spans="2:11" s="1" customFormat="1" ht="18.75" customHeight="1">
      <c r="B197" s="217"/>
      <c r="C197" s="217"/>
      <c r="D197" s="217"/>
      <c r="E197" s="217"/>
      <c r="F197" s="217"/>
      <c r="G197" s="217"/>
      <c r="H197" s="217"/>
      <c r="I197" s="217"/>
      <c r="J197" s="217"/>
      <c r="K197" s="217"/>
    </row>
    <row r="198" spans="2:11" s="1" customFormat="1" ht="13.5">
      <c r="B198" s="199"/>
      <c r="C198" s="200"/>
      <c r="D198" s="200"/>
      <c r="E198" s="200"/>
      <c r="F198" s="200"/>
      <c r="G198" s="200"/>
      <c r="H198" s="200"/>
      <c r="I198" s="200"/>
      <c r="J198" s="200"/>
      <c r="K198" s="201"/>
    </row>
    <row r="199" spans="2:11" s="1" customFormat="1" ht="21">
      <c r="B199" s="202"/>
      <c r="C199" s="322" t="s">
        <v>684</v>
      </c>
      <c r="D199" s="322"/>
      <c r="E199" s="322"/>
      <c r="F199" s="322"/>
      <c r="G199" s="322"/>
      <c r="H199" s="322"/>
      <c r="I199" s="322"/>
      <c r="J199" s="322"/>
      <c r="K199" s="203"/>
    </row>
    <row r="200" spans="2:11" s="1" customFormat="1" ht="25.5" customHeight="1">
      <c r="B200" s="202"/>
      <c r="C200" s="272" t="s">
        <v>685</v>
      </c>
      <c r="D200" s="272"/>
      <c r="E200" s="272"/>
      <c r="F200" s="272" t="s">
        <v>686</v>
      </c>
      <c r="G200" s="273"/>
      <c r="H200" s="328" t="s">
        <v>687</v>
      </c>
      <c r="I200" s="328"/>
      <c r="J200" s="328"/>
      <c r="K200" s="203"/>
    </row>
    <row r="201" spans="2:11" s="1" customFormat="1" ht="5.25" customHeight="1">
      <c r="B201" s="233"/>
      <c r="C201" s="228"/>
      <c r="D201" s="228"/>
      <c r="E201" s="228"/>
      <c r="F201" s="228"/>
      <c r="G201" s="254"/>
      <c r="H201" s="228"/>
      <c r="I201" s="228"/>
      <c r="J201" s="228"/>
      <c r="K201" s="256"/>
    </row>
    <row r="202" spans="2:11" s="1" customFormat="1" ht="15" customHeight="1">
      <c r="B202" s="233"/>
      <c r="C202" s="210" t="s">
        <v>677</v>
      </c>
      <c r="D202" s="210"/>
      <c r="E202" s="210"/>
      <c r="F202" s="231" t="s">
        <v>47</v>
      </c>
      <c r="G202" s="210"/>
      <c r="H202" s="327" t="s">
        <v>688</v>
      </c>
      <c r="I202" s="327"/>
      <c r="J202" s="327"/>
      <c r="K202" s="256"/>
    </row>
    <row r="203" spans="2:11" s="1" customFormat="1" ht="15" customHeight="1">
      <c r="B203" s="233"/>
      <c r="C203" s="210"/>
      <c r="D203" s="210"/>
      <c r="E203" s="210"/>
      <c r="F203" s="231" t="s">
        <v>48</v>
      </c>
      <c r="G203" s="210"/>
      <c r="H203" s="327" t="s">
        <v>689</v>
      </c>
      <c r="I203" s="327"/>
      <c r="J203" s="327"/>
      <c r="K203" s="256"/>
    </row>
    <row r="204" spans="2:11" s="1" customFormat="1" ht="15" customHeight="1">
      <c r="B204" s="233"/>
      <c r="C204" s="210"/>
      <c r="D204" s="210"/>
      <c r="E204" s="210"/>
      <c r="F204" s="231" t="s">
        <v>51</v>
      </c>
      <c r="G204" s="210"/>
      <c r="H204" s="327" t="s">
        <v>690</v>
      </c>
      <c r="I204" s="327"/>
      <c r="J204" s="327"/>
      <c r="K204" s="256"/>
    </row>
    <row r="205" spans="2:11" s="1" customFormat="1" ht="15" customHeight="1">
      <c r="B205" s="233"/>
      <c r="C205" s="210"/>
      <c r="D205" s="210"/>
      <c r="E205" s="210"/>
      <c r="F205" s="231" t="s">
        <v>49</v>
      </c>
      <c r="G205" s="210"/>
      <c r="H205" s="327" t="s">
        <v>691</v>
      </c>
      <c r="I205" s="327"/>
      <c r="J205" s="327"/>
      <c r="K205" s="256"/>
    </row>
    <row r="206" spans="2:11" s="1" customFormat="1" ht="15" customHeight="1">
      <c r="B206" s="233"/>
      <c r="C206" s="210"/>
      <c r="D206" s="210"/>
      <c r="E206" s="210"/>
      <c r="F206" s="231" t="s">
        <v>50</v>
      </c>
      <c r="G206" s="210"/>
      <c r="H206" s="327" t="s">
        <v>692</v>
      </c>
      <c r="I206" s="327"/>
      <c r="J206" s="327"/>
      <c r="K206" s="256"/>
    </row>
    <row r="207" spans="2:11" s="1" customFormat="1" ht="15" customHeight="1">
      <c r="B207" s="233"/>
      <c r="C207" s="210"/>
      <c r="D207" s="210"/>
      <c r="E207" s="210"/>
      <c r="F207" s="231"/>
      <c r="G207" s="210"/>
      <c r="H207" s="210"/>
      <c r="I207" s="210"/>
      <c r="J207" s="210"/>
      <c r="K207" s="256"/>
    </row>
    <row r="208" spans="2:11" s="1" customFormat="1" ht="15" customHeight="1">
      <c r="B208" s="233"/>
      <c r="C208" s="210" t="s">
        <v>633</v>
      </c>
      <c r="D208" s="210"/>
      <c r="E208" s="210"/>
      <c r="F208" s="231" t="s">
        <v>83</v>
      </c>
      <c r="G208" s="210"/>
      <c r="H208" s="327" t="s">
        <v>693</v>
      </c>
      <c r="I208" s="327"/>
      <c r="J208" s="327"/>
      <c r="K208" s="256"/>
    </row>
    <row r="209" spans="2:11" s="1" customFormat="1" ht="15" customHeight="1">
      <c r="B209" s="233"/>
      <c r="C209" s="210"/>
      <c r="D209" s="210"/>
      <c r="E209" s="210"/>
      <c r="F209" s="231" t="s">
        <v>530</v>
      </c>
      <c r="G209" s="210"/>
      <c r="H209" s="327" t="s">
        <v>531</v>
      </c>
      <c r="I209" s="327"/>
      <c r="J209" s="327"/>
      <c r="K209" s="256"/>
    </row>
    <row r="210" spans="2:11" s="1" customFormat="1" ht="15" customHeight="1">
      <c r="B210" s="233"/>
      <c r="C210" s="210"/>
      <c r="D210" s="210"/>
      <c r="E210" s="210"/>
      <c r="F210" s="231" t="s">
        <v>528</v>
      </c>
      <c r="G210" s="210"/>
      <c r="H210" s="327" t="s">
        <v>694</v>
      </c>
      <c r="I210" s="327"/>
      <c r="J210" s="327"/>
      <c r="K210" s="256"/>
    </row>
    <row r="211" spans="2:11" s="1" customFormat="1" ht="15" customHeight="1">
      <c r="B211" s="274"/>
      <c r="C211" s="210"/>
      <c r="D211" s="210"/>
      <c r="E211" s="210"/>
      <c r="F211" s="231" t="s">
        <v>93</v>
      </c>
      <c r="G211" s="269"/>
      <c r="H211" s="326" t="s">
        <v>92</v>
      </c>
      <c r="I211" s="326"/>
      <c r="J211" s="326"/>
      <c r="K211" s="275"/>
    </row>
    <row r="212" spans="2:11" s="1" customFormat="1" ht="15" customHeight="1">
      <c r="B212" s="274"/>
      <c r="C212" s="210"/>
      <c r="D212" s="210"/>
      <c r="E212" s="210"/>
      <c r="F212" s="231" t="s">
        <v>532</v>
      </c>
      <c r="G212" s="269"/>
      <c r="H212" s="326" t="s">
        <v>508</v>
      </c>
      <c r="I212" s="326"/>
      <c r="J212" s="326"/>
      <c r="K212" s="275"/>
    </row>
    <row r="213" spans="2:11" s="1" customFormat="1" ht="15" customHeight="1">
      <c r="B213" s="274"/>
      <c r="C213" s="210"/>
      <c r="D213" s="210"/>
      <c r="E213" s="210"/>
      <c r="F213" s="231"/>
      <c r="G213" s="269"/>
      <c r="H213" s="260"/>
      <c r="I213" s="260"/>
      <c r="J213" s="260"/>
      <c r="K213" s="275"/>
    </row>
    <row r="214" spans="2:11" s="1" customFormat="1" ht="15" customHeight="1">
      <c r="B214" s="274"/>
      <c r="C214" s="210" t="s">
        <v>657</v>
      </c>
      <c r="D214" s="210"/>
      <c r="E214" s="210"/>
      <c r="F214" s="231">
        <v>1</v>
      </c>
      <c r="G214" s="269"/>
      <c r="H214" s="326" t="s">
        <v>695</v>
      </c>
      <c r="I214" s="326"/>
      <c r="J214" s="326"/>
      <c r="K214" s="275"/>
    </row>
    <row r="215" spans="2:11" s="1" customFormat="1" ht="15" customHeight="1">
      <c r="B215" s="274"/>
      <c r="C215" s="210"/>
      <c r="D215" s="210"/>
      <c r="E215" s="210"/>
      <c r="F215" s="231">
        <v>2</v>
      </c>
      <c r="G215" s="269"/>
      <c r="H215" s="326" t="s">
        <v>696</v>
      </c>
      <c r="I215" s="326"/>
      <c r="J215" s="326"/>
      <c r="K215" s="275"/>
    </row>
    <row r="216" spans="2:11" s="1" customFormat="1" ht="15" customHeight="1">
      <c r="B216" s="274"/>
      <c r="C216" s="210"/>
      <c r="D216" s="210"/>
      <c r="E216" s="210"/>
      <c r="F216" s="231">
        <v>3</v>
      </c>
      <c r="G216" s="269"/>
      <c r="H216" s="326" t="s">
        <v>697</v>
      </c>
      <c r="I216" s="326"/>
      <c r="J216" s="326"/>
      <c r="K216" s="275"/>
    </row>
    <row r="217" spans="2:11" s="1" customFormat="1" ht="15" customHeight="1">
      <c r="B217" s="274"/>
      <c r="C217" s="210"/>
      <c r="D217" s="210"/>
      <c r="E217" s="210"/>
      <c r="F217" s="231">
        <v>4</v>
      </c>
      <c r="G217" s="269"/>
      <c r="H217" s="326" t="s">
        <v>698</v>
      </c>
      <c r="I217" s="326"/>
      <c r="J217" s="326"/>
      <c r="K217" s="275"/>
    </row>
    <row r="218" spans="2:11" s="1" customFormat="1" ht="12.75" customHeight="1">
      <c r="B218" s="276"/>
      <c r="C218" s="277"/>
      <c r="D218" s="277"/>
      <c r="E218" s="277"/>
      <c r="F218" s="277"/>
      <c r="G218" s="277"/>
      <c r="H218" s="277"/>
      <c r="I218" s="277"/>
      <c r="J218" s="277"/>
      <c r="K218" s="278"/>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Milada Štědronská</dc:creator>
  <cp:keywords/>
  <dc:description/>
  <cp:lastModifiedBy>Kuncová Simona</cp:lastModifiedBy>
  <dcterms:created xsi:type="dcterms:W3CDTF">2021-05-12T14:04:34Z</dcterms:created>
  <dcterms:modified xsi:type="dcterms:W3CDTF">2021-05-20T06:17:14Z</dcterms:modified>
  <cp:category/>
  <cp:version/>
  <cp:contentType/>
  <cp:contentStatus/>
</cp:coreProperties>
</file>