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 sheetId="1" r:id="rId1"/>
    <sheet name="VRN - Vedlejší rozpočtové..." sheetId="2" r:id="rId2"/>
    <sheet name="SO 100 - KOMUNIKACE SIL. ..." sheetId="3" r:id="rId3"/>
  </sheets>
  <definedNames>
    <definedName name="_xlnm._FilterDatabase" localSheetId="2" hidden="1">'SO 100 - KOMUNIKACE SIL. ...'!$C$122:$K$228</definedName>
    <definedName name="_xlnm._FilterDatabase" localSheetId="1" hidden="1">'VRN - Vedlejší rozpočtové...'!$C$119:$K$142</definedName>
    <definedName name="_xlnm.Print_Area" localSheetId="0">'Rekapitulace stavby'!$D$4:$AO$76,'Rekapitulace stavby'!$C$82:$AQ$97</definedName>
    <definedName name="_xlnm.Print_Area" localSheetId="2">'SO 100 - KOMUNIKACE SIL. ...'!$C$4:$J$76,'SO 100 - KOMUNIKACE SIL. ...'!$C$82:$J$104,'SO 100 - KOMUNIKACE SIL. ...'!$C$110:$K$228</definedName>
    <definedName name="_xlnm.Print_Area" localSheetId="1">'VRN - Vedlejší rozpočtové...'!$C$4:$J$76,'VRN - Vedlejší rozpočtové...'!$C$82:$J$101,'VRN - Vedlejší rozpočtové...'!$C$107:$K$142</definedName>
    <definedName name="_xlnm.Print_Titles" localSheetId="0">'Rekapitulace stavby'!$92:$92</definedName>
    <definedName name="_xlnm.Print_Titles" localSheetId="1">'VRN - Vedlejší rozpočtové...'!$119:$119</definedName>
    <definedName name="_xlnm.Print_Titles" localSheetId="2">'SO 100 - KOMUNIKACE SIL. ...'!$122:$122</definedName>
  </definedNames>
  <calcPr calcId="162913"/>
</workbook>
</file>

<file path=xl/sharedStrings.xml><?xml version="1.0" encoding="utf-8"?>
<sst xmlns="http://schemas.openxmlformats.org/spreadsheetml/2006/main" count="1582" uniqueCount="355">
  <si>
    <t>Export Komplet</t>
  </si>
  <si>
    <t/>
  </si>
  <si>
    <t>2.0</t>
  </si>
  <si>
    <t>ZAMOK</t>
  </si>
  <si>
    <t>False</t>
  </si>
  <si>
    <t>{46b61a5d-ea77-4f9b-81ca-ae5e4fde4413}</t>
  </si>
  <si>
    <t>0,01</t>
  </si>
  <si>
    <t>21</t>
  </si>
  <si>
    <t>15</t>
  </si>
  <si>
    <t>REKAPITULACE STAVBY</t>
  </si>
  <si>
    <t>v ---  níže se nacházejí doplnkové a pomocné údaje k sestavám  --- v</t>
  </si>
  <si>
    <t>Návod na vyplnění</t>
  </si>
  <si>
    <t>0,001</t>
  </si>
  <si>
    <t>Kód:</t>
  </si>
  <si>
    <t>03202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</si>
  <si>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</si>
  <si>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</si>
  <si>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II/191 ŽINKOVY X II/230</t>
  </si>
  <si>
    <t>KSO:</t>
  </si>
  <si>
    <t>CC-CZ:</t>
  </si>
  <si>
    <t>Místo:</t>
  </si>
  <si>
    <t xml:space="preserve"> </t>
  </si>
  <si>
    <t>Datum:</t>
  </si>
  <si>
    <t>25. 11. 2020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</si>
  <si>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</si>
  <si>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</si>
  <si>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</si>
  <si>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</si>
  <si>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</si>
  <si>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</si>
  <si>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</si>
  <si>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</si>
  <si>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</si>
  <si>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</si>
  <si>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</si>
  <si>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</si>
  <si>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</si>
  <si>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</si>
  <si>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</si>
  <si>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</si>
  <si>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</si>
  <si>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</si>
  <si>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</si>
  <si>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</si>
  <si>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</si>
  <si>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</si>
  <si>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</si>
  <si>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</si>
  <si>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</si>
  <si>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</si>
  <si>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</si>
  <si>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</si>
  <si>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</si>
  <si>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</si>
  <si>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</si>
  <si>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</si>
  <si>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</si>
  <si>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</si>
  <si>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</si>
  <si>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</si>
  <si>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</si>
  <si>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</si>
  <si>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</si>
  <si>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</si>
  <si>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</si>
  <si>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</si>
  <si>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</si>
  <si>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</si>
  <si>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</si>
  <si>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</si>
  <si>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</si>
  <si>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</si>
  <si>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</si>
  <si>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</si>
  <si>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</si>
  <si>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</si>
  <si>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</si>
  <si>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</si>
  <si>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VRN</t>
  </si>
  <si>
    <t xml:space="preserve">Vedlejší rozpočtové náklady </t>
  </si>
  <si>
    <t>STA</t>
  </si>
  <si>
    <t>1</t>
  </si>
  <si>
    <t>{11e83cd3-f24c-4788-b75a-8aa840f60cd7}</t>
  </si>
  <si>
    <t>2</t>
  </si>
  <si>
    <t>SO 100</t>
  </si>
  <si>
    <t>KOMUNIKACE SIL. II/205</t>
  </si>
  <si>
    <t>{971bb39f-cb4f-4608-91f5-555d87ca67ff}</t>
  </si>
  <si>
    <t>KRYCÍ LIST SOUPISU PRACÍ</t>
  </si>
  <si>
    <t>Objekt:</t>
  </si>
  <si>
    <t xml:space="preserve">VRN - Vedlejší rozpočtové náklady </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</si>
  <si>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</si>
  <si>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</si>
  <si>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</si>
  <si>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</si>
  <si>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</si>
  <si>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</si>
  <si>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</si>
  <si>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</si>
  <si>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</si>
  <si>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</si>
  <si>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</si>
  <si>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</si>
  <si>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</si>
  <si>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</si>
  <si>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</si>
  <si>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</si>
  <si>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</si>
  <si>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</si>
  <si>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</si>
  <si>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</si>
  <si>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</si>
  <si>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</si>
  <si>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</si>
  <si>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ROZPOCET</t>
  </si>
  <si>
    <t>VRN1</t>
  </si>
  <si>
    <t>Průzkumné, geodetické a projektové práce</t>
  </si>
  <si>
    <t>K</t>
  </si>
  <si>
    <t>012002000</t>
  </si>
  <si>
    <t>Geodetické práce</t>
  </si>
  <si>
    <t>kpl</t>
  </si>
  <si>
    <t>CS ÚRS 2020 01</t>
  </si>
  <si>
    <t>4</t>
  </si>
  <si>
    <t>VV</t>
  </si>
  <si>
    <t>1,0</t>
  </si>
  <si>
    <t>Součet</t>
  </si>
  <si>
    <t>012203000</t>
  </si>
  <si>
    <t>Geodetické práce při provádění stavby</t>
  </si>
  <si>
    <t>1024</t>
  </si>
  <si>
    <t>-258553824</t>
  </si>
  <si>
    <t>3</t>
  </si>
  <si>
    <t>012303000</t>
  </si>
  <si>
    <t>Geodetické práce po výstavbě</t>
  </si>
  <si>
    <t>1683505942</t>
  </si>
  <si>
    <t>013254000</t>
  </si>
  <si>
    <t>Dokumentace skutečného provedení stavby</t>
  </si>
  <si>
    <t>219751528</t>
  </si>
  <si>
    <t>VRN3</t>
  </si>
  <si>
    <t>Zařízení staveniště</t>
  </si>
  <si>
    <t>5</t>
  </si>
  <si>
    <t>030001000</t>
  </si>
  <si>
    <t>8</t>
  </si>
  <si>
    <t>6</t>
  </si>
  <si>
    <t>034303000</t>
  </si>
  <si>
    <t>Dopravní značení na staveništi</t>
  </si>
  <si>
    <t>10</t>
  </si>
  <si>
    <t>7</t>
  </si>
  <si>
    <t>034503000</t>
  </si>
  <si>
    <t>Informační tabule na staveništi</t>
  </si>
  <si>
    <t>12</t>
  </si>
  <si>
    <t>VRN4</t>
  </si>
  <si>
    <t>Inženýrská činnost</t>
  </si>
  <si>
    <t>043002000</t>
  </si>
  <si>
    <t>Zkoušky a ostatní měření</t>
  </si>
  <si>
    <t>24</t>
  </si>
  <si>
    <t>SO 100 - KOMUNIKACE SIL. II/205</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</si>
  <si>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</si>
  <si>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</si>
  <si>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</si>
  <si>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</si>
  <si>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</si>
  <si>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</si>
  <si>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</si>
  <si>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HSV</t>
  </si>
  <si>
    <t>Práce a dodávky HSV</t>
  </si>
  <si>
    <t>Zemní práce</t>
  </si>
  <si>
    <t>122151102</t>
  </si>
  <si>
    <t>Odkopávky a prokopávky nezapažené strojně v hornině třídy těžitelnosti I skupiny 1 a 2 přes 20 do 50 m3</t>
  </si>
  <si>
    <t>m3</t>
  </si>
  <si>
    <t>559809864</t>
  </si>
  <si>
    <t>PSC</t>
  </si>
  <si>
    <t xml:space="preserve">Poznámka k souboru cen:
1. V cenách jsou započteny i náklady na přehození výkopku na vzdálenost do 3 m nebo naložení na dopravní prostředek. </t>
  </si>
  <si>
    <t>"Odkop pro dláždění propusků" 90*0,3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</si>
  <si>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</si>
  <si>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</si>
  <si>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1625217334</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</si>
  <si>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</si>
  <si>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</si>
  <si>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</si>
  <si>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-378570222</t>
  </si>
  <si>
    <t>27*15</t>
  </si>
  <si>
    <t>171201201</t>
  </si>
  <si>
    <t>Uložení sypaniny na skládky nebo meziskládky bez hutnění s upravením uložené sypaniny do předepsaného tvaru</t>
  </si>
  <si>
    <t>-1614051829</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</si>
  <si>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</si>
  <si>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171201221</t>
  </si>
  <si>
    <t>Poplatek za uložení stavebního odpadu na skládce (skládkovné) zeminy a kamení zatříděného do Katalogu odpadů pod kódem 17 05 04</t>
  </si>
  <si>
    <t>t</t>
  </si>
  <si>
    <t>1255947977</t>
  </si>
  <si>
    <t xml:space="preserve">Poznámka k souboru cen:
1. Ceny uvedené v souboru cen je doporučeno opravit podle aktuálních cen místně příslušné skládky. 2. V cenách je započítán poplatek za ukládání odpadu dle zákona 185/2001 Sb. </t>
  </si>
  <si>
    <t>27*1,9</t>
  </si>
  <si>
    <t>Vodorovné konstrukce</t>
  </si>
  <si>
    <t>451317777</t>
  </si>
  <si>
    <t>Podklad nebo lože pod dlažbu (přídlažbu)  v ploše vodorovné nebo ve sklonu do 1:5, tloušťky od 50 do 100 mm z betonu prostého</t>
  </si>
  <si>
    <t>m2</t>
  </si>
  <si>
    <t>283474235</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</si>
  <si>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</si>
  <si>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3*3*10</t>
  </si>
  <si>
    <t>465513127</t>
  </si>
  <si>
    <t>Dlažba z lomového kamene lomařsky upraveného  na cementovou maltu, s vyspárováním cementovou maltou, tl. kamene 200 mm</t>
  </si>
  <si>
    <t>1353268897</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</si>
  <si>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</si>
  <si>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"Dláždění na vtoku a výtoku propustku" 3*3*10</t>
  </si>
  <si>
    <t>Komunikace pozemní</t>
  </si>
  <si>
    <t>569903311</t>
  </si>
  <si>
    <t>Zřízení zemních krajnic z hornin jakékoliv třídy  se zhutněním</t>
  </si>
  <si>
    <t>-1319154131</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</si>
  <si>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</si>
  <si>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4592*0,5*0,1*2</t>
  </si>
  <si>
    <t>9</t>
  </si>
  <si>
    <t>M</t>
  </si>
  <si>
    <t>58344155</t>
  </si>
  <si>
    <t>štěrkodrť frakce 0/22</t>
  </si>
  <si>
    <t>418806905</t>
  </si>
  <si>
    <t>459,2*1,9</t>
  </si>
  <si>
    <t>567521151</t>
  </si>
  <si>
    <t>Recyklace podkladní vrstvy za studena na místě rozpojení a reprofilace podkladu s hutněním plochy přes 10 000 m2, tloušťky přes 150 do 200 mm</t>
  </si>
  <si>
    <t>-1622002110</t>
  </si>
  <si>
    <t xml:space="preserve">Poznámka k souboru cen:
1. V cenách rozpojení a reprofilace 567 5.-1 jsou započteny i náklady na rozpojení původních vrstev konstrukce vozovky a úpravu povrchu grejdrem se zhutněním. 2. V cenách rozpojení a reprofilace 567 5.-1 nejsou započteny náklady na případné odebrání přebytečné suti, které se ocení cenou 997 22-1611 Nakládání na dopravní prostředky a cenami souboru cen 997 22-15 Vodorovná doprava suti. 3. V cenách promísení 567 5.-2 a 567 5.-3 jsou započteny i náklady na: a) úpravu zrnitosti rozpojené směsi přidáním drobného drceného kameniva (materiál ve specifikaci), b) dávkování pojiva, jeho promísení s recyklovanou směsí, její rovnoměrné rozhrnutí, zhutnění a vlhčení (materiál ve specifikaci). Jako pojivo lze použít: - u cen 567 5.-2 kombinaci cementu a asfaltové emulze nebo cementu a zpěněného asfaltu, příp. pouze cement nebo pouze hydraulické pojivo, - u cen 567 5.-3 cement a přísadu na bázi zeolitů a minerálů. 4. Doporučené množství přidaného kameniva je 10 až 20 % objemové hmotnosti vrstvy, tj. 230 – 460 kg/m3. 5. Doporučené množství pojiva v % objemové hmotnosti zhutněné vrstvy u cen 567 5.-2: a) kombinace cementu a asfaltové emulze: - cement (obor 585 2)…………… 2,0-5,0 %, obvykle 4,0 % - asfaltová emulze (obor 111 6) … 2,5-4,0 %, obvykle 2,0 % b) kombinace cementu a zpěněného asfaltu: - cement (obor 585 2)…………… 2,0-5,0 %, obvykle 4,0 % - asfalt (obor 111 6)………………1,5-3,0 %, obvykle 2,5 % 6. Doporučené množství pojiva v % objemové hmotnosti zhutněné vrstvy u cen 567 5.-3: a) kombinace cementu a přísady na bázi zeolitů a minerálů: - cement (obor 585 2)…………… 7 - 10 %, - přísada (obor ) …....................0,07 -0,1 %, 7. Předpokládaná objemová hmotnost zhutněné vrstvy je 2 300 kg/m3 . 8. Přesné množství přidávaného kameniva a pojiva se stanoví silniční laboratoří na základě průkazní zkoušky - analýzy vzorků odebraných z původní konstrukce. 9. Orientační hmotnosti pojiva na 1 m3 zhutněné vrtsvy je uvedena v příloze č. 5, tabulce č. 2. 10. Hmotnost přidávaného kameniva a pojiva se nezapočítává do výpočtu přesunu hmot. 11. Na takto recyklovanou podkladní vrstvu a následně provedený spojovací postřik se pokládají nové asfaltové koberce (1 či více) nebo se její povrch opatří nátěrem, případně emulzní kalovou vrstvou pro využití vrstvy jako obrusné, vhodné jen pro lehkou dopravu. </t>
  </si>
  <si>
    <t>27258,04+((0,2+0,2)*4592)</t>
  </si>
  <si>
    <t>11</t>
  </si>
  <si>
    <t>567522154</t>
  </si>
  <si>
    <t>Recyklace podkladní vrstvy za studena na místě promísení rozpojené směsi s kamenivem a pojivem (materiál ve specifikaci) s rozhrnutím, zhutněním a vlhčením plochy přes 10 000 m2, tloušťky po zhutnění přes 180 do 200 mm</t>
  </si>
  <si>
    <t>-111799256</t>
  </si>
  <si>
    <t>58522150</t>
  </si>
  <si>
    <t>cement portlandský směsný CEM II 32,5MPa</t>
  </si>
  <si>
    <t>-503676382</t>
  </si>
  <si>
    <t>29094,84*0,2*2,1*0,04</t>
  </si>
  <si>
    <t>13</t>
  </si>
  <si>
    <t>11162540</t>
  </si>
  <si>
    <t>emulze asfaltová obalovací pro použití za studena</t>
  </si>
  <si>
    <t>676777429</t>
  </si>
  <si>
    <t>29094,84*0,2*2,1*0,025</t>
  </si>
  <si>
    <t>14</t>
  </si>
  <si>
    <t>569931132</t>
  </si>
  <si>
    <t>Zpevnění krajnic nebo komunikací pro pěší  s rozprostřením a zhutněním, po zhutnění asfaltovým recyklátem tl. 100 mm</t>
  </si>
  <si>
    <t>-1069062646</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</si>
  <si>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</si>
  <si>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"Krajnice" 4592*(0,5+0,5)</t>
  </si>
  <si>
    <t>"Vjezdy" 15+7+14+12+12+24+78+11+30+11+17+12+10+8+13+11+30+12+47+10+12+10+8+11+17+20+10</t>
  </si>
  <si>
    <t>573191111</t>
  </si>
  <si>
    <t>Postřik infiltrační kationaktivní emulzí v množství 1,00 kg/m2</t>
  </si>
  <si>
    <t>-463591506</t>
  </si>
  <si>
    <t xml:space="preserve">Poznámka k souboru cen:
1. V ceně nejsou započteny náklady na popř. projektem předepsané očištění vozovky, které se oceňuje cenou 938 90-8411 Očištění povrchu saponátovým roztokem části C 01 tohoto katalogu. </t>
  </si>
  <si>
    <t>27258,04</t>
  </si>
  <si>
    <t>16</t>
  </si>
  <si>
    <t>573231106</t>
  </si>
  <si>
    <t>Postřik spojovací PS bez posypu kamenivem ze silniční emulze, v množství 0,30 kg/m2</t>
  </si>
  <si>
    <t>627976717</t>
  </si>
  <si>
    <t>26707</t>
  </si>
  <si>
    <t>17</t>
  </si>
  <si>
    <t>577144121</t>
  </si>
  <si>
    <t>Asfaltový beton vrstva obrusná ACO 11 (ABS)  s rozprostřením a se zhutněním z nemodifikovaného asfaltu v pruhu šířky přes 3 m tř. I, po zhutnění tl. 50 mm</t>
  </si>
  <si>
    <t>-448824606</t>
  </si>
  <si>
    <t xml:space="preserve">Poznámka k souboru cen:
1. Cenami 577 1.-40 lze oceňovat např. chodníky, úzké cesty a vjezdy v pruhu šířky do 1,5 m jakékoliv délky a jednotlivé plochy velikosti do 10 m2. 2. ČSN EN 13108-1 připouští pro ACO 11 pouze tl. 35 až 50 mm. </t>
  </si>
  <si>
    <t>18</t>
  </si>
  <si>
    <t>577155122</t>
  </si>
  <si>
    <t>Asfaltový beton vrstva ložní ACL 16 (ABH)  s rozprostřením a zhutněním z nemodifikovaného asfaltu v pruhu šířky přes 3 m, po zhutnění tl. 60 mm</t>
  </si>
  <si>
    <t>1690314690</t>
  </si>
  <si>
    <t xml:space="preserve">Poznámka k souboru cen:
1. Cenami 577 1.-50 lze oceňovat např. chodníky, úzké cesty a vjezdy v pruhu šířky do 1,5 m jakékoliv délky a jednotlivé plochy velikosti do 10 m2. 2. ČSN EN 13108-1 připouští pro ACL 16 pouze tl. 50 až 70 mm. </t>
  </si>
  <si>
    <t>26707+((0,06+0,06)*4592)</t>
  </si>
  <si>
    <t>Ostatní konstrukce a práce, bourání</t>
  </si>
  <si>
    <t>19</t>
  </si>
  <si>
    <t>912211111</t>
  </si>
  <si>
    <t>Montáž směrového sloupku plastového s odrazkou prostým uložením bez betonového základu silničního</t>
  </si>
  <si>
    <t>kus</t>
  </si>
  <si>
    <t>CS ÚRS 2017 02</t>
  </si>
  <si>
    <t>-1292045626</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</si>
  <si>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</si>
  <si>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"hlavní trasa - bílé 4592/35*2=" 265</t>
  </si>
  <si>
    <t>"vjezdy - červené" 27*2</t>
  </si>
  <si>
    <t>20</t>
  </si>
  <si>
    <t>40445158</t>
  </si>
  <si>
    <t>sloupek směrový silniční plastový 1,2m</t>
  </si>
  <si>
    <t>-300586327</t>
  </si>
  <si>
    <t>915211111</t>
  </si>
  <si>
    <t>Vodorovné dopravní značení stříkaným plastem  dělící čára šířky 125 mm souvislá bílá základní</t>
  </si>
  <si>
    <t>m</t>
  </si>
  <si>
    <t>5026286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</si>
  <si>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</si>
  <si>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0,125" 4592+4592-212+17+39</t>
  </si>
  <si>
    <t>22</t>
  </si>
  <si>
    <t>915221121</t>
  </si>
  <si>
    <t>Vodorovné dopravní značení stříkaným plastem  vodící čára bílá šířky 250 mm přerušovaná základní</t>
  </si>
  <si>
    <t>-2001846932</t>
  </si>
  <si>
    <t>"V4 0,5/0,5/0,25" 20+30+10+6+4+6+7+5+15+7+14+6+8+4+5+6+10+8+16+7+8+9+12+7+7+7+8+10</t>
  </si>
  <si>
    <t>23</t>
  </si>
  <si>
    <t>915611111</t>
  </si>
  <si>
    <t>Předznačení pro vodorovné značení  stříkané barvou nebo prováděné z nátěrových hmot liniové dělicí čáry, vodicí proužky</t>
  </si>
  <si>
    <t>168943016</t>
  </si>
  <si>
    <t xml:space="preserve">Poznámka k souboru cen:
1. Množství měrných jednotek se určuje: a) pro cenu -1111 v m délky dělicí čáry nebo vodícího proužku (včetně mezer), b) pro cenu -1112 v m2 natírané nebo stříkané plochy. </t>
  </si>
  <si>
    <t>9028+262</t>
  </si>
  <si>
    <t>919122121</t>
  </si>
  <si>
    <t>Utěsnění dilatačních spár zálivkou za tepla  v cementobetonovém nebo živičném krytu včetně adhezního nátěru s těsnicím profilem pod zálivkou, pro komůrky šířky 15 mm, hloubky 25 mm</t>
  </si>
  <si>
    <t>972807621</t>
  </si>
  <si>
    <t xml:space="preserve">Poznámka k souboru cen:
1. V cenách jsou započteny i náklady na vyčištění spár před těsněním a zalitím a náklady na impregnaci, těsnění a zalití spár včetně dodání hmot. </t>
  </si>
  <si>
    <t>6+27+40</t>
  </si>
  <si>
    <t>25</t>
  </si>
  <si>
    <t>919411121</t>
  </si>
  <si>
    <t>Čelo propustku  včetně římsy z betonu prostého bez zvláštních nároků na prostředí, pro propustek z trub DN 600 až 800 mm - oprava stávajících čel</t>
  </si>
  <si>
    <t>1684731604</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</si>
  <si>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</si>
  <si>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26</t>
  </si>
  <si>
    <t>919731121</t>
  </si>
  <si>
    <t>Zarovnání styčné plochy podkladu nebo krytu podél vybourané části komunikace nebo zpevněné plochy  živičné tl. do 50 mm</t>
  </si>
  <si>
    <t>1903404276</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</si>
  <si>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</si>
  <si>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27</t>
  </si>
  <si>
    <t>919735114</t>
  </si>
  <si>
    <t>Řezání stávajícího živičného krytu nebo podkladu  hloubky přes 150 do 200 mm</t>
  </si>
  <si>
    <t>-1886513674</t>
  </si>
  <si>
    <t xml:space="preserve">Poznámka k souboru cen:
1. V cenách jsou započteny i náklady na spotřebu vody. </t>
  </si>
  <si>
    <t>28</t>
  </si>
  <si>
    <t>938902151</t>
  </si>
  <si>
    <t>Čištění příkopů komunikací s odstraněním travnatého porostu nebo nánosu s naložením na dopravní prostředek nebo s přemístěním na hromady na vzdálenost do 20 m strojně příkopovou frézou při šířce dna do 400 mm</t>
  </si>
  <si>
    <t>379812559</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</si>
  <si>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</si>
  <si>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4592*2</t>
  </si>
  <si>
    <t>29</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</si>
  <si>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</si>
  <si>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</si>
  <si>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-706507801</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</si>
  <si>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</si>
  <si>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10*10</t>
  </si>
  <si>
    <t>30</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</si>
  <si>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</si>
  <si>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</si>
  <si>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90603877</t>
  </si>
  <si>
    <t xml:space="preserve">Poznámka k souboru cen:
1. V cenách nejsou započteny náklady na vodorovnou dopravu odstraněného materiálu, která se oceňuje cenami souboru cen 997 22-15 Vodorovná doprava suti. </t>
  </si>
  <si>
    <t>4592*0,5*2</t>
  </si>
  <si>
    <t>997</t>
  </si>
  <si>
    <t>Přesun sutě</t>
  </si>
  <si>
    <t>31</t>
  </si>
  <si>
    <t>997221551</t>
  </si>
  <si>
    <t>Vodorovná doprava suti  bez naložení, ale se složením a s hrubým urovnáním ze sypkých materiálů, na vzdálenost do 1 km</t>
  </si>
  <si>
    <t>2142446751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</si>
  <si>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</si>
  <si>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1579,648+12,9+578,592</t>
  </si>
  <si>
    <t>32</t>
  </si>
  <si>
    <t>997221559</t>
  </si>
  <si>
    <t>Vodorovná doprava suti  bez naložení, ale se složením a s hrubým urovnáním Příplatek k ceně za každý další i započatý 1 km přes 1 km</t>
  </si>
  <si>
    <t>-252446120</t>
  </si>
  <si>
    <t>2171,14*24</t>
  </si>
  <si>
    <t>33</t>
  </si>
  <si>
    <t>997221655</t>
  </si>
  <si>
    <t>-109403884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</si>
  <si>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</si>
  <si>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"stržené krajnice" 578,592</t>
  </si>
  <si>
    <t>"čištění příkopů, propustků" 1592,548</t>
  </si>
  <si>
    <t>998</t>
  </si>
  <si>
    <t>Přesun hmot</t>
  </si>
  <si>
    <t>34</t>
  </si>
  <si>
    <t>998225111</t>
  </si>
  <si>
    <t>Přesun hmot pro komunikace s krytem z kameniva, monolitickým betonovým nebo živičným  dopravní vzdálenost do 200 m jakékoliv délky objektu</t>
  </si>
  <si>
    <t>1926902209</t>
  </si>
  <si>
    <t xml:space="preserve">Poznámka k souboru cen:
1. Ceny lze použít i pro plochy letišť s krytem monolitickým betonovým nebo živičným.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</si>
</sst>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0" xfId="0" applyFont="1" applyFill="1" applyAlignment="1" applyProtection="1">
      <alignment horizontal="center" vertical="center"/>
      <protection/>
    </xf>
    <xf numFmtId="0" fontId="23" fillId="0" borderId="13"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7"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8" xfId="0" applyNumberFormat="1" applyFont="1" applyBorder="1" applyAlignment="1" applyProtection="1">
      <alignment vertical="center"/>
      <protection/>
    </xf>
    <xf numFmtId="4" fontId="29" fillId="0" borderId="19" xfId="0" applyNumberFormat="1" applyFont="1" applyBorder="1" applyAlignment="1" applyProtection="1">
      <alignment vertical="center"/>
      <protection/>
    </xf>
    <xf numFmtId="166"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3" xfId="0"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7"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21" xfId="0" applyFont="1" applyFill="1" applyBorder="1" applyAlignment="1" applyProtection="1">
      <alignment horizontal="lef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298"/>
      <c r="AS2" s="298"/>
      <c r="AT2" s="298"/>
      <c r="AU2" s="298"/>
      <c r="AV2" s="298"/>
      <c r="AW2" s="298"/>
      <c r="AX2" s="298"/>
      <c r="AY2" s="298"/>
      <c r="AZ2" s="298"/>
      <c r="BA2" s="298"/>
      <c r="BB2" s="298"/>
      <c r="BC2" s="298"/>
      <c r="BD2" s="298"/>
      <c r="BE2" s="298"/>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1" t="s">
        <v>14</v>
      </c>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1"/>
      <c r="AQ5" s="21"/>
      <c r="AR5" s="19"/>
      <c r="BE5" s="258" t="s">
        <v>15</v>
      </c>
      <c r="BS5" s="16" t="s">
        <v>6</v>
      </c>
    </row>
    <row r="6" spans="2:71" s="1" customFormat="1" ht="36.95" customHeight="1">
      <c r="B6" s="20"/>
      <c r="C6" s="21"/>
      <c r="D6" s="27" t="s">
        <v>16</v>
      </c>
      <c r="E6" s="21"/>
      <c r="F6" s="21"/>
      <c r="G6" s="21"/>
      <c r="H6" s="21"/>
      <c r="I6" s="21"/>
      <c r="J6" s="21"/>
      <c r="K6" s="263" t="s">
        <v>17</v>
      </c>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1"/>
      <c r="AQ6" s="21"/>
      <c r="AR6" s="19"/>
      <c r="BE6" s="259"/>
      <c r="BS6" s="16" t="s">
        <v>6</v>
      </c>
    </row>
    <row r="7" spans="2:71" s="1" customFormat="1" ht="12" customHeight="1">
      <c r="B7" s="20"/>
      <c r="C7" s="21"/>
      <c r="D7" s="28"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28" t="s">
        <v>19</v>
      </c>
      <c r="AL7" s="21"/>
      <c r="AM7" s="21"/>
      <c r="AN7" s="26" t="s">
        <v>1</v>
      </c>
      <c r="AO7" s="21"/>
      <c r="AP7" s="21"/>
      <c r="AQ7" s="21"/>
      <c r="AR7" s="19"/>
      <c r="BE7" s="259"/>
      <c r="BS7" s="16" t="s">
        <v>6</v>
      </c>
    </row>
    <row r="8" spans="2:71" s="1" customFormat="1" ht="12" customHeight="1">
      <c r="B8" s="20"/>
      <c r="C8" s="21"/>
      <c r="D8" s="28"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22</v>
      </c>
      <c r="AL8" s="21"/>
      <c r="AM8" s="21"/>
      <c r="AN8" s="29" t="s">
        <v>23</v>
      </c>
      <c r="AO8" s="21"/>
      <c r="AP8" s="21"/>
      <c r="AQ8" s="21"/>
      <c r="AR8" s="19"/>
      <c r="BE8" s="259"/>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59"/>
      <c r="BS9" s="16" t="s">
        <v>6</v>
      </c>
    </row>
    <row r="10" spans="2:71" s="1" customFormat="1" ht="12" customHeight="1">
      <c r="B10" s="20"/>
      <c r="C10" s="21"/>
      <c r="D10" s="28"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25</v>
      </c>
      <c r="AL10" s="21"/>
      <c r="AM10" s="21"/>
      <c r="AN10" s="26" t="s">
        <v>1</v>
      </c>
      <c r="AO10" s="21"/>
      <c r="AP10" s="21"/>
      <c r="AQ10" s="21"/>
      <c r="AR10" s="19"/>
      <c r="BE10" s="259"/>
      <c r="BS10" s="16" t="s">
        <v>6</v>
      </c>
    </row>
    <row r="11" spans="2:71" s="1" customFormat="1" ht="18.4" customHeight="1">
      <c r="B11" s="20"/>
      <c r="C11" s="21"/>
      <c r="D11" s="21"/>
      <c r="E11" s="26" t="s">
        <v>21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26</v>
      </c>
      <c r="AL11" s="21"/>
      <c r="AM11" s="21"/>
      <c r="AN11" s="26" t="s">
        <v>1</v>
      </c>
      <c r="AO11" s="21"/>
      <c r="AP11" s="21"/>
      <c r="AQ11" s="21"/>
      <c r="AR11" s="19"/>
      <c r="BE11" s="259"/>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59"/>
      <c r="BS12" s="16" t="s">
        <v>6</v>
      </c>
    </row>
    <row r="13" spans="2:71" s="1" customFormat="1" ht="12" customHeight="1">
      <c r="B13" s="20"/>
      <c r="C13" s="21"/>
      <c r="D13" s="28"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25</v>
      </c>
      <c r="AL13" s="21"/>
      <c r="AM13" s="21"/>
      <c r="AN13" s="30" t="s">
        <v>28</v>
      </c>
      <c r="AO13" s="21"/>
      <c r="AP13" s="21"/>
      <c r="AQ13" s="21"/>
      <c r="AR13" s="19"/>
      <c r="BE13" s="259"/>
      <c r="BS13" s="16" t="s">
        <v>6</v>
      </c>
    </row>
    <row r="14" spans="2:71" ht="12.75">
      <c r="B14" s="20"/>
      <c r="C14" s="21"/>
      <c r="D14" s="21"/>
      <c r="E14" s="264" t="s">
        <v>28</v>
      </c>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8" t="s">
        <v>26</v>
      </c>
      <c r="AL14" s="21"/>
      <c r="AM14" s="21"/>
      <c r="AN14" s="30" t="s">
        <v>28</v>
      </c>
      <c r="AO14" s="21"/>
      <c r="AP14" s="21"/>
      <c r="AQ14" s="21"/>
      <c r="AR14" s="19"/>
      <c r="BE14" s="259"/>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59"/>
      <c r="BS15" s="16" t="s">
        <v>4</v>
      </c>
    </row>
    <row r="16" spans="2:71" s="1" customFormat="1" ht="12" customHeight="1">
      <c r="B16" s="20"/>
      <c r="C16" s="21"/>
      <c r="D16" s="28"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25</v>
      </c>
      <c r="AL16" s="21"/>
      <c r="AM16" s="21"/>
      <c r="AN16" s="26" t="s">
        <v>1</v>
      </c>
      <c r="AO16" s="21"/>
      <c r="AP16" s="21"/>
      <c r="AQ16" s="21"/>
      <c r="AR16" s="19"/>
      <c r="BE16" s="259"/>
      <c r="BS16" s="16" t="s">
        <v>4</v>
      </c>
    </row>
    <row r="17" spans="2:71" s="1" customFormat="1" ht="18.4" customHeight="1">
      <c r="B17" s="20"/>
      <c r="C17" s="21"/>
      <c r="D17" s="21"/>
      <c r="E17" s="26" t="s">
        <v>21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26</v>
      </c>
      <c r="AL17" s="21"/>
      <c r="AM17" s="21"/>
      <c r="AN17" s="26" t="s">
        <v>1</v>
      </c>
      <c r="AO17" s="21"/>
      <c r="AP17" s="21"/>
      <c r="AQ17" s="21"/>
      <c r="AR17" s="19"/>
      <c r="BE17" s="259"/>
      <c r="BS17" s="16" t="s">
        <v>30</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59"/>
      <c r="BS18" s="16" t="s">
        <v>6</v>
      </c>
    </row>
    <row r="19" spans="2:71" s="1" customFormat="1" ht="12" customHeight="1">
      <c r="B19" s="20"/>
      <c r="C19" s="21"/>
      <c r="D19" s="28"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25</v>
      </c>
      <c r="AL19" s="21"/>
      <c r="AM19" s="21"/>
      <c r="AN19" s="26" t="s">
        <v>1</v>
      </c>
      <c r="AO19" s="21"/>
      <c r="AP19" s="21"/>
      <c r="AQ19" s="21"/>
      <c r="AR19" s="19"/>
      <c r="BE19" s="259"/>
      <c r="BS19" s="16" t="s">
        <v>6</v>
      </c>
    </row>
    <row r="20" spans="2:71" s="1" customFormat="1" ht="18.4"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26</v>
      </c>
      <c r="AL20" s="21"/>
      <c r="AM20" s="21"/>
      <c r="AN20" s="26" t="s">
        <v>1</v>
      </c>
      <c r="AO20" s="21"/>
      <c r="AP20" s="21"/>
      <c r="AQ20" s="21"/>
      <c r="AR20" s="19"/>
      <c r="BE20" s="259"/>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59"/>
    </row>
    <row r="22" spans="2:57" s="1" customFormat="1" ht="12" customHeight="1">
      <c r="B22" s="20"/>
      <c r="C22" s="21"/>
      <c r="D22" s="28" t="s">
        <v>32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59"/>
    </row>
    <row r="23" spans="2:57" s="1" customFormat="1" ht="16.5" customHeight="1">
      <c r="B23" s="20"/>
      <c r="C23" s="21"/>
      <c r="D23" s="21"/>
      <c r="E23" s="266" t="s">
        <v>1</v>
      </c>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1"/>
      <c r="AP23" s="21"/>
      <c r="AQ23" s="21"/>
      <c r="AR23" s="19"/>
      <c r="BE23" s="259"/>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59"/>
    </row>
    <row r="25" spans="2:57" s="1" customFormat="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59"/>
    </row>
    <row r="26" spans="1:57" s="2" customFormat="1" ht="25.9" customHeight="1">
      <c r="A26" s="33"/>
      <c r="B26" s="34"/>
      <c r="C26" s="35"/>
      <c r="D26" s="36" t="s">
        <v>33</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67">
        <f>ROUND(AG94,2)</f>
        <v>0</v>
      </c>
      <c r="AL26" s="268"/>
      <c r="AM26" s="268"/>
      <c r="AN26" s="268"/>
      <c r="AO26" s="268"/>
      <c r="AP26" s="35"/>
      <c r="AQ26" s="35"/>
      <c r="AR26" s="38"/>
      <c r="BE26" s="259"/>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59"/>
    </row>
    <row r="28" spans="1:57" s="2" customFormat="1" ht="12.75">
      <c r="A28" s="33"/>
      <c r="B28" s="34"/>
      <c r="C28" s="35"/>
      <c r="D28" s="35"/>
      <c r="E28" s="35"/>
      <c r="F28" s="35"/>
      <c r="G28" s="35"/>
      <c r="H28" s="35"/>
      <c r="I28" s="35"/>
      <c r="J28" s="35"/>
      <c r="K28" s="35"/>
      <c r="L28" s="269" t="s">
        <v>34</v>
      </c>
      <c r="M28" s="269"/>
      <c r="N28" s="269"/>
      <c r="O28" s="269"/>
      <c r="P28" s="269"/>
      <c r="Q28" s="35"/>
      <c r="R28" s="35"/>
      <c r="S28" s="35"/>
      <c r="T28" s="35"/>
      <c r="U28" s="35"/>
      <c r="V28" s="35"/>
      <c r="W28" s="269" t="s">
        <v>35</v>
      </c>
      <c r="X28" s="269"/>
      <c r="Y28" s="269"/>
      <c r="Z28" s="269"/>
      <c r="AA28" s="269"/>
      <c r="AB28" s="269"/>
      <c r="AC28" s="269"/>
      <c r="AD28" s="269"/>
      <c r="AE28" s="269"/>
      <c r="AF28" s="35"/>
      <c r="AG28" s="35"/>
      <c r="AH28" s="35"/>
      <c r="AI28" s="35"/>
      <c r="AJ28" s="35"/>
      <c r="AK28" s="269" t="s">
        <v>36</v>
      </c>
      <c r="AL28" s="269"/>
      <c r="AM28" s="269"/>
      <c r="AN28" s="269"/>
      <c r="AO28" s="269"/>
      <c r="AP28" s="35"/>
      <c r="AQ28" s="35"/>
      <c r="AR28" s="38"/>
      <c r="BE28" s="259"/>
    </row>
    <row r="29" spans="2:57" s="3" customFormat="1" ht="14.45" customHeight="1">
      <c r="B29" s="39"/>
      <c r="C29" s="40"/>
      <c r="D29" s="28" t="s">
        <v>37</v>
      </c>
      <c r="E29" s="40"/>
      <c r="F29" s="28" t="s">
        <v>38</v>
      </c>
      <c r="G29" s="40"/>
      <c r="H29" s="40"/>
      <c r="I29" s="40"/>
      <c r="J29" s="40"/>
      <c r="K29" s="40"/>
      <c r="L29" s="272">
        <v>0.21</v>
      </c>
      <c r="M29" s="271"/>
      <c r="N29" s="271"/>
      <c r="O29" s="271"/>
      <c r="P29" s="271"/>
      <c r="Q29" s="40"/>
      <c r="R29" s="40"/>
      <c r="S29" s="40"/>
      <c r="T29" s="40"/>
      <c r="U29" s="40"/>
      <c r="V29" s="40"/>
      <c r="W29" s="270">
        <f>ROUND(AZ94,2)</f>
        <v>0</v>
      </c>
      <c r="X29" s="271"/>
      <c r="Y29" s="271"/>
      <c r="Z29" s="271"/>
      <c r="AA29" s="271"/>
      <c r="AB29" s="271"/>
      <c r="AC29" s="271"/>
      <c r="AD29" s="271"/>
      <c r="AE29" s="271"/>
      <c r="AF29" s="40"/>
      <c r="AG29" s="40"/>
      <c r="AH29" s="40"/>
      <c r="AI29" s="40"/>
      <c r="AJ29" s="40"/>
      <c r="AK29" s="270">
        <f>ROUND(AV94,2)</f>
        <v>0</v>
      </c>
      <c r="AL29" s="271"/>
      <c r="AM29" s="271"/>
      <c r="AN29" s="271"/>
      <c r="AO29" s="271"/>
      <c r="AP29" s="40"/>
      <c r="AQ29" s="40"/>
      <c r="AR29" s="41"/>
      <c r="BE29" s="260"/>
    </row>
    <row r="30" spans="2:57" s="3" customFormat="1" ht="14.45" customHeight="1">
      <c r="B30" s="39"/>
      <c r="C30" s="40"/>
      <c r="D30" s="40"/>
      <c r="E30" s="40"/>
      <c r="F30" s="28" t="s">
        <v>39</v>
      </c>
      <c r="G30" s="40"/>
      <c r="H30" s="40"/>
      <c r="I30" s="40"/>
      <c r="J30" s="40"/>
      <c r="K30" s="40"/>
      <c r="L30" s="272">
        <v>0.15</v>
      </c>
      <c r="M30" s="271"/>
      <c r="N30" s="271"/>
      <c r="O30" s="271"/>
      <c r="P30" s="271"/>
      <c r="Q30" s="40"/>
      <c r="R30" s="40"/>
      <c r="S30" s="40"/>
      <c r="T30" s="40"/>
      <c r="U30" s="40"/>
      <c r="V30" s="40"/>
      <c r="W30" s="270">
        <f>ROUND(BA94,2)</f>
        <v>0</v>
      </c>
      <c r="X30" s="271"/>
      <c r="Y30" s="271"/>
      <c r="Z30" s="271"/>
      <c r="AA30" s="271"/>
      <c r="AB30" s="271"/>
      <c r="AC30" s="271"/>
      <c r="AD30" s="271"/>
      <c r="AE30" s="271"/>
      <c r="AF30" s="40"/>
      <c r="AG30" s="40"/>
      <c r="AH30" s="40"/>
      <c r="AI30" s="40"/>
      <c r="AJ30" s="40"/>
      <c r="AK30" s="270">
        <f>ROUND(AW94,2)</f>
        <v>0</v>
      </c>
      <c r="AL30" s="271"/>
      <c r="AM30" s="271"/>
      <c r="AN30" s="271"/>
      <c r="AO30" s="271"/>
      <c r="AP30" s="40"/>
      <c r="AQ30" s="40"/>
      <c r="AR30" s="41"/>
      <c r="BE30" s="260"/>
    </row>
    <row r="31" spans="2:57" s="3" customFormat="1" ht="14.45" customHeight="1" hidden="1">
      <c r="B31" s="39"/>
      <c r="C31" s="40"/>
      <c r="D31" s="40"/>
      <c r="E31" s="40"/>
      <c r="F31" s="28" t="s">
        <v>40</v>
      </c>
      <c r="G31" s="40"/>
      <c r="H31" s="40"/>
      <c r="I31" s="40"/>
      <c r="J31" s="40"/>
      <c r="K31" s="40"/>
      <c r="L31" s="272">
        <v>0.21</v>
      </c>
      <c r="M31" s="271"/>
      <c r="N31" s="271"/>
      <c r="O31" s="271"/>
      <c r="P31" s="271"/>
      <c r="Q31" s="40"/>
      <c r="R31" s="40"/>
      <c r="S31" s="40"/>
      <c r="T31" s="40"/>
      <c r="U31" s="40"/>
      <c r="V31" s="40"/>
      <c r="W31" s="270">
        <f>ROUND(BB94,2)</f>
        <v>0</v>
      </c>
      <c r="X31" s="271"/>
      <c r="Y31" s="271"/>
      <c r="Z31" s="271"/>
      <c r="AA31" s="271"/>
      <c r="AB31" s="271"/>
      <c r="AC31" s="271"/>
      <c r="AD31" s="271"/>
      <c r="AE31" s="271"/>
      <c r="AF31" s="40"/>
      <c r="AG31" s="40"/>
      <c r="AH31" s="40"/>
      <c r="AI31" s="40"/>
      <c r="AJ31" s="40"/>
      <c r="AK31" s="270">
        <v>0</v>
      </c>
      <c r="AL31" s="271"/>
      <c r="AM31" s="271"/>
      <c r="AN31" s="271"/>
      <c r="AO31" s="271"/>
      <c r="AP31" s="40"/>
      <c r="AQ31" s="40"/>
      <c r="AR31" s="41"/>
      <c r="BE31" s="260"/>
    </row>
    <row r="32" spans="2:57" s="3" customFormat="1" ht="14.45" customHeight="1" hidden="1">
      <c r="B32" s="39"/>
      <c r="C32" s="40"/>
      <c r="D32" s="40"/>
      <c r="E32" s="40"/>
      <c r="F32" s="28" t="s">
        <v>41</v>
      </c>
      <c r="G32" s="40"/>
      <c r="H32" s="40"/>
      <c r="I32" s="40"/>
      <c r="J32" s="40"/>
      <c r="K32" s="40"/>
      <c r="L32" s="272">
        <v>0.15</v>
      </c>
      <c r="M32" s="271"/>
      <c r="N32" s="271"/>
      <c r="O32" s="271"/>
      <c r="P32" s="271"/>
      <c r="Q32" s="40"/>
      <c r="R32" s="40"/>
      <c r="S32" s="40"/>
      <c r="T32" s="40"/>
      <c r="U32" s="40"/>
      <c r="V32" s="40"/>
      <c r="W32" s="270">
        <f>ROUND(BC94,2)</f>
        <v>0</v>
      </c>
      <c r="X32" s="271"/>
      <c r="Y32" s="271"/>
      <c r="Z32" s="271"/>
      <c r="AA32" s="271"/>
      <c r="AB32" s="271"/>
      <c r="AC32" s="271"/>
      <c r="AD32" s="271"/>
      <c r="AE32" s="271"/>
      <c r="AF32" s="40"/>
      <c r="AG32" s="40"/>
      <c r="AH32" s="40"/>
      <c r="AI32" s="40"/>
      <c r="AJ32" s="40"/>
      <c r="AK32" s="270">
        <v>0</v>
      </c>
      <c r="AL32" s="271"/>
      <c r="AM32" s="271"/>
      <c r="AN32" s="271"/>
      <c r="AO32" s="271"/>
      <c r="AP32" s="40"/>
      <c r="AQ32" s="40"/>
      <c r="AR32" s="41"/>
      <c r="BE32" s="260"/>
    </row>
    <row r="33" spans="2:57" s="3" customFormat="1" ht="14.45" customHeight="1" hidden="1">
      <c r="B33" s="39"/>
      <c r="C33" s="40"/>
      <c r="D33" s="40"/>
      <c r="E33" s="40"/>
      <c r="F33" s="28" t="s">
        <v>42</v>
      </c>
      <c r="G33" s="40"/>
      <c r="H33" s="40"/>
      <c r="I33" s="40"/>
      <c r="J33" s="40"/>
      <c r="K33" s="40"/>
      <c r="L33" s="272">
        <v>0</v>
      </c>
      <c r="M33" s="271"/>
      <c r="N33" s="271"/>
      <c r="O33" s="271"/>
      <c r="P33" s="271"/>
      <c r="Q33" s="40"/>
      <c r="R33" s="40"/>
      <c r="S33" s="40"/>
      <c r="T33" s="40"/>
      <c r="U33" s="40"/>
      <c r="V33" s="40"/>
      <c r="W33" s="270">
        <f>ROUND(BD94,2)</f>
        <v>0</v>
      </c>
      <c r="X33" s="271"/>
      <c r="Y33" s="271"/>
      <c r="Z33" s="271"/>
      <c r="AA33" s="271"/>
      <c r="AB33" s="271"/>
      <c r="AC33" s="271"/>
      <c r="AD33" s="271"/>
      <c r="AE33" s="271"/>
      <c r="AF33" s="40"/>
      <c r="AG33" s="40"/>
      <c r="AH33" s="40"/>
      <c r="AI33" s="40"/>
      <c r="AJ33" s="40"/>
      <c r="AK33" s="270">
        <v>0</v>
      </c>
      <c r="AL33" s="271"/>
      <c r="AM33" s="271"/>
      <c r="AN33" s="271"/>
      <c r="AO33" s="271"/>
      <c r="AP33" s="40"/>
      <c r="AQ33" s="40"/>
      <c r="AR33" s="41"/>
      <c r="BE33" s="260"/>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259"/>
    </row>
    <row r="35" spans="1:57" s="2" customFormat="1" ht="25.9" customHeight="1">
      <c r="A35" s="33"/>
      <c r="B35" s="34"/>
      <c r="C35" s="42"/>
      <c r="D35" s="43" t="s">
        <v>43</v>
      </c>
      <c r="E35" s="44"/>
      <c r="F35" s="44"/>
      <c r="G35" s="44"/>
      <c r="H35" s="44"/>
      <c r="I35" s="44"/>
      <c r="J35" s="44"/>
      <c r="K35" s="44"/>
      <c r="L35" s="44"/>
      <c r="M35" s="44"/>
      <c r="N35" s="44"/>
      <c r="O35" s="44"/>
      <c r="P35" s="44"/>
      <c r="Q35" s="44"/>
      <c r="R35" s="44"/>
      <c r="S35" s="44"/>
      <c r="T35" s="45" t="s">
        <v>44</v>
      </c>
      <c r="U35" s="44"/>
      <c r="V35" s="44"/>
      <c r="W35" s="44"/>
      <c r="X35" s="273" t="s">
        <v>45</v>
      </c>
      <c r="Y35" s="274"/>
      <c r="Z35" s="274"/>
      <c r="AA35" s="274"/>
      <c r="AB35" s="274"/>
      <c r="AC35" s="44"/>
      <c r="AD35" s="44"/>
      <c r="AE35" s="44"/>
      <c r="AF35" s="44"/>
      <c r="AG35" s="44"/>
      <c r="AH35" s="44"/>
      <c r="AI35" s="44"/>
      <c r="AJ35" s="44"/>
      <c r="AK35" s="275">
        <f>SUM(AK26:AK33)</f>
        <v>0</v>
      </c>
      <c r="AL35" s="274"/>
      <c r="AM35" s="274"/>
      <c r="AN35" s="274"/>
      <c r="AO35" s="276"/>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14.45" customHeight="1">
      <c r="A37" s="33"/>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8"/>
      <c r="BE37" s="33"/>
    </row>
    <row r="38" spans="2:44" s="1" customFormat="1" ht="14.45"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5"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5"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5"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5"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5"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5"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5"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5"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5"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5"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5" customHeight="1">
      <c r="B49" s="46"/>
      <c r="C49" s="47"/>
      <c r="D49" s="48" t="s">
        <v>46</v>
      </c>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8" t="s">
        <v>47</v>
      </c>
      <c r="AI49" s="49"/>
      <c r="AJ49" s="49"/>
      <c r="AK49" s="49"/>
      <c r="AL49" s="49"/>
      <c r="AM49" s="49"/>
      <c r="AN49" s="49"/>
      <c r="AO49" s="49"/>
      <c r="AP49" s="47"/>
      <c r="AQ49" s="47"/>
      <c r="AR49" s="50"/>
    </row>
    <row r="50" spans="2:44" ht="11.25">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1.25">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1.25">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1.25">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1.25">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1.2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1.25">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1.25">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1.25">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1.25">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75">
      <c r="A60" s="33"/>
      <c r="B60" s="34"/>
      <c r="C60" s="35"/>
      <c r="D60" s="51" t="s">
        <v>48</v>
      </c>
      <c r="E60" s="37"/>
      <c r="F60" s="37"/>
      <c r="G60" s="37"/>
      <c r="H60" s="37"/>
      <c r="I60" s="37"/>
      <c r="J60" s="37"/>
      <c r="K60" s="37"/>
      <c r="L60" s="37"/>
      <c r="M60" s="37"/>
      <c r="N60" s="37"/>
      <c r="O60" s="37"/>
      <c r="P60" s="37"/>
      <c r="Q60" s="37"/>
      <c r="R60" s="37"/>
      <c r="S60" s="37"/>
      <c r="T60" s="37"/>
      <c r="U60" s="37"/>
      <c r="V60" s="51" t="s">
        <v>49</v>
      </c>
      <c r="W60" s="37"/>
      <c r="X60" s="37"/>
      <c r="Y60" s="37"/>
      <c r="Z60" s="37"/>
      <c r="AA60" s="37"/>
      <c r="AB60" s="37"/>
      <c r="AC60" s="37"/>
      <c r="AD60" s="37"/>
      <c r="AE60" s="37"/>
      <c r="AF60" s="37"/>
      <c r="AG60" s="37"/>
      <c r="AH60" s="51" t="s">
        <v>48</v>
      </c>
      <c r="AI60" s="37"/>
      <c r="AJ60" s="37"/>
      <c r="AK60" s="37"/>
      <c r="AL60" s="37"/>
      <c r="AM60" s="51" t="s">
        <v>49</v>
      </c>
      <c r="AN60" s="37"/>
      <c r="AO60" s="37"/>
      <c r="AP60" s="35"/>
      <c r="AQ60" s="35"/>
      <c r="AR60" s="38"/>
      <c r="BE60" s="33"/>
    </row>
    <row r="61" spans="2:44" ht="11.25">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1.25">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1.25">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75">
      <c r="A64" s="33"/>
      <c r="B64" s="34"/>
      <c r="C64" s="35"/>
      <c r="D64" s="48" t="s">
        <v>50</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48" t="s">
        <v>51</v>
      </c>
      <c r="AI64" s="52"/>
      <c r="AJ64" s="52"/>
      <c r="AK64" s="52"/>
      <c r="AL64" s="52"/>
      <c r="AM64" s="52"/>
      <c r="AN64" s="52"/>
      <c r="AO64" s="52"/>
      <c r="AP64" s="35"/>
      <c r="AQ64" s="35"/>
      <c r="AR64" s="38"/>
      <c r="BE64" s="33"/>
    </row>
    <row r="65" spans="2:44" ht="11.2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1.25">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1.25">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1.25">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1.25">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1.25">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1.25">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1.25">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1.25">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1.25">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75">
      <c r="A75" s="33"/>
      <c r="B75" s="34"/>
      <c r="C75" s="35"/>
      <c r="D75" s="51" t="s">
        <v>48</v>
      </c>
      <c r="E75" s="37"/>
      <c r="F75" s="37"/>
      <c r="G75" s="37"/>
      <c r="H75" s="37"/>
      <c r="I75" s="37"/>
      <c r="J75" s="37"/>
      <c r="K75" s="37"/>
      <c r="L75" s="37"/>
      <c r="M75" s="37"/>
      <c r="N75" s="37"/>
      <c r="O75" s="37"/>
      <c r="P75" s="37"/>
      <c r="Q75" s="37"/>
      <c r="R75" s="37"/>
      <c r="S75" s="37"/>
      <c r="T75" s="37"/>
      <c r="U75" s="37"/>
      <c r="V75" s="51" t="s">
        <v>49</v>
      </c>
      <c r="W75" s="37"/>
      <c r="X75" s="37"/>
      <c r="Y75" s="37"/>
      <c r="Z75" s="37"/>
      <c r="AA75" s="37"/>
      <c r="AB75" s="37"/>
      <c r="AC75" s="37"/>
      <c r="AD75" s="37"/>
      <c r="AE75" s="37"/>
      <c r="AF75" s="37"/>
      <c r="AG75" s="37"/>
      <c r="AH75" s="51" t="s">
        <v>48</v>
      </c>
      <c r="AI75" s="37"/>
      <c r="AJ75" s="37"/>
      <c r="AK75" s="37"/>
      <c r="AL75" s="37"/>
      <c r="AM75" s="51" t="s">
        <v>49</v>
      </c>
      <c r="AN75" s="37"/>
      <c r="AO75" s="37"/>
      <c r="AP75" s="35"/>
      <c r="AQ75" s="35"/>
      <c r="AR75" s="38"/>
      <c r="BE75" s="33"/>
    </row>
    <row r="76" spans="1:57" s="2" customFormat="1" ht="11.25">
      <c r="A76" s="33"/>
      <c r="B76" s="34"/>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8"/>
      <c r="BE76" s="33"/>
    </row>
    <row r="77" spans="1:57" s="2" customFormat="1" ht="6.95" customHeight="1">
      <c r="A77" s="33"/>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38"/>
      <c r="BE77" s="33"/>
    </row>
    <row r="81" spans="1:57" s="2" customFormat="1" ht="6.95" customHeight="1">
      <c r="A81" s="33"/>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38"/>
      <c r="BE81" s="33"/>
    </row>
    <row r="82" spans="1:57" s="2" customFormat="1" ht="24.95" customHeight="1">
      <c r="A82" s="33"/>
      <c r="B82" s="34"/>
      <c r="C82" s="22" t="s">
        <v>52</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8"/>
      <c r="BE82" s="33"/>
    </row>
    <row r="83" spans="1:57" s="2" customFormat="1" ht="6.95" customHeight="1">
      <c r="A83" s="33"/>
      <c r="B83" s="34"/>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8"/>
      <c r="BE83" s="33"/>
    </row>
    <row r="84" spans="2:44" s="4" customFormat="1" ht="12" customHeight="1">
      <c r="B84" s="57"/>
      <c r="C84" s="28" t="s">
        <v>13</v>
      </c>
      <c r="D84" s="58"/>
      <c r="E84" s="58"/>
      <c r="F84" s="58"/>
      <c r="G84" s="58"/>
      <c r="H84" s="58"/>
      <c r="I84" s="58"/>
      <c r="J84" s="58"/>
      <c r="K84" s="58"/>
      <c r="L84" s="58" t="str">
        <f>K5</f>
        <v>03202</v>
      </c>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9"/>
    </row>
    <row r="85" spans="2:44" s="5" customFormat="1" ht="36.95" customHeight="1">
      <c r="B85" s="60"/>
      <c r="C85" s="61" t="s">
        <v>16</v>
      </c>
      <c r="D85" s="62"/>
      <c r="E85" s="62"/>
      <c r="F85" s="62"/>
      <c r="G85" s="62"/>
      <c r="H85" s="62"/>
      <c r="I85" s="62"/>
      <c r="J85" s="62"/>
      <c r="K85" s="62"/>
      <c r="L85" s="277" t="str">
        <f>K6</f>
        <v>II/191 ŽINKOVY X II/230</v>
      </c>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62"/>
      <c r="AQ85" s="62"/>
      <c r="AR85" s="63"/>
    </row>
    <row r="86" spans="1:57" s="2" customFormat="1" ht="6.95" customHeight="1">
      <c r="A86" s="33"/>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8"/>
      <c r="BE86" s="33"/>
    </row>
    <row r="87" spans="1:57" s="2" customFormat="1" ht="12" customHeight="1">
      <c r="A87" s="33"/>
      <c r="B87" s="34"/>
      <c r="C87" s="28" t="s">
        <v>20</v>
      </c>
      <c r="D87" s="35"/>
      <c r="E87" s="35"/>
      <c r="F87" s="35"/>
      <c r="G87" s="35"/>
      <c r="H87" s="35"/>
      <c r="I87" s="35"/>
      <c r="J87" s="35"/>
      <c r="K87" s="35"/>
      <c r="L87" s="64" t="str">
        <f>IF(K8="","",K8)</f>
        <v xml:space="preserve"> </v>
      </c>
      <c r="M87" s="35"/>
      <c r="N87" s="35"/>
      <c r="O87" s="35"/>
      <c r="P87" s="35"/>
      <c r="Q87" s="35"/>
      <c r="R87" s="35"/>
      <c r="S87" s="35"/>
      <c r="T87" s="35"/>
      <c r="U87" s="35"/>
      <c r="V87" s="35"/>
      <c r="W87" s="35"/>
      <c r="X87" s="35"/>
      <c r="Y87" s="35"/>
      <c r="Z87" s="35"/>
      <c r="AA87" s="35"/>
      <c r="AB87" s="35"/>
      <c r="AC87" s="35"/>
      <c r="AD87" s="35"/>
      <c r="AE87" s="35"/>
      <c r="AF87" s="35"/>
      <c r="AG87" s="35"/>
      <c r="AH87" s="35"/>
      <c r="AI87" s="28" t="s">
        <v>22</v>
      </c>
      <c r="AJ87" s="35"/>
      <c r="AK87" s="35"/>
      <c r="AL87" s="35"/>
      <c r="AM87" s="279" t="str">
        <f>IF(AN8="","",AN8)</f>
        <v>25. 11. 2020</v>
      </c>
      <c r="AN87" s="279"/>
      <c r="AO87" s="35"/>
      <c r="AP87" s="35"/>
      <c r="AQ87" s="35"/>
      <c r="AR87" s="38"/>
      <c r="BE87" s="33"/>
    </row>
    <row r="88" spans="1:57" s="2" customFormat="1" ht="6.95" customHeight="1">
      <c r="A88" s="33"/>
      <c r="B88" s="34"/>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8"/>
      <c r="BE88" s="33"/>
    </row>
    <row r="89" spans="1:57" s="2" customFormat="1" ht="15.2" customHeight="1">
      <c r="A89" s="33"/>
      <c r="B89" s="34"/>
      <c r="C89" s="28" t="s">
        <v>24</v>
      </c>
      <c r="D89" s="35"/>
      <c r="E89" s="35"/>
      <c r="F89" s="35"/>
      <c r="G89" s="35"/>
      <c r="H89" s="35"/>
      <c r="I89" s="35"/>
      <c r="J89" s="35"/>
      <c r="K89" s="35"/>
      <c r="L89" s="58" t="str">
        <f>IF(E11="","",E11)</f>
        <v xml:space="preserve"> </v>
      </c>
      <c r="M89" s="35"/>
      <c r="N89" s="35"/>
      <c r="O89" s="35"/>
      <c r="P89" s="35"/>
      <c r="Q89" s="35"/>
      <c r="R89" s="35"/>
      <c r="S89" s="35"/>
      <c r="T89" s="35"/>
      <c r="U89" s="35"/>
      <c r="V89" s="35"/>
      <c r="W89" s="35"/>
      <c r="X89" s="35"/>
      <c r="Y89" s="35"/>
      <c r="Z89" s="35"/>
      <c r="AA89" s="35"/>
      <c r="AB89" s="35"/>
      <c r="AC89" s="35"/>
      <c r="AD89" s="35"/>
      <c r="AE89" s="35"/>
      <c r="AF89" s="35"/>
      <c r="AG89" s="35"/>
      <c r="AH89" s="35"/>
      <c r="AI89" s="28" t="s">
        <v>29</v>
      </c>
      <c r="AJ89" s="35"/>
      <c r="AK89" s="35"/>
      <c r="AL89" s="35"/>
      <c r="AM89" s="280" t="str">
        <f>IF(E17="","",E17)</f>
        <v xml:space="preserve"> </v>
      </c>
      <c r="AN89" s="281"/>
      <c r="AO89" s="281"/>
      <c r="AP89" s="281"/>
      <c r="AQ89" s="35"/>
      <c r="AR89" s="38"/>
      <c r="AS89" s="282" t="s">
        <v>53</v>
      </c>
      <c r="AT89" s="283"/>
      <c r="AU89" s="66"/>
      <c r="AV89" s="66"/>
      <c r="AW89" s="66"/>
      <c r="AX89" s="66"/>
      <c r="AY89" s="66"/>
      <c r="AZ89" s="66"/>
      <c r="BA89" s="66"/>
      <c r="BB89" s="66"/>
      <c r="BC89" s="66"/>
      <c r="BD89" s="67"/>
      <c r="BE89" s="33"/>
    </row>
    <row r="90" spans="1:57" s="2" customFormat="1" ht="15.2" customHeight="1">
      <c r="A90" s="33"/>
      <c r="B90" s="34"/>
      <c r="C90" s="28" t="s">
        <v>27</v>
      </c>
      <c r="D90" s="35"/>
      <c r="E90" s="35"/>
      <c r="F90" s="35"/>
      <c r="G90" s="35"/>
      <c r="H90" s="35"/>
      <c r="I90" s="35"/>
      <c r="J90" s="35"/>
      <c r="K90" s="35"/>
      <c r="L90" s="58" t="str">
        <f>IF(E14="Vyplň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31</v>
      </c>
      <c r="AJ90" s="35"/>
      <c r="AK90" s="35"/>
      <c r="AL90" s="35"/>
      <c r="AM90" s="280" t="str">
        <f>IF(E20="","",E20)</f>
        <v xml:space="preserve"> </v>
      </c>
      <c r="AN90" s="281"/>
      <c r="AO90" s="281"/>
      <c r="AP90" s="281"/>
      <c r="AQ90" s="35"/>
      <c r="AR90" s="38"/>
      <c r="AS90" s="284"/>
      <c r="AT90" s="285"/>
      <c r="AU90" s="68"/>
      <c r="AV90" s="68"/>
      <c r="AW90" s="68"/>
      <c r="AX90" s="68"/>
      <c r="AY90" s="68"/>
      <c r="AZ90" s="68"/>
      <c r="BA90" s="68"/>
      <c r="BB90" s="68"/>
      <c r="BC90" s="68"/>
      <c r="BD90" s="69"/>
      <c r="BE90" s="33"/>
    </row>
    <row r="91" spans="1:57" s="2" customFormat="1" ht="10.9" customHeight="1">
      <c r="A91" s="33"/>
      <c r="B91" s="34"/>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8"/>
      <c r="AS91" s="286"/>
      <c r="AT91" s="287"/>
      <c r="AU91" s="70"/>
      <c r="AV91" s="70"/>
      <c r="AW91" s="70"/>
      <c r="AX91" s="70"/>
      <c r="AY91" s="70"/>
      <c r="AZ91" s="70"/>
      <c r="BA91" s="70"/>
      <c r="BB91" s="70"/>
      <c r="BC91" s="70"/>
      <c r="BD91" s="71"/>
      <c r="BE91" s="33"/>
    </row>
    <row r="92" spans="1:57" s="2" customFormat="1" ht="29.25" customHeight="1">
      <c r="A92" s="33"/>
      <c r="B92" s="34"/>
      <c r="C92" s="288" t="s">
        <v>54</v>
      </c>
      <c r="D92" s="289"/>
      <c r="E92" s="289"/>
      <c r="F92" s="289"/>
      <c r="G92" s="289"/>
      <c r="H92" s="72"/>
      <c r="I92" s="290" t="s">
        <v>55</v>
      </c>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91" t="s">
        <v>56</v>
      </c>
      <c r="AH92" s="289"/>
      <c r="AI92" s="289"/>
      <c r="AJ92" s="289"/>
      <c r="AK92" s="289"/>
      <c r="AL92" s="289"/>
      <c r="AM92" s="289"/>
      <c r="AN92" s="290" t="s">
        <v>57</v>
      </c>
      <c r="AO92" s="289"/>
      <c r="AP92" s="292"/>
      <c r="AQ92" s="73" t="s">
        <v>58</v>
      </c>
      <c r="AR92" s="38"/>
      <c r="AS92" s="74" t="s">
        <v>59</v>
      </c>
      <c r="AT92" s="75" t="s">
        <v>60</v>
      </c>
      <c r="AU92" s="75" t="s">
        <v>61</v>
      </c>
      <c r="AV92" s="75" t="s">
        <v>62</v>
      </c>
      <c r="AW92" s="75" t="s">
        <v>63</v>
      </c>
      <c r="AX92" s="75" t="s">
        <v>64</v>
      </c>
      <c r="AY92" s="75" t="s">
        <v>65</v>
      </c>
      <c r="AZ92" s="75" t="s">
        <v>66</v>
      </c>
      <c r="BA92" s="75" t="s">
        <v>67</v>
      </c>
      <c r="BB92" s="75" t="s">
        <v>68</v>
      </c>
      <c r="BC92" s="75" t="s">
        <v>69</v>
      </c>
      <c r="BD92" s="76" t="s">
        <v>70</v>
      </c>
      <c r="BE92" s="33"/>
    </row>
    <row r="93" spans="1:57" s="2" customFormat="1" ht="10.9" customHeight="1">
      <c r="A93" s="33"/>
      <c r="B93" s="34"/>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8"/>
      <c r="AS93" s="77"/>
      <c r="AT93" s="78"/>
      <c r="AU93" s="78"/>
      <c r="AV93" s="78"/>
      <c r="AW93" s="78"/>
      <c r="AX93" s="78"/>
      <c r="AY93" s="78"/>
      <c r="AZ93" s="78"/>
      <c r="BA93" s="78"/>
      <c r="BB93" s="78"/>
      <c r="BC93" s="78"/>
      <c r="BD93" s="79"/>
      <c r="BE93" s="33"/>
    </row>
    <row r="94" spans="2:90" s="6" customFormat="1" ht="32.45" customHeight="1">
      <c r="B94" s="80"/>
      <c r="C94" s="81" t="s">
        <v>71</v>
      </c>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296">
        <f>ROUND(SUM(AG95:AG96),2)</f>
        <v>0</v>
      </c>
      <c r="AH94" s="296"/>
      <c r="AI94" s="296"/>
      <c r="AJ94" s="296"/>
      <c r="AK94" s="296"/>
      <c r="AL94" s="296"/>
      <c r="AM94" s="296"/>
      <c r="AN94" s="297">
        <f>SUM(AG94,AT94)</f>
        <v>0</v>
      </c>
      <c r="AO94" s="297"/>
      <c r="AP94" s="297"/>
      <c r="AQ94" s="84" t="s">
        <v>1</v>
      </c>
      <c r="AR94" s="85"/>
      <c r="AS94" s="86">
        <f>ROUND(SUM(AS95:AS96),2)</f>
        <v>0</v>
      </c>
      <c r="AT94" s="87">
        <f>ROUND(SUM(AV94:AW94),2)</f>
        <v>0</v>
      </c>
      <c r="AU94" s="88">
        <f>ROUND(SUM(AU95:AU96),5)</f>
        <v>0</v>
      </c>
      <c r="AV94" s="87">
        <f>ROUND(AZ94*L29,2)</f>
        <v>0</v>
      </c>
      <c r="AW94" s="87">
        <f>ROUND(BA94*L30,2)</f>
        <v>0</v>
      </c>
      <c r="AX94" s="87">
        <f>ROUND(BB94*L29,2)</f>
        <v>0</v>
      </c>
      <c r="AY94" s="87">
        <f>ROUND(BC94*L30,2)</f>
        <v>0</v>
      </c>
      <c r="AZ94" s="87">
        <f>ROUND(SUM(AZ95:AZ96),2)</f>
        <v>0</v>
      </c>
      <c r="BA94" s="87">
        <f>ROUND(SUM(BA95:BA96),2)</f>
        <v>0</v>
      </c>
      <c r="BB94" s="87">
        <f>ROUND(SUM(BB95:BB96),2)</f>
        <v>0</v>
      </c>
      <c r="BC94" s="87">
        <f>ROUND(SUM(BC95:BC96),2)</f>
        <v>0</v>
      </c>
      <c r="BD94" s="89">
        <f>ROUND(SUM(BD95:BD96),2)</f>
        <v>0</v>
      </c>
      <c r="BS94" s="90" t="s">
        <v>72</v>
      </c>
      <c r="BT94" s="90" t="s">
        <v>73</v>
      </c>
      <c r="BU94" s="91" t="s">
        <v>74</v>
      </c>
      <c r="BV94" s="90" t="s">
        <v>75</v>
      </c>
      <c r="BW94" s="90" t="s">
        <v>5</v>
      </c>
      <c r="BX94" s="90" t="s">
        <v>76</v>
      </c>
      <c r="CL94" s="90" t="s">
        <v>1</v>
      </c>
    </row>
    <row r="95" spans="1:91" s="7" customFormat="1" ht="16.5" customHeight="1">
      <c r="A95" s="92" t="s">
        <v>77</v>
      </c>
      <c r="B95" s="93"/>
      <c r="C95" s="94"/>
      <c r="D95" s="295" t="s">
        <v>78</v>
      </c>
      <c r="E95" s="295"/>
      <c r="F95" s="295"/>
      <c r="G95" s="295"/>
      <c r="H95" s="295"/>
      <c r="I95" s="95"/>
      <c r="J95" s="295" t="s">
        <v>79</v>
      </c>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3">
        <f>'VRN - Vedlejší rozpočtové...'!J30</f>
        <v>0</v>
      </c>
      <c r="AH95" s="294"/>
      <c r="AI95" s="294"/>
      <c r="AJ95" s="294"/>
      <c r="AK95" s="294"/>
      <c r="AL95" s="294"/>
      <c r="AM95" s="294"/>
      <c r="AN95" s="293">
        <f>SUM(AG95,AT95)</f>
        <v>0</v>
      </c>
      <c r="AO95" s="294"/>
      <c r="AP95" s="294"/>
      <c r="AQ95" s="96" t="s">
        <v>80</v>
      </c>
      <c r="AR95" s="97"/>
      <c r="AS95" s="98">
        <v>0</v>
      </c>
      <c r="AT95" s="99">
        <f>ROUND(SUM(AV95:AW95),2)</f>
        <v>0</v>
      </c>
      <c r="AU95" s="100">
        <f>'VRN - Vedlejší rozpočtové...'!P120</f>
        <v>0</v>
      </c>
      <c r="AV95" s="99">
        <f>'VRN - Vedlejší rozpočtové...'!J33</f>
        <v>0</v>
      </c>
      <c r="AW95" s="99">
        <f>'VRN - Vedlejší rozpočtové...'!J34</f>
        <v>0</v>
      </c>
      <c r="AX95" s="99">
        <f>'VRN - Vedlejší rozpočtové...'!J35</f>
        <v>0</v>
      </c>
      <c r="AY95" s="99">
        <f>'VRN - Vedlejší rozpočtové...'!J36</f>
        <v>0</v>
      </c>
      <c r="AZ95" s="99">
        <f>'VRN - Vedlejší rozpočtové...'!F33</f>
        <v>0</v>
      </c>
      <c r="BA95" s="99">
        <f>'VRN - Vedlejší rozpočtové...'!F34</f>
        <v>0</v>
      </c>
      <c r="BB95" s="99">
        <f>'VRN - Vedlejší rozpočtové...'!F35</f>
        <v>0</v>
      </c>
      <c r="BC95" s="99">
        <f>'VRN - Vedlejší rozpočtové...'!F36</f>
        <v>0</v>
      </c>
      <c r="BD95" s="101">
        <f>'VRN - Vedlejší rozpočtové...'!F37</f>
        <v>0</v>
      </c>
      <c r="BT95" s="102" t="s">
        <v>81</v>
      </c>
      <c r="BV95" s="102" t="s">
        <v>75</v>
      </c>
      <c r="BW95" s="102" t="s">
        <v>82</v>
      </c>
      <c r="BX95" s="102" t="s">
        <v>5</v>
      </c>
      <c r="CL95" s="102" t="s">
        <v>1</v>
      </c>
      <c r="CM95" s="102" t="s">
        <v>83</v>
      </c>
    </row>
    <row r="96" spans="1:91" s="7" customFormat="1" ht="16.5" customHeight="1">
      <c r="A96" s="92" t="s">
        <v>77</v>
      </c>
      <c r="B96" s="93"/>
      <c r="C96" s="94"/>
      <c r="D96" s="295" t="s">
        <v>84</v>
      </c>
      <c r="E96" s="295"/>
      <c r="F96" s="295"/>
      <c r="G96" s="295"/>
      <c r="H96" s="295"/>
      <c r="I96" s="95"/>
      <c r="J96" s="295" t="s">
        <v>85</v>
      </c>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3">
        <f>'SO 100 - KOMUNIKACE SIL. ...'!J30</f>
        <v>0</v>
      </c>
      <c r="AH96" s="294"/>
      <c r="AI96" s="294"/>
      <c r="AJ96" s="294"/>
      <c r="AK96" s="294"/>
      <c r="AL96" s="294"/>
      <c r="AM96" s="294"/>
      <c r="AN96" s="293">
        <f>SUM(AG96,AT96)</f>
        <v>0</v>
      </c>
      <c r="AO96" s="294"/>
      <c r="AP96" s="294"/>
      <c r="AQ96" s="96" t="s">
        <v>80</v>
      </c>
      <c r="AR96" s="97"/>
      <c r="AS96" s="103">
        <v>0</v>
      </c>
      <c r="AT96" s="104">
        <f>ROUND(SUM(AV96:AW96),2)</f>
        <v>0</v>
      </c>
      <c r="AU96" s="105">
        <f>'SO 100 - KOMUNIKACE SIL. ...'!P123</f>
        <v>0</v>
      </c>
      <c r="AV96" s="104">
        <f>'SO 100 - KOMUNIKACE SIL. ...'!J33</f>
        <v>0</v>
      </c>
      <c r="AW96" s="104">
        <f>'SO 100 - KOMUNIKACE SIL. ...'!J34</f>
        <v>0</v>
      </c>
      <c r="AX96" s="104">
        <f>'SO 100 - KOMUNIKACE SIL. ...'!J35</f>
        <v>0</v>
      </c>
      <c r="AY96" s="104">
        <f>'SO 100 - KOMUNIKACE SIL. ...'!J36</f>
        <v>0</v>
      </c>
      <c r="AZ96" s="104">
        <f>'SO 100 - KOMUNIKACE SIL. ...'!F33</f>
        <v>0</v>
      </c>
      <c r="BA96" s="104">
        <f>'SO 100 - KOMUNIKACE SIL. ...'!F34</f>
        <v>0</v>
      </c>
      <c r="BB96" s="104">
        <f>'SO 100 - KOMUNIKACE SIL. ...'!F35</f>
        <v>0</v>
      </c>
      <c r="BC96" s="104">
        <f>'SO 100 - KOMUNIKACE SIL. ...'!F36</f>
        <v>0</v>
      </c>
      <c r="BD96" s="106">
        <f>'SO 100 - KOMUNIKACE SIL. ...'!F37</f>
        <v>0</v>
      </c>
      <c r="BT96" s="102" t="s">
        <v>81</v>
      </c>
      <c r="BV96" s="102" t="s">
        <v>75</v>
      </c>
      <c r="BW96" s="102" t="s">
        <v>86</v>
      </c>
      <c r="BX96" s="102" t="s">
        <v>5</v>
      </c>
      <c r="CL96" s="102" t="s">
        <v>1</v>
      </c>
      <c r="CM96" s="102" t="s">
        <v>83</v>
      </c>
    </row>
    <row r="97" spans="1:57" s="2" customFormat="1" ht="30" customHeight="1">
      <c r="A97" s="33"/>
      <c r="B97" s="34"/>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8"/>
      <c r="AS97" s="33"/>
      <c r="AT97" s="33"/>
      <c r="AU97" s="33"/>
      <c r="AV97" s="33"/>
      <c r="AW97" s="33"/>
      <c r="AX97" s="33"/>
      <c r="AY97" s="33"/>
      <c r="AZ97" s="33"/>
      <c r="BA97" s="33"/>
      <c r="BB97" s="33"/>
      <c r="BC97" s="33"/>
      <c r="BD97" s="33"/>
      <c r="BE97" s="33"/>
    </row>
    <row r="98" spans="1:57" s="2" customFormat="1" ht="6.95" customHeight="1">
      <c r="A98" s="33"/>
      <c r="B98" s="53"/>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38"/>
      <c r="AS98" s="33"/>
      <c r="AT98" s="33"/>
      <c r="AU98" s="33"/>
      <c r="AV98" s="33"/>
      <c r="AW98" s="33"/>
      <c r="AX98" s="33"/>
      <c r="AY98" s="33"/>
      <c r="AZ98" s="33"/>
      <c r="BA98" s="33"/>
      <c r="BB98" s="33"/>
      <c r="BC98" s="33"/>
      <c r="BD98" s="33"/>
      <c r="BE98" s="33"/>
    </row>
  </sheetData>
  <sheetProtection algorithmName="SHA-512" hashValue="HCcNV6dgPoN1047f8BO1nIgyIc4ZmlOizIr7zZJkVtfAdi0EB0CEz+eYj6rO0wvbI+XxsgWcDNXektCsA9XoaQ==" saltValue="4dFDogrKEmBqgil5EmMioxFbm8VNW9+BfNX3aUXDBgL69JUvQHidbJSuz9AdqvAY8YQlBbTL4lgo8V0gWXpG/Q==" spinCount="100000" sheet="1" objects="1" scenarios="1" formatColumns="0" formatRows="0"/>
  <mergeCells count="46">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VRN - Vedlejší rozpočtové...'!C2" display="/"/>
    <hyperlink ref="A96" location="'SO 100 - KOMUNIKACE SIL.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7"/>
      <c r="L2" s="298"/>
      <c r="M2" s="298"/>
      <c r="N2" s="298"/>
      <c r="O2" s="298"/>
      <c r="P2" s="298"/>
      <c r="Q2" s="298"/>
      <c r="R2" s="298"/>
      <c r="S2" s="298"/>
      <c r="T2" s="298"/>
      <c r="U2" s="298"/>
      <c r="V2" s="298"/>
      <c r="AT2" s="16" t="s">
        <v>82</v>
      </c>
    </row>
    <row r="3" spans="2:46" s="1" customFormat="1" ht="6.95" customHeight="1">
      <c r="B3" s="108"/>
      <c r="C3" s="109"/>
      <c r="D3" s="109"/>
      <c r="E3" s="109"/>
      <c r="F3" s="109"/>
      <c r="G3" s="109"/>
      <c r="H3" s="109"/>
      <c r="I3" s="110"/>
      <c r="J3" s="109"/>
      <c r="K3" s="109"/>
      <c r="L3" s="19"/>
      <c r="AT3" s="16" t="s">
        <v>83</v>
      </c>
    </row>
    <row r="4" spans="2:46" s="1" customFormat="1" ht="24.95" customHeight="1">
      <c r="B4" s="19"/>
      <c r="D4" s="111" t="s">
        <v>87</v>
      </c>
      <c r="I4" s="107"/>
      <c r="L4" s="19"/>
      <c r="M4" s="112" t="s">
        <v>10</v>
      </c>
      <c r="AT4" s="16" t="s">
        <v>4</v>
      </c>
    </row>
    <row r="5" spans="2:12" s="1" customFormat="1" ht="6.95" customHeight="1">
      <c r="B5" s="19"/>
      <c r="I5" s="107"/>
      <c r="L5" s="19"/>
    </row>
    <row r="6" spans="2:12" s="1" customFormat="1" ht="12" customHeight="1">
      <c r="B6" s="19"/>
      <c r="D6" s="113" t="s">
        <v>16</v>
      </c>
      <c r="I6" s="107"/>
      <c r="L6" s="19"/>
    </row>
    <row r="7" spans="2:12" s="1" customFormat="1" ht="16.5" customHeight="1">
      <c r="B7" s="19"/>
      <c r="E7" s="299" t="str">
        <f>'Rekapitulace stavby'!K6</f>
        <v>II/191 ŽINKOVY X II/230</v>
      </c>
      <c r="F7" s="300"/>
      <c r="G7" s="300"/>
      <c r="H7" s="300"/>
      <c r="I7" s="107"/>
      <c r="L7" s="19"/>
    </row>
    <row r="8" spans="1:31" s="2" customFormat="1" ht="12" customHeight="1">
      <c r="A8" s="33"/>
      <c r="B8" s="38"/>
      <c r="C8" s="33"/>
      <c r="D8" s="113" t="s">
        <v>88</v>
      </c>
      <c r="E8" s="33"/>
      <c r="F8" s="33"/>
      <c r="G8" s="33"/>
      <c r="H8" s="33"/>
      <c r="I8" s="114"/>
      <c r="J8" s="33"/>
      <c r="K8" s="33"/>
      <c r="L8" s="50"/>
      <c r="S8" s="33"/>
      <c r="T8" s="33"/>
      <c r="U8" s="33"/>
      <c r="V8" s="33"/>
      <c r="W8" s="33"/>
      <c r="X8" s="33"/>
      <c r="Y8" s="33"/>
      <c r="Z8" s="33"/>
      <c r="AA8" s="33"/>
      <c r="AB8" s="33"/>
      <c r="AC8" s="33"/>
      <c r="AD8" s="33"/>
      <c r="AE8" s="33"/>
    </row>
    <row r="9" spans="1:31" s="2" customFormat="1" ht="16.5" customHeight="1">
      <c r="A9" s="33"/>
      <c r="B9" s="38"/>
      <c r="C9" s="33"/>
      <c r="D9" s="33"/>
      <c r="E9" s="301" t="s">
        <v>89</v>
      </c>
      <c r="F9" s="302"/>
      <c r="G9" s="302"/>
      <c r="H9" s="302"/>
      <c r="I9" s="114"/>
      <c r="J9" s="33"/>
      <c r="K9" s="33"/>
      <c r="L9" s="50"/>
      <c r="S9" s="33"/>
      <c r="T9" s="33"/>
      <c r="U9" s="33"/>
      <c r="V9" s="33"/>
      <c r="W9" s="33"/>
      <c r="X9" s="33"/>
      <c r="Y9" s="33"/>
      <c r="Z9" s="33"/>
      <c r="AA9" s="33"/>
      <c r="AB9" s="33"/>
      <c r="AC9" s="33"/>
      <c r="AD9" s="33"/>
      <c r="AE9" s="33"/>
    </row>
    <row r="10" spans="1:31" s="2" customFormat="1" ht="11.25">
      <c r="A10" s="33"/>
      <c r="B10" s="38"/>
      <c r="C10" s="33"/>
      <c r="D10" s="33"/>
      <c r="E10" s="33"/>
      <c r="F10" s="33"/>
      <c r="G10" s="33"/>
      <c r="H10" s="33"/>
      <c r="I10" s="114"/>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13" t="s">
        <v>18</v>
      </c>
      <c r="E11" s="33"/>
      <c r="F11" s="115" t="s">
        <v>1</v>
      </c>
      <c r="G11" s="33"/>
      <c r="H11" s="33"/>
      <c r="I11" s="116" t="s">
        <v>19</v>
      </c>
      <c r="J11" s="115" t="s">
        <v>1</v>
      </c>
      <c r="K11" s="33"/>
      <c r="L11" s="50"/>
      <c r="S11" s="33"/>
      <c r="T11" s="33"/>
      <c r="U11" s="33"/>
      <c r="V11" s="33"/>
      <c r="W11" s="33"/>
      <c r="X11" s="33"/>
      <c r="Y11" s="33"/>
      <c r="Z11" s="33"/>
      <c r="AA11" s="33"/>
      <c r="AB11" s="33"/>
      <c r="AC11" s="33"/>
      <c r="AD11" s="33"/>
      <c r="AE11" s="33"/>
    </row>
    <row r="12" spans="1:31" s="2" customFormat="1" ht="12" customHeight="1">
      <c r="A12" s="33"/>
      <c r="B12" s="38"/>
      <c r="C12" s="33"/>
      <c r="D12" s="113" t="s">
        <v>20</v>
      </c>
      <c r="E12" s="33"/>
      <c r="F12" s="115" t="s">
        <v>21</v>
      </c>
      <c r="G12" s="33"/>
      <c r="H12" s="33"/>
      <c r="I12" s="116" t="s">
        <v>22</v>
      </c>
      <c r="J12" s="117" t="str">
        <f>'Rekapitulace stavby'!AN8</f>
        <v>25. 11. 2020</v>
      </c>
      <c r="K12" s="33"/>
      <c r="L12" s="50"/>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14"/>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13" t="s">
        <v>24</v>
      </c>
      <c r="E14" s="33"/>
      <c r="F14" s="33"/>
      <c r="G14" s="33"/>
      <c r="H14" s="33"/>
      <c r="I14" s="116" t="s">
        <v>25</v>
      </c>
      <c r="J14" s="115" t="str">
        <f>IF('Rekapitulace stavby'!AN10="","",'Rekapitulace stavby'!AN10)</f>
        <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15" t="str">
        <f>IF('Rekapitulace stavby'!E11="","",'Rekapitulace stavby'!E11)</f>
        <v xml:space="preserve"> </v>
      </c>
      <c r="F15" s="33"/>
      <c r="G15" s="33"/>
      <c r="H15" s="33"/>
      <c r="I15" s="116" t="s">
        <v>26</v>
      </c>
      <c r="J15" s="115" t="str">
        <f>IF('Rekapitulace stavby'!AN11="","",'Rekapitulace stavby'!AN11)</f>
        <v/>
      </c>
      <c r="K15" s="33"/>
      <c r="L15" s="50"/>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14"/>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13" t="s">
        <v>27</v>
      </c>
      <c r="E17" s="33"/>
      <c r="F17" s="33"/>
      <c r="G17" s="33"/>
      <c r="H17" s="33"/>
      <c r="I17" s="116" t="s">
        <v>25</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03" t="str">
        <f>'Rekapitulace stavby'!E14</f>
        <v>Vyplň údaj</v>
      </c>
      <c r="F18" s="304"/>
      <c r="G18" s="304"/>
      <c r="H18" s="304"/>
      <c r="I18" s="116" t="s">
        <v>26</v>
      </c>
      <c r="J18" s="29" t="str">
        <f>'Rekapitulace stavby'!AN14</f>
        <v>Vyplň údaj</v>
      </c>
      <c r="K18" s="33"/>
      <c r="L18" s="50"/>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14"/>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13" t="s">
        <v>29</v>
      </c>
      <c r="E20" s="33"/>
      <c r="F20" s="33"/>
      <c r="G20" s="33"/>
      <c r="H20" s="33"/>
      <c r="I20" s="116" t="s">
        <v>25</v>
      </c>
      <c r="J20" s="115" t="str">
        <f>IF('Rekapitulace stavby'!AN16="","",'Rekapitulace stavby'!AN16)</f>
        <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15" t="str">
        <f>IF('Rekapitulace stavby'!E17="","",'Rekapitulace stavby'!E17)</f>
        <v xml:space="preserve"> </v>
      </c>
      <c r="F21" s="33"/>
      <c r="G21" s="33"/>
      <c r="H21" s="33"/>
      <c r="I21" s="116" t="s">
        <v>26</v>
      </c>
      <c r="J21" s="115" t="str">
        <f>IF('Rekapitulace stavby'!AN17="","",'Rekapitulace stavby'!AN17)</f>
        <v/>
      </c>
      <c r="K21" s="33"/>
      <c r="L21" s="50"/>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14"/>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13" t="s">
        <v>31</v>
      </c>
      <c r="E23" s="33"/>
      <c r="F23" s="33"/>
      <c r="G23" s="33"/>
      <c r="H23" s="33"/>
      <c r="I23" s="116" t="s">
        <v>25</v>
      </c>
      <c r="J23" s="115"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15" t="str">
        <f>IF('Rekapitulace stavby'!E20="","",'Rekapitulace stavby'!E20)</f>
        <v xml:space="preserve"> </v>
      </c>
      <c r="F24" s="33"/>
      <c r="G24" s="33"/>
      <c r="H24" s="33"/>
      <c r="I24" s="116" t="s">
        <v>26</v>
      </c>
      <c r="J24" s="115" t="str">
        <f>IF('Rekapitulace stavby'!AN20="","",'Rekapitulace stavby'!AN20)</f>
        <v/>
      </c>
      <c r="K24" s="33"/>
      <c r="L24" s="50"/>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14"/>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13" t="s">
        <v>32</v>
      </c>
      <c r="E26" s="33"/>
      <c r="F26" s="33"/>
      <c r="G26" s="33"/>
      <c r="H26" s="33"/>
      <c r="I26" s="114"/>
      <c r="J26" s="33"/>
      <c r="K26" s="33"/>
      <c r="L26" s="50"/>
      <c r="S26" s="33"/>
      <c r="T26" s="33"/>
      <c r="U26" s="33"/>
      <c r="V26" s="33"/>
      <c r="W26" s="33"/>
      <c r="X26" s="33"/>
      <c r="Y26" s="33"/>
      <c r="Z26" s="33"/>
      <c r="AA26" s="33"/>
      <c r="AB26" s="33"/>
      <c r="AC26" s="33"/>
      <c r="AD26" s="33"/>
      <c r="AE26" s="33"/>
    </row>
    <row r="27" spans="1:31" s="8" customFormat="1" ht="16.5" customHeight="1">
      <c r="A27" s="118"/>
      <c r="B27" s="119"/>
      <c r="C27" s="118"/>
      <c r="D27" s="118"/>
      <c r="E27" s="305" t="s">
        <v>1</v>
      </c>
      <c r="F27" s="305"/>
      <c r="G27" s="305"/>
      <c r="H27" s="305"/>
      <c r="I27" s="120"/>
      <c r="J27" s="118"/>
      <c r="K27" s="118"/>
      <c r="L27" s="121"/>
      <c r="S27" s="118"/>
      <c r="T27" s="118"/>
      <c r="U27" s="118"/>
      <c r="V27" s="118"/>
      <c r="W27" s="118"/>
      <c r="X27" s="118"/>
      <c r="Y27" s="118"/>
      <c r="Z27" s="118"/>
      <c r="AA27" s="118"/>
      <c r="AB27" s="118"/>
      <c r="AC27" s="118"/>
      <c r="AD27" s="118"/>
      <c r="AE27" s="118"/>
    </row>
    <row r="28" spans="1:31" s="2" customFormat="1" ht="6.95" customHeight="1">
      <c r="A28" s="33"/>
      <c r="B28" s="38"/>
      <c r="C28" s="33"/>
      <c r="D28" s="33"/>
      <c r="E28" s="33"/>
      <c r="F28" s="33"/>
      <c r="G28" s="33"/>
      <c r="H28" s="33"/>
      <c r="I28" s="114"/>
      <c r="J28" s="33"/>
      <c r="K28" s="33"/>
      <c r="L28" s="50"/>
      <c r="S28" s="33"/>
      <c r="T28" s="33"/>
      <c r="U28" s="33"/>
      <c r="V28" s="33"/>
      <c r="W28" s="33"/>
      <c r="X28" s="33"/>
      <c r="Y28" s="33"/>
      <c r="Z28" s="33"/>
      <c r="AA28" s="33"/>
      <c r="AB28" s="33"/>
      <c r="AC28" s="33"/>
      <c r="AD28" s="33"/>
      <c r="AE28" s="33"/>
    </row>
    <row r="29" spans="1:31" s="2" customFormat="1" ht="6.95" customHeight="1">
      <c r="A29" s="33"/>
      <c r="B29" s="38"/>
      <c r="C29" s="33"/>
      <c r="D29" s="122"/>
      <c r="E29" s="122"/>
      <c r="F29" s="122"/>
      <c r="G29" s="122"/>
      <c r="H29" s="122"/>
      <c r="I29" s="123"/>
      <c r="J29" s="122"/>
      <c r="K29" s="122"/>
      <c r="L29" s="50"/>
      <c r="S29" s="33"/>
      <c r="T29" s="33"/>
      <c r="U29" s="33"/>
      <c r="V29" s="33"/>
      <c r="W29" s="33"/>
      <c r="X29" s="33"/>
      <c r="Y29" s="33"/>
      <c r="Z29" s="33"/>
      <c r="AA29" s="33"/>
      <c r="AB29" s="33"/>
      <c r="AC29" s="33"/>
      <c r="AD29" s="33"/>
      <c r="AE29" s="33"/>
    </row>
    <row r="30" spans="1:31" s="2" customFormat="1" ht="25.35" customHeight="1">
      <c r="A30" s="33"/>
      <c r="B30" s="38"/>
      <c r="C30" s="33"/>
      <c r="D30" s="124" t="s">
        <v>33</v>
      </c>
      <c r="E30" s="33"/>
      <c r="F30" s="33"/>
      <c r="G30" s="33"/>
      <c r="H30" s="33"/>
      <c r="I30" s="114"/>
      <c r="J30" s="125">
        <f>ROUND(J120,2)</f>
        <v>0</v>
      </c>
      <c r="K30" s="33"/>
      <c r="L30" s="50"/>
      <c r="S30" s="33"/>
      <c r="T30" s="33"/>
      <c r="U30" s="33"/>
      <c r="V30" s="33"/>
      <c r="W30" s="33"/>
      <c r="X30" s="33"/>
      <c r="Y30" s="33"/>
      <c r="Z30" s="33"/>
      <c r="AA30" s="33"/>
      <c r="AB30" s="33"/>
      <c r="AC30" s="33"/>
      <c r="AD30" s="33"/>
      <c r="AE30" s="33"/>
    </row>
    <row r="31" spans="1:31" s="2" customFormat="1" ht="6.95" customHeight="1">
      <c r="A31" s="33"/>
      <c r="B31" s="38"/>
      <c r="C31" s="33"/>
      <c r="D31" s="122"/>
      <c r="E31" s="122"/>
      <c r="F31" s="122"/>
      <c r="G31" s="122"/>
      <c r="H31" s="122"/>
      <c r="I31" s="123"/>
      <c r="J31" s="122"/>
      <c r="K31" s="122"/>
      <c r="L31" s="50"/>
      <c r="S31" s="33"/>
      <c r="T31" s="33"/>
      <c r="U31" s="33"/>
      <c r="V31" s="33"/>
      <c r="W31" s="33"/>
      <c r="X31" s="33"/>
      <c r="Y31" s="33"/>
      <c r="Z31" s="33"/>
      <c r="AA31" s="33"/>
      <c r="AB31" s="33"/>
      <c r="AC31" s="33"/>
      <c r="AD31" s="33"/>
      <c r="AE31" s="33"/>
    </row>
    <row r="32" spans="1:31" s="2" customFormat="1" ht="14.45" customHeight="1">
      <c r="A32" s="33"/>
      <c r="B32" s="38"/>
      <c r="C32" s="33"/>
      <c r="D32" s="33"/>
      <c r="E32" s="33"/>
      <c r="F32" s="126" t="s">
        <v>35</v>
      </c>
      <c r="G32" s="33"/>
      <c r="H32" s="33"/>
      <c r="I32" s="127" t="s">
        <v>34</v>
      </c>
      <c r="J32" s="126" t="s">
        <v>36</v>
      </c>
      <c r="K32" s="33"/>
      <c r="L32" s="50"/>
      <c r="S32" s="33"/>
      <c r="T32" s="33"/>
      <c r="U32" s="33"/>
      <c r="V32" s="33"/>
      <c r="W32" s="33"/>
      <c r="X32" s="33"/>
      <c r="Y32" s="33"/>
      <c r="Z32" s="33"/>
      <c r="AA32" s="33"/>
      <c r="AB32" s="33"/>
      <c r="AC32" s="33"/>
      <c r="AD32" s="33"/>
      <c r="AE32" s="33"/>
    </row>
    <row r="33" spans="1:31" s="2" customFormat="1" ht="14.45" customHeight="1">
      <c r="A33" s="33"/>
      <c r="B33" s="38"/>
      <c r="C33" s="33"/>
      <c r="D33" s="128" t="s">
        <v>37</v>
      </c>
      <c r="E33" s="113" t="s">
        <v>38</v>
      </c>
      <c r="F33" s="129">
        <f>ROUND((SUM(BE120:BE142)),2)</f>
        <v>0</v>
      </c>
      <c r="G33" s="33"/>
      <c r="H33" s="33"/>
      <c r="I33" s="130">
        <v>0.21</v>
      </c>
      <c r="J33" s="129">
        <f>ROUND(((SUM(BE120:BE142))*I33),2)</f>
        <v>0</v>
      </c>
      <c r="K33" s="33"/>
      <c r="L33" s="50"/>
      <c r="S33" s="33"/>
      <c r="T33" s="33"/>
      <c r="U33" s="33"/>
      <c r="V33" s="33"/>
      <c r="W33" s="33"/>
      <c r="X33" s="33"/>
      <c r="Y33" s="33"/>
      <c r="Z33" s="33"/>
      <c r="AA33" s="33"/>
      <c r="AB33" s="33"/>
      <c r="AC33" s="33"/>
      <c r="AD33" s="33"/>
      <c r="AE33" s="33"/>
    </row>
    <row r="34" spans="1:31" s="2" customFormat="1" ht="14.45" customHeight="1">
      <c r="A34" s="33"/>
      <c r="B34" s="38"/>
      <c r="C34" s="33"/>
      <c r="D34" s="33"/>
      <c r="E34" s="113" t="s">
        <v>39</v>
      </c>
      <c r="F34" s="129">
        <f>ROUND((SUM(BF120:BF142)),2)</f>
        <v>0</v>
      </c>
      <c r="G34" s="33"/>
      <c r="H34" s="33"/>
      <c r="I34" s="130">
        <v>0.15</v>
      </c>
      <c r="J34" s="129">
        <f>ROUND(((SUM(BF120:BF142))*I34),2)</f>
        <v>0</v>
      </c>
      <c r="K34" s="33"/>
      <c r="L34" s="50"/>
      <c r="S34" s="33"/>
      <c r="T34" s="33"/>
      <c r="U34" s="33"/>
      <c r="V34" s="33"/>
      <c r="W34" s="33"/>
      <c r="X34" s="33"/>
      <c r="Y34" s="33"/>
      <c r="Z34" s="33"/>
      <c r="AA34" s="33"/>
      <c r="AB34" s="33"/>
      <c r="AC34" s="33"/>
      <c r="AD34" s="33"/>
      <c r="AE34" s="33"/>
    </row>
    <row r="35" spans="1:31" s="2" customFormat="1" ht="14.45" customHeight="1" hidden="1">
      <c r="A35" s="33"/>
      <c r="B35" s="38"/>
      <c r="C35" s="33"/>
      <c r="D35" s="33"/>
      <c r="E35" s="113" t="s">
        <v>40</v>
      </c>
      <c r="F35" s="129">
        <f>ROUND((SUM(BG120:BG142)),2)</f>
        <v>0</v>
      </c>
      <c r="G35" s="33"/>
      <c r="H35" s="33"/>
      <c r="I35" s="130">
        <v>0.21</v>
      </c>
      <c r="J35" s="129">
        <f>0</f>
        <v>0</v>
      </c>
      <c r="K35" s="33"/>
      <c r="L35" s="50"/>
      <c r="S35" s="33"/>
      <c r="T35" s="33"/>
      <c r="U35" s="33"/>
      <c r="V35" s="33"/>
      <c r="W35" s="33"/>
      <c r="X35" s="33"/>
      <c r="Y35" s="33"/>
      <c r="Z35" s="33"/>
      <c r="AA35" s="33"/>
      <c r="AB35" s="33"/>
      <c r="AC35" s="33"/>
      <c r="AD35" s="33"/>
      <c r="AE35" s="33"/>
    </row>
    <row r="36" spans="1:31" s="2" customFormat="1" ht="14.45" customHeight="1" hidden="1">
      <c r="A36" s="33"/>
      <c r="B36" s="38"/>
      <c r="C36" s="33"/>
      <c r="D36" s="33"/>
      <c r="E36" s="113" t="s">
        <v>41</v>
      </c>
      <c r="F36" s="129">
        <f>ROUND((SUM(BH120:BH142)),2)</f>
        <v>0</v>
      </c>
      <c r="G36" s="33"/>
      <c r="H36" s="33"/>
      <c r="I36" s="130">
        <v>0.15</v>
      </c>
      <c r="J36" s="129">
        <f>0</f>
        <v>0</v>
      </c>
      <c r="K36" s="33"/>
      <c r="L36" s="50"/>
      <c r="S36" s="33"/>
      <c r="T36" s="33"/>
      <c r="U36" s="33"/>
      <c r="V36" s="33"/>
      <c r="W36" s="33"/>
      <c r="X36" s="33"/>
      <c r="Y36" s="33"/>
      <c r="Z36" s="33"/>
      <c r="AA36" s="33"/>
      <c r="AB36" s="33"/>
      <c r="AC36" s="33"/>
      <c r="AD36" s="33"/>
      <c r="AE36" s="33"/>
    </row>
    <row r="37" spans="1:31" s="2" customFormat="1" ht="14.45" customHeight="1" hidden="1">
      <c r="A37" s="33"/>
      <c r="B37" s="38"/>
      <c r="C37" s="33"/>
      <c r="D37" s="33"/>
      <c r="E37" s="113" t="s">
        <v>42</v>
      </c>
      <c r="F37" s="129">
        <f>ROUND((SUM(BI120:BI142)),2)</f>
        <v>0</v>
      </c>
      <c r="G37" s="33"/>
      <c r="H37" s="33"/>
      <c r="I37" s="130">
        <v>0</v>
      </c>
      <c r="J37" s="129">
        <f>0</f>
        <v>0</v>
      </c>
      <c r="K37" s="33"/>
      <c r="L37" s="50"/>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14"/>
      <c r="J38" s="33"/>
      <c r="K38" s="33"/>
      <c r="L38" s="50"/>
      <c r="S38" s="33"/>
      <c r="T38" s="33"/>
      <c r="U38" s="33"/>
      <c r="V38" s="33"/>
      <c r="W38" s="33"/>
      <c r="X38" s="33"/>
      <c r="Y38" s="33"/>
      <c r="Z38" s="33"/>
      <c r="AA38" s="33"/>
      <c r="AB38" s="33"/>
      <c r="AC38" s="33"/>
      <c r="AD38" s="33"/>
      <c r="AE38" s="33"/>
    </row>
    <row r="39" spans="1:31" s="2" customFormat="1" ht="25.35" customHeight="1">
      <c r="A39" s="33"/>
      <c r="B39" s="38"/>
      <c r="C39" s="131"/>
      <c r="D39" s="132" t="s">
        <v>43</v>
      </c>
      <c r="E39" s="133"/>
      <c r="F39" s="133"/>
      <c r="G39" s="134" t="s">
        <v>44</v>
      </c>
      <c r="H39" s="135" t="s">
        <v>45</v>
      </c>
      <c r="I39" s="136"/>
      <c r="J39" s="137">
        <f>SUM(J30:J37)</f>
        <v>0</v>
      </c>
      <c r="K39" s="138"/>
      <c r="L39" s="50"/>
      <c r="S39" s="33"/>
      <c r="T39" s="33"/>
      <c r="U39" s="33"/>
      <c r="V39" s="33"/>
      <c r="W39" s="33"/>
      <c r="X39" s="33"/>
      <c r="Y39" s="33"/>
      <c r="Z39" s="33"/>
      <c r="AA39" s="33"/>
      <c r="AB39" s="33"/>
      <c r="AC39" s="33"/>
      <c r="AD39" s="33"/>
      <c r="AE39" s="33"/>
    </row>
    <row r="40" spans="1:31" s="2" customFormat="1" ht="14.45" customHeight="1">
      <c r="A40" s="33"/>
      <c r="B40" s="38"/>
      <c r="C40" s="33"/>
      <c r="D40" s="33"/>
      <c r="E40" s="33"/>
      <c r="F40" s="33"/>
      <c r="G40" s="33"/>
      <c r="H40" s="33"/>
      <c r="I40" s="114"/>
      <c r="J40" s="33"/>
      <c r="K40" s="33"/>
      <c r="L40" s="50"/>
      <c r="S40" s="33"/>
      <c r="T40" s="33"/>
      <c r="U40" s="33"/>
      <c r="V40" s="33"/>
      <c r="W40" s="33"/>
      <c r="X40" s="33"/>
      <c r="Y40" s="33"/>
      <c r="Z40" s="33"/>
      <c r="AA40" s="33"/>
      <c r="AB40" s="33"/>
      <c r="AC40" s="33"/>
      <c r="AD40" s="33"/>
      <c r="AE40" s="33"/>
    </row>
    <row r="41" spans="2:12" s="1" customFormat="1" ht="14.45" customHeight="1">
      <c r="B41" s="19"/>
      <c r="I41" s="107"/>
      <c r="L41" s="19"/>
    </row>
    <row r="42" spans="2:12" s="1" customFormat="1" ht="14.45" customHeight="1">
      <c r="B42" s="19"/>
      <c r="I42" s="107"/>
      <c r="L42" s="19"/>
    </row>
    <row r="43" spans="2:12" s="1" customFormat="1" ht="14.45" customHeight="1">
      <c r="B43" s="19"/>
      <c r="I43" s="107"/>
      <c r="L43" s="19"/>
    </row>
    <row r="44" spans="2:12" s="1" customFormat="1" ht="14.45" customHeight="1">
      <c r="B44" s="19"/>
      <c r="I44" s="107"/>
      <c r="L44" s="19"/>
    </row>
    <row r="45" spans="2:12" s="1" customFormat="1" ht="14.45" customHeight="1">
      <c r="B45" s="19"/>
      <c r="I45" s="107"/>
      <c r="L45" s="19"/>
    </row>
    <row r="46" spans="2:12" s="1" customFormat="1" ht="14.45" customHeight="1">
      <c r="B46" s="19"/>
      <c r="I46" s="107"/>
      <c r="L46" s="19"/>
    </row>
    <row r="47" spans="2:12" s="1" customFormat="1" ht="14.45" customHeight="1">
      <c r="B47" s="19"/>
      <c r="I47" s="107"/>
      <c r="L47" s="19"/>
    </row>
    <row r="48" spans="2:12" s="1" customFormat="1" ht="14.45" customHeight="1">
      <c r="B48" s="19"/>
      <c r="I48" s="107"/>
      <c r="L48" s="19"/>
    </row>
    <row r="49" spans="2:12" s="1" customFormat="1" ht="14.45" customHeight="1">
      <c r="B49" s="19"/>
      <c r="I49" s="107"/>
      <c r="L49" s="19"/>
    </row>
    <row r="50" spans="2:12" s="2" customFormat="1" ht="14.45" customHeight="1">
      <c r="B50" s="50"/>
      <c r="D50" s="139" t="s">
        <v>46</v>
      </c>
      <c r="E50" s="140"/>
      <c r="F50" s="140"/>
      <c r="G50" s="139" t="s">
        <v>47</v>
      </c>
      <c r="H50" s="140"/>
      <c r="I50" s="141"/>
      <c r="J50" s="140"/>
      <c r="K50" s="140"/>
      <c r="L50" s="50"/>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1:31" s="2" customFormat="1" ht="12.75">
      <c r="A61" s="33"/>
      <c r="B61" s="38"/>
      <c r="C61" s="33"/>
      <c r="D61" s="142" t="s">
        <v>48</v>
      </c>
      <c r="E61" s="143"/>
      <c r="F61" s="144" t="s">
        <v>49</v>
      </c>
      <c r="G61" s="142" t="s">
        <v>48</v>
      </c>
      <c r="H61" s="143"/>
      <c r="I61" s="145"/>
      <c r="J61" s="146" t="s">
        <v>49</v>
      </c>
      <c r="K61" s="143"/>
      <c r="L61" s="50"/>
      <c r="S61" s="33"/>
      <c r="T61" s="33"/>
      <c r="U61" s="33"/>
      <c r="V61" s="33"/>
      <c r="W61" s="33"/>
      <c r="X61" s="33"/>
      <c r="Y61" s="33"/>
      <c r="Z61" s="33"/>
      <c r="AA61" s="33"/>
      <c r="AB61" s="33"/>
      <c r="AC61" s="33"/>
      <c r="AD61" s="33"/>
      <c r="AE61" s="33"/>
    </row>
    <row r="62" spans="2:12" ht="11.25">
      <c r="B62" s="19"/>
      <c r="L62" s="19"/>
    </row>
    <row r="63" spans="2:12" ht="11.25">
      <c r="B63" s="19"/>
      <c r="L63" s="19"/>
    </row>
    <row r="64" spans="2:12" ht="11.25">
      <c r="B64" s="19"/>
      <c r="L64" s="19"/>
    </row>
    <row r="65" spans="1:31" s="2" customFormat="1" ht="12.75">
      <c r="A65" s="33"/>
      <c r="B65" s="38"/>
      <c r="C65" s="33"/>
      <c r="D65" s="139" t="s">
        <v>50</v>
      </c>
      <c r="E65" s="147"/>
      <c r="F65" s="147"/>
      <c r="G65" s="139" t="s">
        <v>51</v>
      </c>
      <c r="H65" s="147"/>
      <c r="I65" s="148"/>
      <c r="J65" s="147"/>
      <c r="K65" s="147"/>
      <c r="L65" s="50"/>
      <c r="S65" s="33"/>
      <c r="T65" s="33"/>
      <c r="U65" s="33"/>
      <c r="V65" s="33"/>
      <c r="W65" s="33"/>
      <c r="X65" s="33"/>
      <c r="Y65" s="33"/>
      <c r="Z65" s="33"/>
      <c r="AA65" s="33"/>
      <c r="AB65" s="33"/>
      <c r="AC65" s="33"/>
      <c r="AD65" s="33"/>
      <c r="AE65" s="33"/>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1:31" s="2" customFormat="1" ht="12.75">
      <c r="A76" s="33"/>
      <c r="B76" s="38"/>
      <c r="C76" s="33"/>
      <c r="D76" s="142" t="s">
        <v>48</v>
      </c>
      <c r="E76" s="143"/>
      <c r="F76" s="144" t="s">
        <v>49</v>
      </c>
      <c r="G76" s="142" t="s">
        <v>48</v>
      </c>
      <c r="H76" s="143"/>
      <c r="I76" s="145"/>
      <c r="J76" s="146" t="s">
        <v>49</v>
      </c>
      <c r="K76" s="143"/>
      <c r="L76" s="50"/>
      <c r="S76" s="33"/>
      <c r="T76" s="33"/>
      <c r="U76" s="33"/>
      <c r="V76" s="33"/>
      <c r="W76" s="33"/>
      <c r="X76" s="33"/>
      <c r="Y76" s="33"/>
      <c r="Z76" s="33"/>
      <c r="AA76" s="33"/>
      <c r="AB76" s="33"/>
      <c r="AC76" s="33"/>
      <c r="AD76" s="33"/>
      <c r="AE76" s="33"/>
    </row>
    <row r="77" spans="1:31" s="2" customFormat="1" ht="14.45" customHeight="1">
      <c r="A77" s="33"/>
      <c r="B77" s="149"/>
      <c r="C77" s="150"/>
      <c r="D77" s="150"/>
      <c r="E77" s="150"/>
      <c r="F77" s="150"/>
      <c r="G77" s="150"/>
      <c r="H77" s="150"/>
      <c r="I77" s="151"/>
      <c r="J77" s="150"/>
      <c r="K77" s="150"/>
      <c r="L77" s="50"/>
      <c r="S77" s="33"/>
      <c r="T77" s="33"/>
      <c r="U77" s="33"/>
      <c r="V77" s="33"/>
      <c r="W77" s="33"/>
      <c r="X77" s="33"/>
      <c r="Y77" s="33"/>
      <c r="Z77" s="33"/>
      <c r="AA77" s="33"/>
      <c r="AB77" s="33"/>
      <c r="AC77" s="33"/>
      <c r="AD77" s="33"/>
      <c r="AE77" s="33"/>
    </row>
    <row r="81" spans="1:31" s="2" customFormat="1" ht="6.95" customHeight="1">
      <c r="A81" s="33"/>
      <c r="B81" s="152"/>
      <c r="C81" s="153"/>
      <c r="D81" s="153"/>
      <c r="E81" s="153"/>
      <c r="F81" s="153"/>
      <c r="G81" s="153"/>
      <c r="H81" s="153"/>
      <c r="I81" s="154"/>
      <c r="J81" s="153"/>
      <c r="K81" s="153"/>
      <c r="L81" s="50"/>
      <c r="S81" s="33"/>
      <c r="T81" s="33"/>
      <c r="U81" s="33"/>
      <c r="V81" s="33"/>
      <c r="W81" s="33"/>
      <c r="X81" s="33"/>
      <c r="Y81" s="33"/>
      <c r="Z81" s="33"/>
      <c r="AA81" s="33"/>
      <c r="AB81" s="33"/>
      <c r="AC81" s="33"/>
      <c r="AD81" s="33"/>
      <c r="AE81" s="33"/>
    </row>
    <row r="82" spans="1:31" s="2" customFormat="1" ht="24.95" customHeight="1">
      <c r="A82" s="33"/>
      <c r="B82" s="34"/>
      <c r="C82" s="22" t="s">
        <v>90</v>
      </c>
      <c r="D82" s="35"/>
      <c r="E82" s="35"/>
      <c r="F82" s="35"/>
      <c r="G82" s="35"/>
      <c r="H82" s="35"/>
      <c r="I82" s="114"/>
      <c r="J82" s="35"/>
      <c r="K82" s="35"/>
      <c r="L82" s="50"/>
      <c r="S82" s="33"/>
      <c r="T82" s="33"/>
      <c r="U82" s="33"/>
      <c r="V82" s="33"/>
      <c r="W82" s="33"/>
      <c r="X82" s="33"/>
      <c r="Y82" s="33"/>
      <c r="Z82" s="33"/>
      <c r="AA82" s="33"/>
      <c r="AB82" s="33"/>
      <c r="AC82" s="33"/>
      <c r="AD82" s="33"/>
      <c r="AE82" s="33"/>
    </row>
    <row r="83" spans="1:31" s="2" customFormat="1" ht="6.95" customHeight="1">
      <c r="A83" s="33"/>
      <c r="B83" s="34"/>
      <c r="C83" s="35"/>
      <c r="D83" s="35"/>
      <c r="E83" s="35"/>
      <c r="F83" s="35"/>
      <c r="G83" s="35"/>
      <c r="H83" s="35"/>
      <c r="I83" s="114"/>
      <c r="J83" s="35"/>
      <c r="K83" s="35"/>
      <c r="L83" s="50"/>
      <c r="S83" s="33"/>
      <c r="T83" s="33"/>
      <c r="U83" s="33"/>
      <c r="V83" s="33"/>
      <c r="W83" s="33"/>
      <c r="X83" s="33"/>
      <c r="Y83" s="33"/>
      <c r="Z83" s="33"/>
      <c r="AA83" s="33"/>
      <c r="AB83" s="33"/>
      <c r="AC83" s="33"/>
      <c r="AD83" s="33"/>
      <c r="AE83" s="33"/>
    </row>
    <row r="84" spans="1:31" s="2" customFormat="1" ht="12" customHeight="1">
      <c r="A84" s="33"/>
      <c r="B84" s="34"/>
      <c r="C84" s="28" t="s">
        <v>16</v>
      </c>
      <c r="D84" s="35"/>
      <c r="E84" s="35"/>
      <c r="F84" s="35"/>
      <c r="G84" s="35"/>
      <c r="H84" s="35"/>
      <c r="I84" s="114"/>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06" t="str">
        <f>E7</f>
        <v>II/191 ŽINKOVY X II/230</v>
      </c>
      <c r="F85" s="307"/>
      <c r="G85" s="307"/>
      <c r="H85" s="307"/>
      <c r="I85" s="114"/>
      <c r="J85" s="35"/>
      <c r="K85" s="35"/>
      <c r="L85" s="50"/>
      <c r="S85" s="33"/>
      <c r="T85" s="33"/>
      <c r="U85" s="33"/>
      <c r="V85" s="33"/>
      <c r="W85" s="33"/>
      <c r="X85" s="33"/>
      <c r="Y85" s="33"/>
      <c r="Z85" s="33"/>
      <c r="AA85" s="33"/>
      <c r="AB85" s="33"/>
      <c r="AC85" s="33"/>
      <c r="AD85" s="33"/>
      <c r="AE85" s="33"/>
    </row>
    <row r="86" spans="1:31" s="2" customFormat="1" ht="12" customHeight="1">
      <c r="A86" s="33"/>
      <c r="B86" s="34"/>
      <c r="C86" s="28" t="s">
        <v>88</v>
      </c>
      <c r="D86" s="35"/>
      <c r="E86" s="35"/>
      <c r="F86" s="35"/>
      <c r="G86" s="35"/>
      <c r="H86" s="35"/>
      <c r="I86" s="114"/>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277" t="str">
        <f>E9</f>
        <v xml:space="preserve">VRN - Vedlejší rozpočtové náklady </v>
      </c>
      <c r="F87" s="308"/>
      <c r="G87" s="308"/>
      <c r="H87" s="308"/>
      <c r="I87" s="114"/>
      <c r="J87" s="35"/>
      <c r="K87" s="35"/>
      <c r="L87" s="50"/>
      <c r="S87" s="33"/>
      <c r="T87" s="33"/>
      <c r="U87" s="33"/>
      <c r="V87" s="33"/>
      <c r="W87" s="33"/>
      <c r="X87" s="33"/>
      <c r="Y87" s="33"/>
      <c r="Z87" s="33"/>
      <c r="AA87" s="33"/>
      <c r="AB87" s="33"/>
      <c r="AC87" s="33"/>
      <c r="AD87" s="33"/>
      <c r="AE87" s="33"/>
    </row>
    <row r="88" spans="1:31" s="2" customFormat="1" ht="6.95" customHeight="1">
      <c r="A88" s="33"/>
      <c r="B88" s="34"/>
      <c r="C88" s="35"/>
      <c r="D88" s="35"/>
      <c r="E88" s="35"/>
      <c r="F88" s="35"/>
      <c r="G88" s="35"/>
      <c r="H88" s="35"/>
      <c r="I88" s="114"/>
      <c r="J88" s="35"/>
      <c r="K88" s="35"/>
      <c r="L88" s="50"/>
      <c r="S88" s="33"/>
      <c r="T88" s="33"/>
      <c r="U88" s="33"/>
      <c r="V88" s="33"/>
      <c r="W88" s="33"/>
      <c r="X88" s="33"/>
      <c r="Y88" s="33"/>
      <c r="Z88" s="33"/>
      <c r="AA88" s="33"/>
      <c r="AB88" s="33"/>
      <c r="AC88" s="33"/>
      <c r="AD88" s="33"/>
      <c r="AE88" s="33"/>
    </row>
    <row r="89" spans="1:31" s="2" customFormat="1" ht="12" customHeight="1">
      <c r="A89" s="33"/>
      <c r="B89" s="34"/>
      <c r="C89" s="28" t="s">
        <v>20</v>
      </c>
      <c r="D89" s="35"/>
      <c r="E89" s="35"/>
      <c r="F89" s="26" t="str">
        <f>F12</f>
        <v xml:space="preserve"> </v>
      </c>
      <c r="G89" s="35"/>
      <c r="H89" s="35"/>
      <c r="I89" s="116" t="s">
        <v>22</v>
      </c>
      <c r="J89" s="65" t="str">
        <f>IF(J12="","",J12)</f>
        <v>25. 11. 2020</v>
      </c>
      <c r="K89" s="35"/>
      <c r="L89" s="50"/>
      <c r="S89" s="33"/>
      <c r="T89" s="33"/>
      <c r="U89" s="33"/>
      <c r="V89" s="33"/>
      <c r="W89" s="33"/>
      <c r="X89" s="33"/>
      <c r="Y89" s="33"/>
      <c r="Z89" s="33"/>
      <c r="AA89" s="33"/>
      <c r="AB89" s="33"/>
      <c r="AC89" s="33"/>
      <c r="AD89" s="33"/>
      <c r="AE89" s="33"/>
    </row>
    <row r="90" spans="1:31" s="2" customFormat="1" ht="6.95" customHeight="1">
      <c r="A90" s="33"/>
      <c r="B90" s="34"/>
      <c r="C90" s="35"/>
      <c r="D90" s="35"/>
      <c r="E90" s="35"/>
      <c r="F90" s="35"/>
      <c r="G90" s="35"/>
      <c r="H90" s="35"/>
      <c r="I90" s="114"/>
      <c r="J90" s="35"/>
      <c r="K90" s="35"/>
      <c r="L90" s="50"/>
      <c r="S90" s="33"/>
      <c r="T90" s="33"/>
      <c r="U90" s="33"/>
      <c r="V90" s="33"/>
      <c r="W90" s="33"/>
      <c r="X90" s="33"/>
      <c r="Y90" s="33"/>
      <c r="Z90" s="33"/>
      <c r="AA90" s="33"/>
      <c r="AB90" s="33"/>
      <c r="AC90" s="33"/>
      <c r="AD90" s="33"/>
      <c r="AE90" s="33"/>
    </row>
    <row r="91" spans="1:31" s="2" customFormat="1" ht="15.2" customHeight="1">
      <c r="A91" s="33"/>
      <c r="B91" s="34"/>
      <c r="C91" s="28" t="s">
        <v>24</v>
      </c>
      <c r="D91" s="35"/>
      <c r="E91" s="35"/>
      <c r="F91" s="26" t="str">
        <f>E15</f>
        <v xml:space="preserve"> </v>
      </c>
      <c r="G91" s="35"/>
      <c r="H91" s="35"/>
      <c r="I91" s="116" t="s">
        <v>29</v>
      </c>
      <c r="J91" s="31" t="str">
        <f>E21</f>
        <v xml:space="preserve"> </v>
      </c>
      <c r="K91" s="35"/>
      <c r="L91" s="50"/>
      <c r="S91" s="33"/>
      <c r="T91" s="33"/>
      <c r="U91" s="33"/>
      <c r="V91" s="33"/>
      <c r="W91" s="33"/>
      <c r="X91" s="33"/>
      <c r="Y91" s="33"/>
      <c r="Z91" s="33"/>
      <c r="AA91" s="33"/>
      <c r="AB91" s="33"/>
      <c r="AC91" s="33"/>
      <c r="AD91" s="33"/>
      <c r="AE91" s="33"/>
    </row>
    <row r="92" spans="1:31" s="2" customFormat="1" ht="15.2" customHeight="1">
      <c r="A92" s="33"/>
      <c r="B92" s="34"/>
      <c r="C92" s="28" t="s">
        <v>27</v>
      </c>
      <c r="D92" s="35"/>
      <c r="E92" s="35"/>
      <c r="F92" s="26" t="str">
        <f>IF(E18="","",E18)</f>
        <v>Vyplň údaj</v>
      </c>
      <c r="G92" s="35"/>
      <c r="H92" s="35"/>
      <c r="I92" s="116" t="s">
        <v>31</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14"/>
      <c r="J93" s="35"/>
      <c r="K93" s="35"/>
      <c r="L93" s="50"/>
      <c r="S93" s="33"/>
      <c r="T93" s="33"/>
      <c r="U93" s="33"/>
      <c r="V93" s="33"/>
      <c r="W93" s="33"/>
      <c r="X93" s="33"/>
      <c r="Y93" s="33"/>
      <c r="Z93" s="33"/>
      <c r="AA93" s="33"/>
      <c r="AB93" s="33"/>
      <c r="AC93" s="33"/>
      <c r="AD93" s="33"/>
      <c r="AE93" s="33"/>
    </row>
    <row r="94" spans="1:31" s="2" customFormat="1" ht="29.25" customHeight="1">
      <c r="A94" s="33"/>
      <c r="B94" s="34"/>
      <c r="C94" s="155" t="s">
        <v>91</v>
      </c>
      <c r="D94" s="156"/>
      <c r="E94" s="156"/>
      <c r="F94" s="156"/>
      <c r="G94" s="156"/>
      <c r="H94" s="156"/>
      <c r="I94" s="157"/>
      <c r="J94" s="158" t="s">
        <v>92</v>
      </c>
      <c r="K94" s="156"/>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14"/>
      <c r="J95" s="35"/>
      <c r="K95" s="35"/>
      <c r="L95" s="50"/>
      <c r="S95" s="33"/>
      <c r="T95" s="33"/>
      <c r="U95" s="33"/>
      <c r="V95" s="33"/>
      <c r="W95" s="33"/>
      <c r="X95" s="33"/>
      <c r="Y95" s="33"/>
      <c r="Z95" s="33"/>
      <c r="AA95" s="33"/>
      <c r="AB95" s="33"/>
      <c r="AC95" s="33"/>
      <c r="AD95" s="33"/>
      <c r="AE95" s="33"/>
    </row>
    <row r="96" spans="1:47" s="2" customFormat="1" ht="22.9" customHeight="1">
      <c r="A96" s="33"/>
      <c r="B96" s="34"/>
      <c r="C96" s="159" t="s">
        <v>93</v>
      </c>
      <c r="D96" s="35"/>
      <c r="E96" s="35"/>
      <c r="F96" s="35"/>
      <c r="G96" s="35"/>
      <c r="H96" s="35"/>
      <c r="I96" s="114"/>
      <c r="J96" s="83">
        <f>J120</f>
        <v>0</v>
      </c>
      <c r="K96" s="35"/>
      <c r="L96" s="50"/>
      <c r="S96" s="33"/>
      <c r="T96" s="33"/>
      <c r="U96" s="33"/>
      <c r="V96" s="33"/>
      <c r="W96" s="33"/>
      <c r="X96" s="33"/>
      <c r="Y96" s="33"/>
      <c r="Z96" s="33"/>
      <c r="AA96" s="33"/>
      <c r="AB96" s="33"/>
      <c r="AC96" s="33"/>
      <c r="AD96" s="33"/>
      <c r="AE96" s="33"/>
      <c r="AU96" s="16" t="s">
        <v>94</v>
      </c>
    </row>
    <row r="97" spans="2:12" s="9" customFormat="1" ht="24.95" customHeight="1">
      <c r="B97" s="160"/>
      <c r="C97" s="161"/>
      <c r="D97" s="162" t="s">
        <v>95</v>
      </c>
      <c r="E97" s="163"/>
      <c r="F97" s="163"/>
      <c r="G97" s="163"/>
      <c r="H97" s="163"/>
      <c r="I97" s="164"/>
      <c r="J97" s="165">
        <f>J121</f>
        <v>0</v>
      </c>
      <c r="K97" s="161"/>
      <c r="L97" s="166"/>
    </row>
    <row r="98" spans="2:12" s="10" customFormat="1" ht="19.9" customHeight="1">
      <c r="B98" s="167"/>
      <c r="C98" s="168"/>
      <c r="D98" s="169" t="s">
        <v>96</v>
      </c>
      <c r="E98" s="170"/>
      <c r="F98" s="170"/>
      <c r="G98" s="170"/>
      <c r="H98" s="170"/>
      <c r="I98" s="171"/>
      <c r="J98" s="172">
        <f>J122</f>
        <v>0</v>
      </c>
      <c r="K98" s="168"/>
      <c r="L98" s="173"/>
    </row>
    <row r="99" spans="2:12" s="10" customFormat="1" ht="19.9" customHeight="1">
      <c r="B99" s="167"/>
      <c r="C99" s="168"/>
      <c r="D99" s="169" t="s">
        <v>97</v>
      </c>
      <c r="E99" s="170"/>
      <c r="F99" s="170"/>
      <c r="G99" s="170"/>
      <c r="H99" s="170"/>
      <c r="I99" s="171"/>
      <c r="J99" s="172">
        <f>J129</f>
        <v>0</v>
      </c>
      <c r="K99" s="168"/>
      <c r="L99" s="173"/>
    </row>
    <row r="100" spans="2:12" s="10" customFormat="1" ht="19.9" customHeight="1">
      <c r="B100" s="167"/>
      <c r="C100" s="168"/>
      <c r="D100" s="169" t="s">
        <v>98</v>
      </c>
      <c r="E100" s="170"/>
      <c r="F100" s="170"/>
      <c r="G100" s="170"/>
      <c r="H100" s="170"/>
      <c r="I100" s="171"/>
      <c r="J100" s="172">
        <f>J139</f>
        <v>0</v>
      </c>
      <c r="K100" s="168"/>
      <c r="L100" s="173"/>
    </row>
    <row r="101" spans="1:31" s="2" customFormat="1" ht="21.75" customHeight="1">
      <c r="A101" s="33"/>
      <c r="B101" s="34"/>
      <c r="C101" s="35"/>
      <c r="D101" s="35"/>
      <c r="E101" s="35"/>
      <c r="F101" s="35"/>
      <c r="G101" s="35"/>
      <c r="H101" s="35"/>
      <c r="I101" s="114"/>
      <c r="J101" s="35"/>
      <c r="K101" s="35"/>
      <c r="L101" s="50"/>
      <c r="S101" s="33"/>
      <c r="T101" s="33"/>
      <c r="U101" s="33"/>
      <c r="V101" s="33"/>
      <c r="W101" s="33"/>
      <c r="X101" s="33"/>
      <c r="Y101" s="33"/>
      <c r="Z101" s="33"/>
      <c r="AA101" s="33"/>
      <c r="AB101" s="33"/>
      <c r="AC101" s="33"/>
      <c r="AD101" s="33"/>
      <c r="AE101" s="33"/>
    </row>
    <row r="102" spans="1:31" s="2" customFormat="1" ht="6.95" customHeight="1">
      <c r="A102" s="33"/>
      <c r="B102" s="53"/>
      <c r="C102" s="54"/>
      <c r="D102" s="54"/>
      <c r="E102" s="54"/>
      <c r="F102" s="54"/>
      <c r="G102" s="54"/>
      <c r="H102" s="54"/>
      <c r="I102" s="151"/>
      <c r="J102" s="54"/>
      <c r="K102" s="54"/>
      <c r="L102" s="50"/>
      <c r="S102" s="33"/>
      <c r="T102" s="33"/>
      <c r="U102" s="33"/>
      <c r="V102" s="33"/>
      <c r="W102" s="33"/>
      <c r="X102" s="33"/>
      <c r="Y102" s="33"/>
      <c r="Z102" s="33"/>
      <c r="AA102" s="33"/>
      <c r="AB102" s="33"/>
      <c r="AC102" s="33"/>
      <c r="AD102" s="33"/>
      <c r="AE102" s="33"/>
    </row>
    <row r="106" spans="1:31" s="2" customFormat="1" ht="6.95" customHeight="1">
      <c r="A106" s="33"/>
      <c r="B106" s="55"/>
      <c r="C106" s="56"/>
      <c r="D106" s="56"/>
      <c r="E106" s="56"/>
      <c r="F106" s="56"/>
      <c r="G106" s="56"/>
      <c r="H106" s="56"/>
      <c r="I106" s="154"/>
      <c r="J106" s="56"/>
      <c r="K106" s="56"/>
      <c r="L106" s="50"/>
      <c r="S106" s="33"/>
      <c r="T106" s="33"/>
      <c r="U106" s="33"/>
      <c r="V106" s="33"/>
      <c r="W106" s="33"/>
      <c r="X106" s="33"/>
      <c r="Y106" s="33"/>
      <c r="Z106" s="33"/>
      <c r="AA106" s="33"/>
      <c r="AB106" s="33"/>
      <c r="AC106" s="33"/>
      <c r="AD106" s="33"/>
      <c r="AE106" s="33"/>
    </row>
    <row r="107" spans="1:31" s="2" customFormat="1" ht="24.95" customHeight="1">
      <c r="A107" s="33"/>
      <c r="B107" s="34"/>
      <c r="C107" s="22" t="s">
        <v>99</v>
      </c>
      <c r="D107" s="35"/>
      <c r="E107" s="35"/>
      <c r="F107" s="35"/>
      <c r="G107" s="35"/>
      <c r="H107" s="35"/>
      <c r="I107" s="114"/>
      <c r="J107" s="35"/>
      <c r="K107" s="35"/>
      <c r="L107" s="50"/>
      <c r="S107" s="33"/>
      <c r="T107" s="33"/>
      <c r="U107" s="33"/>
      <c r="V107" s="33"/>
      <c r="W107" s="33"/>
      <c r="X107" s="33"/>
      <c r="Y107" s="33"/>
      <c r="Z107" s="33"/>
      <c r="AA107" s="33"/>
      <c r="AB107" s="33"/>
      <c r="AC107" s="33"/>
      <c r="AD107" s="33"/>
      <c r="AE107" s="33"/>
    </row>
    <row r="108" spans="1:31" s="2" customFormat="1" ht="6.95" customHeight="1">
      <c r="A108" s="33"/>
      <c r="B108" s="34"/>
      <c r="C108" s="35"/>
      <c r="D108" s="35"/>
      <c r="E108" s="35"/>
      <c r="F108" s="35"/>
      <c r="G108" s="35"/>
      <c r="H108" s="35"/>
      <c r="I108" s="114"/>
      <c r="J108" s="35"/>
      <c r="K108" s="35"/>
      <c r="L108" s="50"/>
      <c r="S108" s="33"/>
      <c r="T108" s="33"/>
      <c r="U108" s="33"/>
      <c r="V108" s="33"/>
      <c r="W108" s="33"/>
      <c r="X108" s="33"/>
      <c r="Y108" s="33"/>
      <c r="Z108" s="33"/>
      <c r="AA108" s="33"/>
      <c r="AB108" s="33"/>
      <c r="AC108" s="33"/>
      <c r="AD108" s="33"/>
      <c r="AE108" s="33"/>
    </row>
    <row r="109" spans="1:31" s="2" customFormat="1" ht="12" customHeight="1">
      <c r="A109" s="33"/>
      <c r="B109" s="34"/>
      <c r="C109" s="28" t="s">
        <v>16</v>
      </c>
      <c r="D109" s="35"/>
      <c r="E109" s="35"/>
      <c r="F109" s="35"/>
      <c r="G109" s="35"/>
      <c r="H109" s="35"/>
      <c r="I109" s="114"/>
      <c r="J109" s="35"/>
      <c r="K109" s="35"/>
      <c r="L109" s="50"/>
      <c r="S109" s="33"/>
      <c r="T109" s="33"/>
      <c r="U109" s="33"/>
      <c r="V109" s="33"/>
      <c r="W109" s="33"/>
      <c r="X109" s="33"/>
      <c r="Y109" s="33"/>
      <c r="Z109" s="33"/>
      <c r="AA109" s="33"/>
      <c r="AB109" s="33"/>
      <c r="AC109" s="33"/>
      <c r="AD109" s="33"/>
      <c r="AE109" s="33"/>
    </row>
    <row r="110" spans="1:31" s="2" customFormat="1" ht="16.5" customHeight="1">
      <c r="A110" s="33"/>
      <c r="B110" s="34"/>
      <c r="C110" s="35"/>
      <c r="D110" s="35"/>
      <c r="E110" s="306" t="str">
        <f>E7</f>
        <v>II/191 ŽINKOVY X II/230</v>
      </c>
      <c r="F110" s="307"/>
      <c r="G110" s="307"/>
      <c r="H110" s="307"/>
      <c r="I110" s="114"/>
      <c r="J110" s="35"/>
      <c r="K110" s="35"/>
      <c r="L110" s="50"/>
      <c r="S110" s="33"/>
      <c r="T110" s="33"/>
      <c r="U110" s="33"/>
      <c r="V110" s="33"/>
      <c r="W110" s="33"/>
      <c r="X110" s="33"/>
      <c r="Y110" s="33"/>
      <c r="Z110" s="33"/>
      <c r="AA110" s="33"/>
      <c r="AB110" s="33"/>
      <c r="AC110" s="33"/>
      <c r="AD110" s="33"/>
      <c r="AE110" s="33"/>
    </row>
    <row r="111" spans="1:31" s="2" customFormat="1" ht="12" customHeight="1">
      <c r="A111" s="33"/>
      <c r="B111" s="34"/>
      <c r="C111" s="28" t="s">
        <v>88</v>
      </c>
      <c r="D111" s="35"/>
      <c r="E111" s="35"/>
      <c r="F111" s="35"/>
      <c r="G111" s="35"/>
      <c r="H111" s="35"/>
      <c r="I111" s="114"/>
      <c r="J111" s="35"/>
      <c r="K111" s="35"/>
      <c r="L111" s="50"/>
      <c r="S111" s="33"/>
      <c r="T111" s="33"/>
      <c r="U111" s="33"/>
      <c r="V111" s="33"/>
      <c r="W111" s="33"/>
      <c r="X111" s="33"/>
      <c r="Y111" s="33"/>
      <c r="Z111" s="33"/>
      <c r="AA111" s="33"/>
      <c r="AB111" s="33"/>
      <c r="AC111" s="33"/>
      <c r="AD111" s="33"/>
      <c r="AE111" s="33"/>
    </row>
    <row r="112" spans="1:31" s="2" customFormat="1" ht="16.5" customHeight="1">
      <c r="A112" s="33"/>
      <c r="B112" s="34"/>
      <c r="C112" s="35"/>
      <c r="D112" s="35"/>
      <c r="E112" s="277" t="str">
        <f>E9</f>
        <v xml:space="preserve">VRN - Vedlejší rozpočtové náklady </v>
      </c>
      <c r="F112" s="308"/>
      <c r="G112" s="308"/>
      <c r="H112" s="308"/>
      <c r="I112" s="114"/>
      <c r="J112" s="35"/>
      <c r="K112" s="35"/>
      <c r="L112" s="50"/>
      <c r="S112" s="33"/>
      <c r="T112" s="33"/>
      <c r="U112" s="33"/>
      <c r="V112" s="33"/>
      <c r="W112" s="33"/>
      <c r="X112" s="33"/>
      <c r="Y112" s="33"/>
      <c r="Z112" s="33"/>
      <c r="AA112" s="33"/>
      <c r="AB112" s="33"/>
      <c r="AC112" s="33"/>
      <c r="AD112" s="33"/>
      <c r="AE112" s="33"/>
    </row>
    <row r="113" spans="1:31" s="2" customFormat="1" ht="6.95" customHeight="1">
      <c r="A113" s="33"/>
      <c r="B113" s="34"/>
      <c r="C113" s="35"/>
      <c r="D113" s="35"/>
      <c r="E113" s="35"/>
      <c r="F113" s="35"/>
      <c r="G113" s="35"/>
      <c r="H113" s="35"/>
      <c r="I113" s="114"/>
      <c r="J113" s="35"/>
      <c r="K113" s="35"/>
      <c r="L113" s="50"/>
      <c r="S113" s="33"/>
      <c r="T113" s="33"/>
      <c r="U113" s="33"/>
      <c r="V113" s="33"/>
      <c r="W113" s="33"/>
      <c r="X113" s="33"/>
      <c r="Y113" s="33"/>
      <c r="Z113" s="33"/>
      <c r="AA113" s="33"/>
      <c r="AB113" s="33"/>
      <c r="AC113" s="33"/>
      <c r="AD113" s="33"/>
      <c r="AE113" s="33"/>
    </row>
    <row r="114" spans="1:31" s="2" customFormat="1" ht="12" customHeight="1">
      <c r="A114" s="33"/>
      <c r="B114" s="34"/>
      <c r="C114" s="28" t="s">
        <v>20</v>
      </c>
      <c r="D114" s="35"/>
      <c r="E114" s="35"/>
      <c r="F114" s="26" t="str">
        <f>F12</f>
        <v xml:space="preserve"> </v>
      </c>
      <c r="G114" s="35"/>
      <c r="H114" s="35"/>
      <c r="I114" s="116" t="s">
        <v>22</v>
      </c>
      <c r="J114" s="65" t="str">
        <f>IF(J12="","",J12)</f>
        <v>25. 11. 2020</v>
      </c>
      <c r="K114" s="35"/>
      <c r="L114" s="50"/>
      <c r="S114" s="33"/>
      <c r="T114" s="33"/>
      <c r="U114" s="33"/>
      <c r="V114" s="33"/>
      <c r="W114" s="33"/>
      <c r="X114" s="33"/>
      <c r="Y114" s="33"/>
      <c r="Z114" s="33"/>
      <c r="AA114" s="33"/>
      <c r="AB114" s="33"/>
      <c r="AC114" s="33"/>
      <c r="AD114" s="33"/>
      <c r="AE114" s="33"/>
    </row>
    <row r="115" spans="1:31" s="2" customFormat="1" ht="6.95" customHeight="1">
      <c r="A115" s="33"/>
      <c r="B115" s="34"/>
      <c r="C115" s="35"/>
      <c r="D115" s="35"/>
      <c r="E115" s="35"/>
      <c r="F115" s="35"/>
      <c r="G115" s="35"/>
      <c r="H115" s="35"/>
      <c r="I115" s="114"/>
      <c r="J115" s="35"/>
      <c r="K115" s="35"/>
      <c r="L115" s="50"/>
      <c r="S115" s="33"/>
      <c r="T115" s="33"/>
      <c r="U115" s="33"/>
      <c r="V115" s="33"/>
      <c r="W115" s="33"/>
      <c r="X115" s="33"/>
      <c r="Y115" s="33"/>
      <c r="Z115" s="33"/>
      <c r="AA115" s="33"/>
      <c r="AB115" s="33"/>
      <c r="AC115" s="33"/>
      <c r="AD115" s="33"/>
      <c r="AE115" s="33"/>
    </row>
    <row r="116" spans="1:31" s="2" customFormat="1" ht="15.2" customHeight="1">
      <c r="A116" s="33"/>
      <c r="B116" s="34"/>
      <c r="C116" s="28" t="s">
        <v>24</v>
      </c>
      <c r="D116" s="35"/>
      <c r="E116" s="35"/>
      <c r="F116" s="26" t="str">
        <f>E15</f>
        <v xml:space="preserve"> </v>
      </c>
      <c r="G116" s="35"/>
      <c r="H116" s="35"/>
      <c r="I116" s="116" t="s">
        <v>29</v>
      </c>
      <c r="J116" s="31" t="str">
        <f>E21</f>
        <v xml:space="preserve"> </v>
      </c>
      <c r="K116" s="35"/>
      <c r="L116" s="50"/>
      <c r="S116" s="33"/>
      <c r="T116" s="33"/>
      <c r="U116" s="33"/>
      <c r="V116" s="33"/>
      <c r="W116" s="33"/>
      <c r="X116" s="33"/>
      <c r="Y116" s="33"/>
      <c r="Z116" s="33"/>
      <c r="AA116" s="33"/>
      <c r="AB116" s="33"/>
      <c r="AC116" s="33"/>
      <c r="AD116" s="33"/>
      <c r="AE116" s="33"/>
    </row>
    <row r="117" spans="1:31" s="2" customFormat="1" ht="15.2" customHeight="1">
      <c r="A117" s="33"/>
      <c r="B117" s="34"/>
      <c r="C117" s="28" t="s">
        <v>27</v>
      </c>
      <c r="D117" s="35"/>
      <c r="E117" s="35"/>
      <c r="F117" s="26" t="str">
        <f>IF(E18="","",E18)</f>
        <v>Vyplň údaj</v>
      </c>
      <c r="G117" s="35"/>
      <c r="H117" s="35"/>
      <c r="I117" s="116" t="s">
        <v>31</v>
      </c>
      <c r="J117" s="31" t="str">
        <f>E24</f>
        <v xml:space="preserve"> </v>
      </c>
      <c r="K117" s="35"/>
      <c r="L117" s="50"/>
      <c r="S117" s="33"/>
      <c r="T117" s="33"/>
      <c r="U117" s="33"/>
      <c r="V117" s="33"/>
      <c r="W117" s="33"/>
      <c r="X117" s="33"/>
      <c r="Y117" s="33"/>
      <c r="Z117" s="33"/>
      <c r="AA117" s="33"/>
      <c r="AB117" s="33"/>
      <c r="AC117" s="33"/>
      <c r="AD117" s="33"/>
      <c r="AE117" s="33"/>
    </row>
    <row r="118" spans="1:31" s="2" customFormat="1" ht="10.35" customHeight="1">
      <c r="A118" s="33"/>
      <c r="B118" s="34"/>
      <c r="C118" s="35"/>
      <c r="D118" s="35"/>
      <c r="E118" s="35"/>
      <c r="F118" s="35"/>
      <c r="G118" s="35"/>
      <c r="H118" s="35"/>
      <c r="I118" s="114"/>
      <c r="J118" s="35"/>
      <c r="K118" s="35"/>
      <c r="L118" s="50"/>
      <c r="S118" s="33"/>
      <c r="T118" s="33"/>
      <c r="U118" s="33"/>
      <c r="V118" s="33"/>
      <c r="W118" s="33"/>
      <c r="X118" s="33"/>
      <c r="Y118" s="33"/>
      <c r="Z118" s="33"/>
      <c r="AA118" s="33"/>
      <c r="AB118" s="33"/>
      <c r="AC118" s="33"/>
      <c r="AD118" s="33"/>
      <c r="AE118" s="33"/>
    </row>
    <row r="119" spans="1:31" s="11" customFormat="1" ht="29.25" customHeight="1">
      <c r="A119" s="174"/>
      <c r="B119" s="175"/>
      <c r="C119" s="176" t="s">
        <v>100</v>
      </c>
      <c r="D119" s="177" t="s">
        <v>58</v>
      </c>
      <c r="E119" s="177" t="s">
        <v>54</v>
      </c>
      <c r="F119" s="177" t="s">
        <v>55</v>
      </c>
      <c r="G119" s="177" t="s">
        <v>101</v>
      </c>
      <c r="H119" s="177" t="s">
        <v>102</v>
      </c>
      <c r="I119" s="178" t="s">
        <v>103</v>
      </c>
      <c r="J119" s="177" t="s">
        <v>92</v>
      </c>
      <c r="K119" s="179" t="s">
        <v>104</v>
      </c>
      <c r="L119" s="180"/>
      <c r="M119" s="74" t="s">
        <v>1</v>
      </c>
      <c r="N119" s="75" t="s">
        <v>37</v>
      </c>
      <c r="O119" s="75" t="s">
        <v>105</v>
      </c>
      <c r="P119" s="75" t="s">
        <v>106</v>
      </c>
      <c r="Q119" s="75" t="s">
        <v>107</v>
      </c>
      <c r="R119" s="75" t="s">
        <v>108</v>
      </c>
      <c r="S119" s="75" t="s">
        <v>109</v>
      </c>
      <c r="T119" s="76" t="s">
        <v>110</v>
      </c>
      <c r="U119" s="174"/>
      <c r="V119" s="174"/>
      <c r="W119" s="174"/>
      <c r="X119" s="174"/>
      <c r="Y119" s="174"/>
      <c r="Z119" s="174"/>
      <c r="AA119" s="174"/>
      <c r="AB119" s="174"/>
      <c r="AC119" s="174"/>
      <c r="AD119" s="174"/>
      <c r="AE119" s="174"/>
    </row>
    <row r="120" spans="1:63" s="2" customFormat="1" ht="22.9" customHeight="1">
      <c r="A120" s="33"/>
      <c r="B120" s="34"/>
      <c r="C120" s="81" t="s">
        <v>111</v>
      </c>
      <c r="D120" s="35"/>
      <c r="E120" s="35"/>
      <c r="F120" s="35"/>
      <c r="G120" s="35"/>
      <c r="H120" s="35"/>
      <c r="I120" s="114"/>
      <c r="J120" s="181">
        <f>BK120</f>
        <v>0</v>
      </c>
      <c r="K120" s="35"/>
      <c r="L120" s="38"/>
      <c r="M120" s="77"/>
      <c r="N120" s="182"/>
      <c r="O120" s="78"/>
      <c r="P120" s="183">
        <f>P121</f>
        <v>0</v>
      </c>
      <c r="Q120" s="78"/>
      <c r="R120" s="183">
        <f>R121</f>
        <v>0</v>
      </c>
      <c r="S120" s="78"/>
      <c r="T120" s="184">
        <f>T121</f>
        <v>0</v>
      </c>
      <c r="U120" s="33"/>
      <c r="V120" s="33"/>
      <c r="W120" s="33"/>
      <c r="X120" s="33"/>
      <c r="Y120" s="33"/>
      <c r="Z120" s="33"/>
      <c r="AA120" s="33"/>
      <c r="AB120" s="33"/>
      <c r="AC120" s="33"/>
      <c r="AD120" s="33"/>
      <c r="AE120" s="33"/>
      <c r="AT120" s="16" t="s">
        <v>72</v>
      </c>
      <c r="AU120" s="16" t="s">
        <v>94</v>
      </c>
      <c r="BK120" s="185">
        <f>BK121</f>
        <v>0</v>
      </c>
    </row>
    <row r="121" spans="2:63" s="12" customFormat="1" ht="25.9" customHeight="1">
      <c r="B121" s="186"/>
      <c r="C121" s="187"/>
      <c r="D121" s="188" t="s">
        <v>72</v>
      </c>
      <c r="E121" s="189" t="s">
        <v>78</v>
      </c>
      <c r="F121" s="189" t="s">
        <v>112</v>
      </c>
      <c r="G121" s="187"/>
      <c r="H121" s="187"/>
      <c r="I121" s="190"/>
      <c r="J121" s="191">
        <f>BK121</f>
        <v>0</v>
      </c>
      <c r="K121" s="187"/>
      <c r="L121" s="192"/>
      <c r="M121" s="193"/>
      <c r="N121" s="194"/>
      <c r="O121" s="194"/>
      <c r="P121" s="195">
        <f>P122+P129+P139</f>
        <v>0</v>
      </c>
      <c r="Q121" s="194"/>
      <c r="R121" s="195">
        <f>R122+R129+R139</f>
        <v>0</v>
      </c>
      <c r="S121" s="194"/>
      <c r="T121" s="196">
        <f>T122+T129+T139</f>
        <v>0</v>
      </c>
      <c r="AR121" s="197" t="s">
        <v>81</v>
      </c>
      <c r="AT121" s="198" t="s">
        <v>72</v>
      </c>
      <c r="AU121" s="198" t="s">
        <v>73</v>
      </c>
      <c r="AY121" s="197" t="s">
        <v>113</v>
      </c>
      <c r="BK121" s="199">
        <f>BK122+BK129+BK139</f>
        <v>0</v>
      </c>
    </row>
    <row r="122" spans="2:63" s="12" customFormat="1" ht="22.9" customHeight="1">
      <c r="B122" s="186"/>
      <c r="C122" s="187"/>
      <c r="D122" s="188" t="s">
        <v>72</v>
      </c>
      <c r="E122" s="200" t="s">
        <v>114</v>
      </c>
      <c r="F122" s="200" t="s">
        <v>115</v>
      </c>
      <c r="G122" s="187"/>
      <c r="H122" s="187"/>
      <c r="I122" s="190"/>
      <c r="J122" s="201">
        <f>BK122</f>
        <v>0</v>
      </c>
      <c r="K122" s="187"/>
      <c r="L122" s="192"/>
      <c r="M122" s="193"/>
      <c r="N122" s="194"/>
      <c r="O122" s="194"/>
      <c r="P122" s="195">
        <f>SUM(P123:P128)</f>
        <v>0</v>
      </c>
      <c r="Q122" s="194"/>
      <c r="R122" s="195">
        <f>SUM(R123:R128)</f>
        <v>0</v>
      </c>
      <c r="S122" s="194"/>
      <c r="T122" s="196">
        <f>SUM(T123:T128)</f>
        <v>0</v>
      </c>
      <c r="AR122" s="197" t="s">
        <v>81</v>
      </c>
      <c r="AT122" s="198" t="s">
        <v>72</v>
      </c>
      <c r="AU122" s="198" t="s">
        <v>81</v>
      </c>
      <c r="AY122" s="197" t="s">
        <v>113</v>
      </c>
      <c r="BK122" s="199">
        <f>SUM(BK123:BK128)</f>
        <v>0</v>
      </c>
    </row>
    <row r="123" spans="1:65" s="2" customFormat="1" ht="16.5" customHeight="1">
      <c r="A123" s="33"/>
      <c r="B123" s="34"/>
      <c r="C123" s="202" t="s">
        <v>81</v>
      </c>
      <c r="D123" s="202" t="s">
        <v>116</v>
      </c>
      <c r="E123" s="203" t="s">
        <v>117</v>
      </c>
      <c r="F123" s="204" t="s">
        <v>118</v>
      </c>
      <c r="G123" s="205" t="s">
        <v>119</v>
      </c>
      <c r="H123" s="206">
        <v>1</v>
      </c>
      <c r="I123" s="207"/>
      <c r="J123" s="208">
        <f>ROUND(I123*H123,2)</f>
        <v>0</v>
      </c>
      <c r="K123" s="204" t="s">
        <v>120</v>
      </c>
      <c r="L123" s="38"/>
      <c r="M123" s="209" t="s">
        <v>1</v>
      </c>
      <c r="N123" s="210" t="s">
        <v>38</v>
      </c>
      <c r="O123" s="70"/>
      <c r="P123" s="211">
        <f>O123*H123</f>
        <v>0</v>
      </c>
      <c r="Q123" s="211">
        <v>0</v>
      </c>
      <c r="R123" s="211">
        <f>Q123*H123</f>
        <v>0</v>
      </c>
      <c r="S123" s="211">
        <v>0</v>
      </c>
      <c r="T123" s="212">
        <f>S123*H123</f>
        <v>0</v>
      </c>
      <c r="U123" s="33"/>
      <c r="V123" s="33"/>
      <c r="W123" s="33"/>
      <c r="X123" s="33"/>
      <c r="Y123" s="33"/>
      <c r="Z123" s="33"/>
      <c r="AA123" s="33"/>
      <c r="AB123" s="33"/>
      <c r="AC123" s="33"/>
      <c r="AD123" s="33"/>
      <c r="AE123" s="33"/>
      <c r="AR123" s="213" t="s">
        <v>121</v>
      </c>
      <c r="AT123" s="213" t="s">
        <v>116</v>
      </c>
      <c r="AU123" s="213" t="s">
        <v>83</v>
      </c>
      <c r="AY123" s="16" t="s">
        <v>113</v>
      </c>
      <c r="BE123" s="214">
        <f>IF(N123="základní",J123,0)</f>
        <v>0</v>
      </c>
      <c r="BF123" s="214">
        <f>IF(N123="snížená",J123,0)</f>
        <v>0</v>
      </c>
      <c r="BG123" s="214">
        <f>IF(N123="zákl. přenesená",J123,0)</f>
        <v>0</v>
      </c>
      <c r="BH123" s="214">
        <f>IF(N123="sníž. přenesená",J123,0)</f>
        <v>0</v>
      </c>
      <c r="BI123" s="214">
        <f>IF(N123="nulová",J123,0)</f>
        <v>0</v>
      </c>
      <c r="BJ123" s="16" t="s">
        <v>81</v>
      </c>
      <c r="BK123" s="214">
        <f>ROUND(I123*H123,2)</f>
        <v>0</v>
      </c>
      <c r="BL123" s="16" t="s">
        <v>121</v>
      </c>
      <c r="BM123" s="213" t="s">
        <v>121</v>
      </c>
    </row>
    <row r="124" spans="2:51" s="13" customFormat="1" ht="11.25">
      <c r="B124" s="215"/>
      <c r="C124" s="216"/>
      <c r="D124" s="217" t="s">
        <v>122</v>
      </c>
      <c r="E124" s="218" t="s">
        <v>1</v>
      </c>
      <c r="F124" s="219" t="s">
        <v>123</v>
      </c>
      <c r="G124" s="216"/>
      <c r="H124" s="220">
        <v>1</v>
      </c>
      <c r="I124" s="221"/>
      <c r="J124" s="216"/>
      <c r="K124" s="216"/>
      <c r="L124" s="222"/>
      <c r="M124" s="223"/>
      <c r="N124" s="224"/>
      <c r="O124" s="224"/>
      <c r="P124" s="224"/>
      <c r="Q124" s="224"/>
      <c r="R124" s="224"/>
      <c r="S124" s="224"/>
      <c r="T124" s="225"/>
      <c r="AT124" s="226" t="s">
        <v>122</v>
      </c>
      <c r="AU124" s="226" t="s">
        <v>83</v>
      </c>
      <c r="AV124" s="13" t="s">
        <v>83</v>
      </c>
      <c r="AW124" s="13" t="s">
        <v>30</v>
      </c>
      <c r="AX124" s="13" t="s">
        <v>73</v>
      </c>
      <c r="AY124" s="226" t="s">
        <v>113</v>
      </c>
    </row>
    <row r="125" spans="2:51" s="14" customFormat="1" ht="11.25">
      <c r="B125" s="227"/>
      <c r="C125" s="228"/>
      <c r="D125" s="217" t="s">
        <v>122</v>
      </c>
      <c r="E125" s="229" t="s">
        <v>1</v>
      </c>
      <c r="F125" s="230" t="s">
        <v>124</v>
      </c>
      <c r="G125" s="228"/>
      <c r="H125" s="231">
        <v>1</v>
      </c>
      <c r="I125" s="232"/>
      <c r="J125" s="228"/>
      <c r="K125" s="228"/>
      <c r="L125" s="233"/>
      <c r="M125" s="234"/>
      <c r="N125" s="235"/>
      <c r="O125" s="235"/>
      <c r="P125" s="235"/>
      <c r="Q125" s="235"/>
      <c r="R125" s="235"/>
      <c r="S125" s="235"/>
      <c r="T125" s="236"/>
      <c r="AT125" s="237" t="s">
        <v>122</v>
      </c>
      <c r="AU125" s="237" t="s">
        <v>83</v>
      </c>
      <c r="AV125" s="14" t="s">
        <v>121</v>
      </c>
      <c r="AW125" s="14" t="s">
        <v>30</v>
      </c>
      <c r="AX125" s="14" t="s">
        <v>81</v>
      </c>
      <c r="AY125" s="237" t="s">
        <v>113</v>
      </c>
    </row>
    <row r="126" spans="1:65" s="2" customFormat="1" ht="16.5" customHeight="1">
      <c r="A126" s="33"/>
      <c r="B126" s="34"/>
      <c r="C126" s="202" t="s">
        <v>83</v>
      </c>
      <c r="D126" s="202" t="s">
        <v>116</v>
      </c>
      <c r="E126" s="203" t="s">
        <v>125</v>
      </c>
      <c r="F126" s="204" t="s">
        <v>126</v>
      </c>
      <c r="G126" s="205" t="s">
        <v>119</v>
      </c>
      <c r="H126" s="206">
        <v>1</v>
      </c>
      <c r="I126" s="207"/>
      <c r="J126" s="208">
        <f>ROUND(I126*H126,2)</f>
        <v>0</v>
      </c>
      <c r="K126" s="204" t="s">
        <v>120</v>
      </c>
      <c r="L126" s="38"/>
      <c r="M126" s="209" t="s">
        <v>1</v>
      </c>
      <c r="N126" s="210" t="s">
        <v>38</v>
      </c>
      <c r="O126" s="70"/>
      <c r="P126" s="211">
        <f>O126*H126</f>
        <v>0</v>
      </c>
      <c r="Q126" s="211">
        <v>0</v>
      </c>
      <c r="R126" s="211">
        <f>Q126*H126</f>
        <v>0</v>
      </c>
      <c r="S126" s="211">
        <v>0</v>
      </c>
      <c r="T126" s="212">
        <f>S126*H126</f>
        <v>0</v>
      </c>
      <c r="U126" s="33"/>
      <c r="V126" s="33"/>
      <c r="W126" s="33"/>
      <c r="X126" s="33"/>
      <c r="Y126" s="33"/>
      <c r="Z126" s="33"/>
      <c r="AA126" s="33"/>
      <c r="AB126" s="33"/>
      <c r="AC126" s="33"/>
      <c r="AD126" s="33"/>
      <c r="AE126" s="33"/>
      <c r="AR126" s="213" t="s">
        <v>127</v>
      </c>
      <c r="AT126" s="213" t="s">
        <v>116</v>
      </c>
      <c r="AU126" s="213" t="s">
        <v>83</v>
      </c>
      <c r="AY126" s="16" t="s">
        <v>113</v>
      </c>
      <c r="BE126" s="214">
        <f>IF(N126="základní",J126,0)</f>
        <v>0</v>
      </c>
      <c r="BF126" s="214">
        <f>IF(N126="snížená",J126,0)</f>
        <v>0</v>
      </c>
      <c r="BG126" s="214">
        <f>IF(N126="zákl. přenesená",J126,0)</f>
        <v>0</v>
      </c>
      <c r="BH126" s="214">
        <f>IF(N126="sníž. přenesená",J126,0)</f>
        <v>0</v>
      </c>
      <c r="BI126" s="214">
        <f>IF(N126="nulová",J126,0)</f>
        <v>0</v>
      </c>
      <c r="BJ126" s="16" t="s">
        <v>81</v>
      </c>
      <c r="BK126" s="214">
        <f>ROUND(I126*H126,2)</f>
        <v>0</v>
      </c>
      <c r="BL126" s="16" t="s">
        <v>127</v>
      </c>
      <c r="BM126" s="213" t="s">
        <v>128</v>
      </c>
    </row>
    <row r="127" spans="1:65" s="2" customFormat="1" ht="16.5" customHeight="1">
      <c r="A127" s="33"/>
      <c r="B127" s="34"/>
      <c r="C127" s="202" t="s">
        <v>129</v>
      </c>
      <c r="D127" s="202" t="s">
        <v>116</v>
      </c>
      <c r="E127" s="203" t="s">
        <v>130</v>
      </c>
      <c r="F127" s="204" t="s">
        <v>131</v>
      </c>
      <c r="G127" s="205" t="s">
        <v>119</v>
      </c>
      <c r="H127" s="206">
        <v>1</v>
      </c>
      <c r="I127" s="207"/>
      <c r="J127" s="208">
        <f>ROUND(I127*H127,2)</f>
        <v>0</v>
      </c>
      <c r="K127" s="204" t="s">
        <v>120</v>
      </c>
      <c r="L127" s="38"/>
      <c r="M127" s="209" t="s">
        <v>1</v>
      </c>
      <c r="N127" s="210" t="s">
        <v>38</v>
      </c>
      <c r="O127" s="70"/>
      <c r="P127" s="211">
        <f>O127*H127</f>
        <v>0</v>
      </c>
      <c r="Q127" s="211">
        <v>0</v>
      </c>
      <c r="R127" s="211">
        <f>Q127*H127</f>
        <v>0</v>
      </c>
      <c r="S127" s="211">
        <v>0</v>
      </c>
      <c r="T127" s="212">
        <f>S127*H127</f>
        <v>0</v>
      </c>
      <c r="U127" s="33"/>
      <c r="V127" s="33"/>
      <c r="W127" s="33"/>
      <c r="X127" s="33"/>
      <c r="Y127" s="33"/>
      <c r="Z127" s="33"/>
      <c r="AA127" s="33"/>
      <c r="AB127" s="33"/>
      <c r="AC127" s="33"/>
      <c r="AD127" s="33"/>
      <c r="AE127" s="33"/>
      <c r="AR127" s="213" t="s">
        <v>127</v>
      </c>
      <c r="AT127" s="213" t="s">
        <v>116</v>
      </c>
      <c r="AU127" s="213" t="s">
        <v>83</v>
      </c>
      <c r="AY127" s="16" t="s">
        <v>113</v>
      </c>
      <c r="BE127" s="214">
        <f>IF(N127="základní",J127,0)</f>
        <v>0</v>
      </c>
      <c r="BF127" s="214">
        <f>IF(N127="snížená",J127,0)</f>
        <v>0</v>
      </c>
      <c r="BG127" s="214">
        <f>IF(N127="zákl. přenesená",J127,0)</f>
        <v>0</v>
      </c>
      <c r="BH127" s="214">
        <f>IF(N127="sníž. přenesená",J127,0)</f>
        <v>0</v>
      </c>
      <c r="BI127" s="214">
        <f>IF(N127="nulová",J127,0)</f>
        <v>0</v>
      </c>
      <c r="BJ127" s="16" t="s">
        <v>81</v>
      </c>
      <c r="BK127" s="214">
        <f>ROUND(I127*H127,2)</f>
        <v>0</v>
      </c>
      <c r="BL127" s="16" t="s">
        <v>127</v>
      </c>
      <c r="BM127" s="213" t="s">
        <v>132</v>
      </c>
    </row>
    <row r="128" spans="1:65" s="2" customFormat="1" ht="16.5" customHeight="1">
      <c r="A128" s="33"/>
      <c r="B128" s="34"/>
      <c r="C128" s="202" t="s">
        <v>121</v>
      </c>
      <c r="D128" s="202" t="s">
        <v>116</v>
      </c>
      <c r="E128" s="203" t="s">
        <v>133</v>
      </c>
      <c r="F128" s="204" t="s">
        <v>134</v>
      </c>
      <c r="G128" s="205" t="s">
        <v>119</v>
      </c>
      <c r="H128" s="206">
        <v>1</v>
      </c>
      <c r="I128" s="207"/>
      <c r="J128" s="208">
        <f>ROUND(I128*H128,2)</f>
        <v>0</v>
      </c>
      <c r="K128" s="204" t="s">
        <v>120</v>
      </c>
      <c r="L128" s="38"/>
      <c r="M128" s="209" t="s">
        <v>1</v>
      </c>
      <c r="N128" s="210" t="s">
        <v>38</v>
      </c>
      <c r="O128" s="70"/>
      <c r="P128" s="211">
        <f>O128*H128</f>
        <v>0</v>
      </c>
      <c r="Q128" s="211">
        <v>0</v>
      </c>
      <c r="R128" s="211">
        <f>Q128*H128</f>
        <v>0</v>
      </c>
      <c r="S128" s="211">
        <v>0</v>
      </c>
      <c r="T128" s="212">
        <f>S128*H128</f>
        <v>0</v>
      </c>
      <c r="U128" s="33"/>
      <c r="V128" s="33"/>
      <c r="W128" s="33"/>
      <c r="X128" s="33"/>
      <c r="Y128" s="33"/>
      <c r="Z128" s="33"/>
      <c r="AA128" s="33"/>
      <c r="AB128" s="33"/>
      <c r="AC128" s="33"/>
      <c r="AD128" s="33"/>
      <c r="AE128" s="33"/>
      <c r="AR128" s="213" t="s">
        <v>127</v>
      </c>
      <c r="AT128" s="213" t="s">
        <v>116</v>
      </c>
      <c r="AU128" s="213" t="s">
        <v>83</v>
      </c>
      <c r="AY128" s="16" t="s">
        <v>113</v>
      </c>
      <c r="BE128" s="214">
        <f>IF(N128="základní",J128,0)</f>
        <v>0</v>
      </c>
      <c r="BF128" s="214">
        <f>IF(N128="snížená",J128,0)</f>
        <v>0</v>
      </c>
      <c r="BG128" s="214">
        <f>IF(N128="zákl. přenesená",J128,0)</f>
        <v>0</v>
      </c>
      <c r="BH128" s="214">
        <f>IF(N128="sníž. přenesená",J128,0)</f>
        <v>0</v>
      </c>
      <c r="BI128" s="214">
        <f>IF(N128="nulová",J128,0)</f>
        <v>0</v>
      </c>
      <c r="BJ128" s="16" t="s">
        <v>81</v>
      </c>
      <c r="BK128" s="214">
        <f>ROUND(I128*H128,2)</f>
        <v>0</v>
      </c>
      <c r="BL128" s="16" t="s">
        <v>127</v>
      </c>
      <c r="BM128" s="213" t="s">
        <v>135</v>
      </c>
    </row>
    <row r="129" spans="2:63" s="12" customFormat="1" ht="22.9" customHeight="1">
      <c r="B129" s="186"/>
      <c r="C129" s="187"/>
      <c r="D129" s="188" t="s">
        <v>72</v>
      </c>
      <c r="E129" s="200" t="s">
        <v>136</v>
      </c>
      <c r="F129" s="200" t="s">
        <v>137</v>
      </c>
      <c r="G129" s="187"/>
      <c r="H129" s="187"/>
      <c r="I129" s="190"/>
      <c r="J129" s="201">
        <f>BK129</f>
        <v>0</v>
      </c>
      <c r="K129" s="187"/>
      <c r="L129" s="192"/>
      <c r="M129" s="193"/>
      <c r="N129" s="194"/>
      <c r="O129" s="194"/>
      <c r="P129" s="195">
        <f>SUM(P130:P138)</f>
        <v>0</v>
      </c>
      <c r="Q129" s="194"/>
      <c r="R129" s="195">
        <f>SUM(R130:R138)</f>
        <v>0</v>
      </c>
      <c r="S129" s="194"/>
      <c r="T129" s="196">
        <f>SUM(T130:T138)</f>
        <v>0</v>
      </c>
      <c r="AR129" s="197" t="s">
        <v>81</v>
      </c>
      <c r="AT129" s="198" t="s">
        <v>72</v>
      </c>
      <c r="AU129" s="198" t="s">
        <v>81</v>
      </c>
      <c r="AY129" s="197" t="s">
        <v>113</v>
      </c>
      <c r="BK129" s="199">
        <f>SUM(BK130:BK138)</f>
        <v>0</v>
      </c>
    </row>
    <row r="130" spans="1:65" s="2" customFormat="1" ht="16.5" customHeight="1">
      <c r="A130" s="33"/>
      <c r="B130" s="34"/>
      <c r="C130" s="202" t="s">
        <v>138</v>
      </c>
      <c r="D130" s="202" t="s">
        <v>116</v>
      </c>
      <c r="E130" s="203" t="s">
        <v>139</v>
      </c>
      <c r="F130" s="204" t="s">
        <v>137</v>
      </c>
      <c r="G130" s="205" t="s">
        <v>119</v>
      </c>
      <c r="H130" s="206">
        <v>1</v>
      </c>
      <c r="I130" s="207"/>
      <c r="J130" s="208">
        <f>ROUND(I130*H130,2)</f>
        <v>0</v>
      </c>
      <c r="K130" s="204" t="s">
        <v>120</v>
      </c>
      <c r="L130" s="38"/>
      <c r="M130" s="209" t="s">
        <v>1</v>
      </c>
      <c r="N130" s="210" t="s">
        <v>38</v>
      </c>
      <c r="O130" s="70"/>
      <c r="P130" s="211">
        <f>O130*H130</f>
        <v>0</v>
      </c>
      <c r="Q130" s="211">
        <v>0</v>
      </c>
      <c r="R130" s="211">
        <f>Q130*H130</f>
        <v>0</v>
      </c>
      <c r="S130" s="211">
        <v>0</v>
      </c>
      <c r="T130" s="212">
        <f>S130*H130</f>
        <v>0</v>
      </c>
      <c r="U130" s="33"/>
      <c r="V130" s="33"/>
      <c r="W130" s="33"/>
      <c r="X130" s="33"/>
      <c r="Y130" s="33"/>
      <c r="Z130" s="33"/>
      <c r="AA130" s="33"/>
      <c r="AB130" s="33"/>
      <c r="AC130" s="33"/>
      <c r="AD130" s="33"/>
      <c r="AE130" s="33"/>
      <c r="AR130" s="213" t="s">
        <v>121</v>
      </c>
      <c r="AT130" s="213" t="s">
        <v>116</v>
      </c>
      <c r="AU130" s="213" t="s">
        <v>83</v>
      </c>
      <c r="AY130" s="16" t="s">
        <v>113</v>
      </c>
      <c r="BE130" s="214">
        <f>IF(N130="základní",J130,0)</f>
        <v>0</v>
      </c>
      <c r="BF130" s="214">
        <f>IF(N130="snížená",J130,0)</f>
        <v>0</v>
      </c>
      <c r="BG130" s="214">
        <f>IF(N130="zákl. přenesená",J130,0)</f>
        <v>0</v>
      </c>
      <c r="BH130" s="214">
        <f>IF(N130="sníž. přenesená",J130,0)</f>
        <v>0</v>
      </c>
      <c r="BI130" s="214">
        <f>IF(N130="nulová",J130,0)</f>
        <v>0</v>
      </c>
      <c r="BJ130" s="16" t="s">
        <v>81</v>
      </c>
      <c r="BK130" s="214">
        <f>ROUND(I130*H130,2)</f>
        <v>0</v>
      </c>
      <c r="BL130" s="16" t="s">
        <v>121</v>
      </c>
      <c r="BM130" s="213" t="s">
        <v>140</v>
      </c>
    </row>
    <row r="131" spans="2:51" s="13" customFormat="1" ht="11.25">
      <c r="B131" s="215"/>
      <c r="C131" s="216"/>
      <c r="D131" s="217" t="s">
        <v>122</v>
      </c>
      <c r="E131" s="218" t="s">
        <v>1</v>
      </c>
      <c r="F131" s="219" t="s">
        <v>123</v>
      </c>
      <c r="G131" s="216"/>
      <c r="H131" s="220">
        <v>1</v>
      </c>
      <c r="I131" s="221"/>
      <c r="J131" s="216"/>
      <c r="K131" s="216"/>
      <c r="L131" s="222"/>
      <c r="M131" s="223"/>
      <c r="N131" s="224"/>
      <c r="O131" s="224"/>
      <c r="P131" s="224"/>
      <c r="Q131" s="224"/>
      <c r="R131" s="224"/>
      <c r="S131" s="224"/>
      <c r="T131" s="225"/>
      <c r="AT131" s="226" t="s">
        <v>122</v>
      </c>
      <c r="AU131" s="226" t="s">
        <v>83</v>
      </c>
      <c r="AV131" s="13" t="s">
        <v>83</v>
      </c>
      <c r="AW131" s="13" t="s">
        <v>30</v>
      </c>
      <c r="AX131" s="13" t="s">
        <v>73</v>
      </c>
      <c r="AY131" s="226" t="s">
        <v>113</v>
      </c>
    </row>
    <row r="132" spans="2:51" s="14" customFormat="1" ht="11.25">
      <c r="B132" s="227"/>
      <c r="C132" s="228"/>
      <c r="D132" s="217" t="s">
        <v>122</v>
      </c>
      <c r="E132" s="229" t="s">
        <v>1</v>
      </c>
      <c r="F132" s="230" t="s">
        <v>124</v>
      </c>
      <c r="G132" s="228"/>
      <c r="H132" s="231">
        <v>1</v>
      </c>
      <c r="I132" s="232"/>
      <c r="J132" s="228"/>
      <c r="K132" s="228"/>
      <c r="L132" s="233"/>
      <c r="M132" s="234"/>
      <c r="N132" s="235"/>
      <c r="O132" s="235"/>
      <c r="P132" s="235"/>
      <c r="Q132" s="235"/>
      <c r="R132" s="235"/>
      <c r="S132" s="235"/>
      <c r="T132" s="236"/>
      <c r="AT132" s="237" t="s">
        <v>122</v>
      </c>
      <c r="AU132" s="237" t="s">
        <v>83</v>
      </c>
      <c r="AV132" s="14" t="s">
        <v>121</v>
      </c>
      <c r="AW132" s="14" t="s">
        <v>30</v>
      </c>
      <c r="AX132" s="14" t="s">
        <v>81</v>
      </c>
      <c r="AY132" s="237" t="s">
        <v>113</v>
      </c>
    </row>
    <row r="133" spans="1:65" s="2" customFormat="1" ht="16.5" customHeight="1">
      <c r="A133" s="33"/>
      <c r="B133" s="34"/>
      <c r="C133" s="202" t="s">
        <v>141</v>
      </c>
      <c r="D133" s="202" t="s">
        <v>116</v>
      </c>
      <c r="E133" s="203" t="s">
        <v>142</v>
      </c>
      <c r="F133" s="204" t="s">
        <v>143</v>
      </c>
      <c r="G133" s="205" t="s">
        <v>119</v>
      </c>
      <c r="H133" s="206">
        <v>1</v>
      </c>
      <c r="I133" s="207"/>
      <c r="J133" s="208">
        <f>ROUND(I133*H133,2)</f>
        <v>0</v>
      </c>
      <c r="K133" s="204" t="s">
        <v>120</v>
      </c>
      <c r="L133" s="38"/>
      <c r="M133" s="209" t="s">
        <v>1</v>
      </c>
      <c r="N133" s="210" t="s">
        <v>38</v>
      </c>
      <c r="O133" s="70"/>
      <c r="P133" s="211">
        <f>O133*H133</f>
        <v>0</v>
      </c>
      <c r="Q133" s="211">
        <v>0</v>
      </c>
      <c r="R133" s="211">
        <f>Q133*H133</f>
        <v>0</v>
      </c>
      <c r="S133" s="211">
        <v>0</v>
      </c>
      <c r="T133" s="212">
        <f>S133*H133</f>
        <v>0</v>
      </c>
      <c r="U133" s="33"/>
      <c r="V133" s="33"/>
      <c r="W133" s="33"/>
      <c r="X133" s="33"/>
      <c r="Y133" s="33"/>
      <c r="Z133" s="33"/>
      <c r="AA133" s="33"/>
      <c r="AB133" s="33"/>
      <c r="AC133" s="33"/>
      <c r="AD133" s="33"/>
      <c r="AE133" s="33"/>
      <c r="AR133" s="213" t="s">
        <v>121</v>
      </c>
      <c r="AT133" s="213" t="s">
        <v>116</v>
      </c>
      <c r="AU133" s="213" t="s">
        <v>83</v>
      </c>
      <c r="AY133" s="16" t="s">
        <v>113</v>
      </c>
      <c r="BE133" s="214">
        <f>IF(N133="základní",J133,0)</f>
        <v>0</v>
      </c>
      <c r="BF133" s="214">
        <f>IF(N133="snížená",J133,0)</f>
        <v>0</v>
      </c>
      <c r="BG133" s="214">
        <f>IF(N133="zákl. přenesená",J133,0)</f>
        <v>0</v>
      </c>
      <c r="BH133" s="214">
        <f>IF(N133="sníž. přenesená",J133,0)</f>
        <v>0</v>
      </c>
      <c r="BI133" s="214">
        <f>IF(N133="nulová",J133,0)</f>
        <v>0</v>
      </c>
      <c r="BJ133" s="16" t="s">
        <v>81</v>
      </c>
      <c r="BK133" s="214">
        <f>ROUND(I133*H133,2)</f>
        <v>0</v>
      </c>
      <c r="BL133" s="16" t="s">
        <v>121</v>
      </c>
      <c r="BM133" s="213" t="s">
        <v>144</v>
      </c>
    </row>
    <row r="134" spans="2:51" s="13" customFormat="1" ht="11.25">
      <c r="B134" s="215"/>
      <c r="C134" s="216"/>
      <c r="D134" s="217" t="s">
        <v>122</v>
      </c>
      <c r="E134" s="218" t="s">
        <v>1</v>
      </c>
      <c r="F134" s="219" t="s">
        <v>123</v>
      </c>
      <c r="G134" s="216"/>
      <c r="H134" s="220">
        <v>1</v>
      </c>
      <c r="I134" s="221"/>
      <c r="J134" s="216"/>
      <c r="K134" s="216"/>
      <c r="L134" s="222"/>
      <c r="M134" s="223"/>
      <c r="N134" s="224"/>
      <c r="O134" s="224"/>
      <c r="P134" s="224"/>
      <c r="Q134" s="224"/>
      <c r="R134" s="224"/>
      <c r="S134" s="224"/>
      <c r="T134" s="225"/>
      <c r="AT134" s="226" t="s">
        <v>122</v>
      </c>
      <c r="AU134" s="226" t="s">
        <v>83</v>
      </c>
      <c r="AV134" s="13" t="s">
        <v>83</v>
      </c>
      <c r="AW134" s="13" t="s">
        <v>30</v>
      </c>
      <c r="AX134" s="13" t="s">
        <v>73</v>
      </c>
      <c r="AY134" s="226" t="s">
        <v>113</v>
      </c>
    </row>
    <row r="135" spans="2:51" s="14" customFormat="1" ht="11.25">
      <c r="B135" s="227"/>
      <c r="C135" s="228"/>
      <c r="D135" s="217" t="s">
        <v>122</v>
      </c>
      <c r="E135" s="229" t="s">
        <v>1</v>
      </c>
      <c r="F135" s="230" t="s">
        <v>124</v>
      </c>
      <c r="G135" s="228"/>
      <c r="H135" s="231">
        <v>1</v>
      </c>
      <c r="I135" s="232"/>
      <c r="J135" s="228"/>
      <c r="K135" s="228"/>
      <c r="L135" s="233"/>
      <c r="M135" s="234"/>
      <c r="N135" s="235"/>
      <c r="O135" s="235"/>
      <c r="P135" s="235"/>
      <c r="Q135" s="235"/>
      <c r="R135" s="235"/>
      <c r="S135" s="235"/>
      <c r="T135" s="236"/>
      <c r="AT135" s="237" t="s">
        <v>122</v>
      </c>
      <c r="AU135" s="237" t="s">
        <v>83</v>
      </c>
      <c r="AV135" s="14" t="s">
        <v>121</v>
      </c>
      <c r="AW135" s="14" t="s">
        <v>30</v>
      </c>
      <c r="AX135" s="14" t="s">
        <v>81</v>
      </c>
      <c r="AY135" s="237" t="s">
        <v>113</v>
      </c>
    </row>
    <row r="136" spans="1:65" s="2" customFormat="1" ht="16.5" customHeight="1">
      <c r="A136" s="33"/>
      <c r="B136" s="34"/>
      <c r="C136" s="202" t="s">
        <v>145</v>
      </c>
      <c r="D136" s="202" t="s">
        <v>116</v>
      </c>
      <c r="E136" s="203" t="s">
        <v>146</v>
      </c>
      <c r="F136" s="204" t="s">
        <v>147</v>
      </c>
      <c r="G136" s="205" t="s">
        <v>119</v>
      </c>
      <c r="H136" s="206">
        <v>1</v>
      </c>
      <c r="I136" s="207"/>
      <c r="J136" s="208">
        <f>ROUND(I136*H136,2)</f>
        <v>0</v>
      </c>
      <c r="K136" s="204" t="s">
        <v>120</v>
      </c>
      <c r="L136" s="38"/>
      <c r="M136" s="209" t="s">
        <v>1</v>
      </c>
      <c r="N136" s="210" t="s">
        <v>38</v>
      </c>
      <c r="O136" s="70"/>
      <c r="P136" s="211">
        <f>O136*H136</f>
        <v>0</v>
      </c>
      <c r="Q136" s="211">
        <v>0</v>
      </c>
      <c r="R136" s="211">
        <f>Q136*H136</f>
        <v>0</v>
      </c>
      <c r="S136" s="211">
        <v>0</v>
      </c>
      <c r="T136" s="212">
        <f>S136*H136</f>
        <v>0</v>
      </c>
      <c r="U136" s="33"/>
      <c r="V136" s="33"/>
      <c r="W136" s="33"/>
      <c r="X136" s="33"/>
      <c r="Y136" s="33"/>
      <c r="Z136" s="33"/>
      <c r="AA136" s="33"/>
      <c r="AB136" s="33"/>
      <c r="AC136" s="33"/>
      <c r="AD136" s="33"/>
      <c r="AE136" s="33"/>
      <c r="AR136" s="213" t="s">
        <v>121</v>
      </c>
      <c r="AT136" s="213" t="s">
        <v>116</v>
      </c>
      <c r="AU136" s="213" t="s">
        <v>83</v>
      </c>
      <c r="AY136" s="16" t="s">
        <v>113</v>
      </c>
      <c r="BE136" s="214">
        <f>IF(N136="základní",J136,0)</f>
        <v>0</v>
      </c>
      <c r="BF136" s="214">
        <f>IF(N136="snížená",J136,0)</f>
        <v>0</v>
      </c>
      <c r="BG136" s="214">
        <f>IF(N136="zákl. přenesená",J136,0)</f>
        <v>0</v>
      </c>
      <c r="BH136" s="214">
        <f>IF(N136="sníž. přenesená",J136,0)</f>
        <v>0</v>
      </c>
      <c r="BI136" s="214">
        <f>IF(N136="nulová",J136,0)</f>
        <v>0</v>
      </c>
      <c r="BJ136" s="16" t="s">
        <v>81</v>
      </c>
      <c r="BK136" s="214">
        <f>ROUND(I136*H136,2)</f>
        <v>0</v>
      </c>
      <c r="BL136" s="16" t="s">
        <v>121</v>
      </c>
      <c r="BM136" s="213" t="s">
        <v>148</v>
      </c>
    </row>
    <row r="137" spans="2:51" s="13" customFormat="1" ht="11.25">
      <c r="B137" s="215"/>
      <c r="C137" s="216"/>
      <c r="D137" s="217" t="s">
        <v>122</v>
      </c>
      <c r="E137" s="218" t="s">
        <v>1</v>
      </c>
      <c r="F137" s="219" t="s">
        <v>123</v>
      </c>
      <c r="G137" s="216"/>
      <c r="H137" s="220">
        <v>1</v>
      </c>
      <c r="I137" s="221"/>
      <c r="J137" s="216"/>
      <c r="K137" s="216"/>
      <c r="L137" s="222"/>
      <c r="M137" s="223"/>
      <c r="N137" s="224"/>
      <c r="O137" s="224"/>
      <c r="P137" s="224"/>
      <c r="Q137" s="224"/>
      <c r="R137" s="224"/>
      <c r="S137" s="224"/>
      <c r="T137" s="225"/>
      <c r="AT137" s="226" t="s">
        <v>122</v>
      </c>
      <c r="AU137" s="226" t="s">
        <v>83</v>
      </c>
      <c r="AV137" s="13" t="s">
        <v>83</v>
      </c>
      <c r="AW137" s="13" t="s">
        <v>30</v>
      </c>
      <c r="AX137" s="13" t="s">
        <v>73</v>
      </c>
      <c r="AY137" s="226" t="s">
        <v>113</v>
      </c>
    </row>
    <row r="138" spans="2:51" s="14" customFormat="1" ht="11.25">
      <c r="B138" s="227"/>
      <c r="C138" s="228"/>
      <c r="D138" s="217" t="s">
        <v>122</v>
      </c>
      <c r="E138" s="229" t="s">
        <v>1</v>
      </c>
      <c r="F138" s="230" t="s">
        <v>124</v>
      </c>
      <c r="G138" s="228"/>
      <c r="H138" s="231">
        <v>1</v>
      </c>
      <c r="I138" s="232"/>
      <c r="J138" s="228"/>
      <c r="K138" s="228"/>
      <c r="L138" s="233"/>
      <c r="M138" s="234"/>
      <c r="N138" s="235"/>
      <c r="O138" s="235"/>
      <c r="P138" s="235"/>
      <c r="Q138" s="235"/>
      <c r="R138" s="235"/>
      <c r="S138" s="235"/>
      <c r="T138" s="236"/>
      <c r="AT138" s="237" t="s">
        <v>122</v>
      </c>
      <c r="AU138" s="237" t="s">
        <v>83</v>
      </c>
      <c r="AV138" s="14" t="s">
        <v>121</v>
      </c>
      <c r="AW138" s="14" t="s">
        <v>30</v>
      </c>
      <c r="AX138" s="14" t="s">
        <v>81</v>
      </c>
      <c r="AY138" s="237" t="s">
        <v>113</v>
      </c>
    </row>
    <row r="139" spans="2:63" s="12" customFormat="1" ht="22.9" customHeight="1">
      <c r="B139" s="186"/>
      <c r="C139" s="187"/>
      <c r="D139" s="188" t="s">
        <v>72</v>
      </c>
      <c r="E139" s="200" t="s">
        <v>149</v>
      </c>
      <c r="F139" s="200" t="s">
        <v>150</v>
      </c>
      <c r="G139" s="187"/>
      <c r="H139" s="187"/>
      <c r="I139" s="190"/>
      <c r="J139" s="201">
        <f>BK139</f>
        <v>0</v>
      </c>
      <c r="K139" s="187"/>
      <c r="L139" s="192"/>
      <c r="M139" s="193"/>
      <c r="N139" s="194"/>
      <c r="O139" s="194"/>
      <c r="P139" s="195">
        <f>SUM(P140:P142)</f>
        <v>0</v>
      </c>
      <c r="Q139" s="194"/>
      <c r="R139" s="195">
        <f>SUM(R140:R142)</f>
        <v>0</v>
      </c>
      <c r="S139" s="194"/>
      <c r="T139" s="196">
        <f>SUM(T140:T142)</f>
        <v>0</v>
      </c>
      <c r="AR139" s="197" t="s">
        <v>81</v>
      </c>
      <c r="AT139" s="198" t="s">
        <v>72</v>
      </c>
      <c r="AU139" s="198" t="s">
        <v>81</v>
      </c>
      <c r="AY139" s="197" t="s">
        <v>113</v>
      </c>
      <c r="BK139" s="199">
        <f>SUM(BK140:BK142)</f>
        <v>0</v>
      </c>
    </row>
    <row r="140" spans="1:65" s="2" customFormat="1" ht="16.5" customHeight="1">
      <c r="A140" s="33"/>
      <c r="B140" s="34"/>
      <c r="C140" s="202" t="s">
        <v>140</v>
      </c>
      <c r="D140" s="202" t="s">
        <v>116</v>
      </c>
      <c r="E140" s="203" t="s">
        <v>151</v>
      </c>
      <c r="F140" s="204" t="s">
        <v>152</v>
      </c>
      <c r="G140" s="205" t="s">
        <v>119</v>
      </c>
      <c r="H140" s="206">
        <v>1</v>
      </c>
      <c r="I140" s="207"/>
      <c r="J140" s="208">
        <f>ROUND(I140*H140,2)</f>
        <v>0</v>
      </c>
      <c r="K140" s="204" t="s">
        <v>120</v>
      </c>
      <c r="L140" s="38"/>
      <c r="M140" s="209" t="s">
        <v>1</v>
      </c>
      <c r="N140" s="210" t="s">
        <v>38</v>
      </c>
      <c r="O140" s="70"/>
      <c r="P140" s="211">
        <f>O140*H140</f>
        <v>0</v>
      </c>
      <c r="Q140" s="211">
        <v>0</v>
      </c>
      <c r="R140" s="211">
        <f>Q140*H140</f>
        <v>0</v>
      </c>
      <c r="S140" s="211">
        <v>0</v>
      </c>
      <c r="T140" s="212">
        <f>S140*H140</f>
        <v>0</v>
      </c>
      <c r="U140" s="33"/>
      <c r="V140" s="33"/>
      <c r="W140" s="33"/>
      <c r="X140" s="33"/>
      <c r="Y140" s="33"/>
      <c r="Z140" s="33"/>
      <c r="AA140" s="33"/>
      <c r="AB140" s="33"/>
      <c r="AC140" s="33"/>
      <c r="AD140" s="33"/>
      <c r="AE140" s="33"/>
      <c r="AR140" s="213" t="s">
        <v>121</v>
      </c>
      <c r="AT140" s="213" t="s">
        <v>116</v>
      </c>
      <c r="AU140" s="213" t="s">
        <v>83</v>
      </c>
      <c r="AY140" s="16" t="s">
        <v>113</v>
      </c>
      <c r="BE140" s="214">
        <f>IF(N140="základní",J140,0)</f>
        <v>0</v>
      </c>
      <c r="BF140" s="214">
        <f>IF(N140="snížená",J140,0)</f>
        <v>0</v>
      </c>
      <c r="BG140" s="214">
        <f>IF(N140="zákl. přenesená",J140,0)</f>
        <v>0</v>
      </c>
      <c r="BH140" s="214">
        <f>IF(N140="sníž. přenesená",J140,0)</f>
        <v>0</v>
      </c>
      <c r="BI140" s="214">
        <f>IF(N140="nulová",J140,0)</f>
        <v>0</v>
      </c>
      <c r="BJ140" s="16" t="s">
        <v>81</v>
      </c>
      <c r="BK140" s="214">
        <f>ROUND(I140*H140,2)</f>
        <v>0</v>
      </c>
      <c r="BL140" s="16" t="s">
        <v>121</v>
      </c>
      <c r="BM140" s="213" t="s">
        <v>153</v>
      </c>
    </row>
    <row r="141" spans="2:51" s="13" customFormat="1" ht="11.25">
      <c r="B141" s="215"/>
      <c r="C141" s="216"/>
      <c r="D141" s="217" t="s">
        <v>122</v>
      </c>
      <c r="E141" s="218" t="s">
        <v>1</v>
      </c>
      <c r="F141" s="219" t="s">
        <v>123</v>
      </c>
      <c r="G141" s="216"/>
      <c r="H141" s="220">
        <v>1</v>
      </c>
      <c r="I141" s="221"/>
      <c r="J141" s="216"/>
      <c r="K141" s="216"/>
      <c r="L141" s="222"/>
      <c r="M141" s="223"/>
      <c r="N141" s="224"/>
      <c r="O141" s="224"/>
      <c r="P141" s="224"/>
      <c r="Q141" s="224"/>
      <c r="R141" s="224"/>
      <c r="S141" s="224"/>
      <c r="T141" s="225"/>
      <c r="AT141" s="226" t="s">
        <v>122</v>
      </c>
      <c r="AU141" s="226" t="s">
        <v>83</v>
      </c>
      <c r="AV141" s="13" t="s">
        <v>83</v>
      </c>
      <c r="AW141" s="13" t="s">
        <v>30</v>
      </c>
      <c r="AX141" s="13" t="s">
        <v>73</v>
      </c>
      <c r="AY141" s="226" t="s">
        <v>113</v>
      </c>
    </row>
    <row r="142" spans="2:51" s="14" customFormat="1" ht="11.25">
      <c r="B142" s="227"/>
      <c r="C142" s="228"/>
      <c r="D142" s="217" t="s">
        <v>122</v>
      </c>
      <c r="E142" s="229" t="s">
        <v>1</v>
      </c>
      <c r="F142" s="230" t="s">
        <v>124</v>
      </c>
      <c r="G142" s="228"/>
      <c r="H142" s="231">
        <v>1</v>
      </c>
      <c r="I142" s="232"/>
      <c r="J142" s="228"/>
      <c r="K142" s="228"/>
      <c r="L142" s="233"/>
      <c r="M142" s="238"/>
      <c r="N142" s="239"/>
      <c r="O142" s="239"/>
      <c r="P142" s="239"/>
      <c r="Q142" s="239"/>
      <c r="R142" s="239"/>
      <c r="S142" s="239"/>
      <c r="T142" s="240"/>
      <c r="AT142" s="237" t="s">
        <v>122</v>
      </c>
      <c r="AU142" s="237" t="s">
        <v>83</v>
      </c>
      <c r="AV142" s="14" t="s">
        <v>121</v>
      </c>
      <c r="AW142" s="14" t="s">
        <v>30</v>
      </c>
      <c r="AX142" s="14" t="s">
        <v>81</v>
      </c>
      <c r="AY142" s="237" t="s">
        <v>113</v>
      </c>
    </row>
    <row r="143" spans="1:31" s="2" customFormat="1" ht="6.95" customHeight="1">
      <c r="A143" s="33"/>
      <c r="B143" s="53"/>
      <c r="C143" s="54"/>
      <c r="D143" s="54"/>
      <c r="E143" s="54"/>
      <c r="F143" s="54"/>
      <c r="G143" s="54"/>
      <c r="H143" s="54"/>
      <c r="I143" s="151"/>
      <c r="J143" s="54"/>
      <c r="K143" s="54"/>
      <c r="L143" s="38"/>
      <c r="M143" s="33"/>
      <c r="O143" s="33"/>
      <c r="P143" s="33"/>
      <c r="Q143" s="33"/>
      <c r="R143" s="33"/>
      <c r="S143" s="33"/>
      <c r="T143" s="33"/>
      <c r="U143" s="33"/>
      <c r="V143" s="33"/>
      <c r="W143" s="33"/>
      <c r="X143" s="33"/>
      <c r="Y143" s="33"/>
      <c r="Z143" s="33"/>
      <c r="AA143" s="33"/>
      <c r="AB143" s="33"/>
      <c r="AC143" s="33"/>
      <c r="AD143" s="33"/>
      <c r="AE143" s="33"/>
    </row>
  </sheetData>
  <sheetProtection algorithmName="SHA-512" hashValue="JGVDHJwEPH55ZRnEJOBLejwPb6U8Y/UUF+g/X1ur79KndfvdmEnfmEderOTNjtEXhc4J1O//irut2eA3K5nfXA==" saltValue="dY3BPAkrVotVA7XgrKhhs++VshOKDJYvD2K4RO2ZER9ekM+l5I+2X0mOGDWUngGbf+38gSG+m4zcfiRGYEJHRw==" spinCount="100000" sheet="1" objects="1" scenarios="1" formatColumns="0" formatRows="0" autoFilter="0"/>
  <autoFilter ref="C119:K142"/>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7"/>
      <c r="L2" s="298"/>
      <c r="M2" s="298"/>
      <c r="N2" s="298"/>
      <c r="O2" s="298"/>
      <c r="P2" s="298"/>
      <c r="Q2" s="298"/>
      <c r="R2" s="298"/>
      <c r="S2" s="298"/>
      <c r="T2" s="298"/>
      <c r="U2" s="298"/>
      <c r="V2" s="298"/>
      <c r="AT2" s="16" t="s">
        <v>86</v>
      </c>
    </row>
    <row r="3" spans="2:46" s="1" customFormat="1" ht="6.95" customHeight="1">
      <c r="B3" s="108"/>
      <c r="C3" s="109"/>
      <c r="D3" s="109"/>
      <c r="E3" s="109"/>
      <c r="F3" s="109"/>
      <c r="G3" s="109"/>
      <c r="H3" s="109"/>
      <c r="I3" s="110"/>
      <c r="J3" s="109"/>
      <c r="K3" s="109"/>
      <c r="L3" s="19"/>
      <c r="AT3" s="16" t="s">
        <v>83</v>
      </c>
    </row>
    <row r="4" spans="2:46" s="1" customFormat="1" ht="24.95" customHeight="1">
      <c r="B4" s="19"/>
      <c r="D4" s="111" t="s">
        <v>87</v>
      </c>
      <c r="I4" s="107"/>
      <c r="L4" s="19"/>
      <c r="M4" s="112" t="s">
        <v>10</v>
      </c>
      <c r="AT4" s="16" t="s">
        <v>4</v>
      </c>
    </row>
    <row r="5" spans="2:12" s="1" customFormat="1" ht="6.95" customHeight="1">
      <c r="B5" s="19"/>
      <c r="I5" s="107"/>
      <c r="L5" s="19"/>
    </row>
    <row r="6" spans="2:12" s="1" customFormat="1" ht="12" customHeight="1">
      <c r="B6" s="19"/>
      <c r="D6" s="113" t="s">
        <v>16</v>
      </c>
      <c r="I6" s="107"/>
      <c r="L6" s="19"/>
    </row>
    <row r="7" spans="2:12" s="1" customFormat="1" ht="16.5" customHeight="1">
      <c r="B7" s="19"/>
      <c r="E7" s="299" t="str">
        <f>'Rekapitulace stavby'!K6</f>
        <v>II/191 ŽINKOVY X II/230</v>
      </c>
      <c r="F7" s="300"/>
      <c r="G7" s="300"/>
      <c r="H7" s="300"/>
      <c r="I7" s="107"/>
      <c r="L7" s="19"/>
    </row>
    <row r="8" spans="1:31" s="2" customFormat="1" ht="12" customHeight="1">
      <c r="A8" s="33"/>
      <c r="B8" s="38"/>
      <c r="C8" s="33"/>
      <c r="D8" s="113" t="s">
        <v>88</v>
      </c>
      <c r="E8" s="33"/>
      <c r="F8" s="33"/>
      <c r="G8" s="33"/>
      <c r="H8" s="33"/>
      <c r="I8" s="114"/>
      <c r="J8" s="33"/>
      <c r="K8" s="33"/>
      <c r="L8" s="50"/>
      <c r="S8" s="33"/>
      <c r="T8" s="33"/>
      <c r="U8" s="33"/>
      <c r="V8" s="33"/>
      <c r="W8" s="33"/>
      <c r="X8" s="33"/>
      <c r="Y8" s="33"/>
      <c r="Z8" s="33"/>
      <c r="AA8" s="33"/>
      <c r="AB8" s="33"/>
      <c r="AC8" s="33"/>
      <c r="AD8" s="33"/>
      <c r="AE8" s="33"/>
    </row>
    <row r="9" spans="1:31" s="2" customFormat="1" ht="16.5" customHeight="1">
      <c r="A9" s="33"/>
      <c r="B9" s="38"/>
      <c r="C9" s="33"/>
      <c r="D9" s="33"/>
      <c r="E9" s="301" t="s">
        <v>154</v>
      </c>
      <c r="F9" s="302"/>
      <c r="G9" s="302"/>
      <c r="H9" s="302"/>
      <c r="I9" s="114"/>
      <c r="J9" s="33"/>
      <c r="K9" s="33"/>
      <c r="L9" s="50"/>
      <c r="S9" s="33"/>
      <c r="T9" s="33"/>
      <c r="U9" s="33"/>
      <c r="V9" s="33"/>
      <c r="W9" s="33"/>
      <c r="X9" s="33"/>
      <c r="Y9" s="33"/>
      <c r="Z9" s="33"/>
      <c r="AA9" s="33"/>
      <c r="AB9" s="33"/>
      <c r="AC9" s="33"/>
      <c r="AD9" s="33"/>
      <c r="AE9" s="33"/>
    </row>
    <row r="10" spans="1:31" s="2" customFormat="1" ht="11.25">
      <c r="A10" s="33"/>
      <c r="B10" s="38"/>
      <c r="C10" s="33"/>
      <c r="D10" s="33"/>
      <c r="E10" s="33"/>
      <c r="F10" s="33"/>
      <c r="G10" s="33"/>
      <c r="H10" s="33"/>
      <c r="I10" s="114"/>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13" t="s">
        <v>18</v>
      </c>
      <c r="E11" s="33"/>
      <c r="F11" s="115" t="s">
        <v>1</v>
      </c>
      <c r="G11" s="33"/>
      <c r="H11" s="33"/>
      <c r="I11" s="116" t="s">
        <v>19</v>
      </c>
      <c r="J11" s="115" t="s">
        <v>1</v>
      </c>
      <c r="K11" s="33"/>
      <c r="L11" s="50"/>
      <c r="S11" s="33"/>
      <c r="T11" s="33"/>
      <c r="U11" s="33"/>
      <c r="V11" s="33"/>
      <c r="W11" s="33"/>
      <c r="X11" s="33"/>
      <c r="Y11" s="33"/>
      <c r="Z11" s="33"/>
      <c r="AA11" s="33"/>
      <c r="AB11" s="33"/>
      <c r="AC11" s="33"/>
      <c r="AD11" s="33"/>
      <c r="AE11" s="33"/>
    </row>
    <row r="12" spans="1:31" s="2" customFormat="1" ht="12" customHeight="1">
      <c r="A12" s="33"/>
      <c r="B12" s="38"/>
      <c r="C12" s="33"/>
      <c r="D12" s="113" t="s">
        <v>20</v>
      </c>
      <c r="E12" s="33"/>
      <c r="F12" s="115" t="s">
        <v>21</v>
      </c>
      <c r="G12" s="33"/>
      <c r="H12" s="33"/>
      <c r="I12" s="116" t="s">
        <v>22</v>
      </c>
      <c r="J12" s="117" t="str">
        <f>'Rekapitulace stavby'!AN8</f>
        <v>25. 11. 2020</v>
      </c>
      <c r="K12" s="33"/>
      <c r="L12" s="50"/>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14"/>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13" t="s">
        <v>24</v>
      </c>
      <c r="E14" s="33"/>
      <c r="F14" s="33"/>
      <c r="G14" s="33"/>
      <c r="H14" s="33"/>
      <c r="I14" s="116" t="s">
        <v>25</v>
      </c>
      <c r="J14" s="115" t="str">
        <f>IF('Rekapitulace stavby'!AN10="","",'Rekapitulace stavby'!AN10)</f>
        <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15" t="str">
        <f>IF('Rekapitulace stavby'!E11="","",'Rekapitulace stavby'!E11)</f>
        <v xml:space="preserve"> </v>
      </c>
      <c r="F15" s="33"/>
      <c r="G15" s="33"/>
      <c r="H15" s="33"/>
      <c r="I15" s="116" t="s">
        <v>26</v>
      </c>
      <c r="J15" s="115" t="str">
        <f>IF('Rekapitulace stavby'!AN11="","",'Rekapitulace stavby'!AN11)</f>
        <v/>
      </c>
      <c r="K15" s="33"/>
      <c r="L15" s="50"/>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14"/>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13" t="s">
        <v>27</v>
      </c>
      <c r="E17" s="33"/>
      <c r="F17" s="33"/>
      <c r="G17" s="33"/>
      <c r="H17" s="33"/>
      <c r="I17" s="116" t="s">
        <v>25</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03" t="str">
        <f>'Rekapitulace stavby'!E14</f>
        <v>Vyplň údaj</v>
      </c>
      <c r="F18" s="304"/>
      <c r="G18" s="304"/>
      <c r="H18" s="304"/>
      <c r="I18" s="116" t="s">
        <v>26</v>
      </c>
      <c r="J18" s="29" t="str">
        <f>'Rekapitulace stavby'!AN14</f>
        <v>Vyplň údaj</v>
      </c>
      <c r="K18" s="33"/>
      <c r="L18" s="50"/>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14"/>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13" t="s">
        <v>29</v>
      </c>
      <c r="E20" s="33"/>
      <c r="F20" s="33"/>
      <c r="G20" s="33"/>
      <c r="H20" s="33"/>
      <c r="I20" s="116" t="s">
        <v>25</v>
      </c>
      <c r="J20" s="115" t="str">
        <f>IF('Rekapitulace stavby'!AN16="","",'Rekapitulace stavby'!AN16)</f>
        <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15" t="str">
        <f>IF('Rekapitulace stavby'!E17="","",'Rekapitulace stavby'!E17)</f>
        <v xml:space="preserve"> </v>
      </c>
      <c r="F21" s="33"/>
      <c r="G21" s="33"/>
      <c r="H21" s="33"/>
      <c r="I21" s="116" t="s">
        <v>26</v>
      </c>
      <c r="J21" s="115" t="str">
        <f>IF('Rekapitulace stavby'!AN17="","",'Rekapitulace stavby'!AN17)</f>
        <v/>
      </c>
      <c r="K21" s="33"/>
      <c r="L21" s="50"/>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14"/>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13" t="s">
        <v>31</v>
      </c>
      <c r="E23" s="33"/>
      <c r="F23" s="33"/>
      <c r="G23" s="33"/>
      <c r="H23" s="33"/>
      <c r="I23" s="116" t="s">
        <v>25</v>
      </c>
      <c r="J23" s="115"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15" t="str">
        <f>IF('Rekapitulace stavby'!E20="","",'Rekapitulace stavby'!E20)</f>
        <v xml:space="preserve"> </v>
      </c>
      <c r="F24" s="33"/>
      <c r="G24" s="33"/>
      <c r="H24" s="33"/>
      <c r="I24" s="116" t="s">
        <v>26</v>
      </c>
      <c r="J24" s="115" t="str">
        <f>IF('Rekapitulace stavby'!AN20="","",'Rekapitulace stavby'!AN20)</f>
        <v/>
      </c>
      <c r="K24" s="33"/>
      <c r="L24" s="50"/>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14"/>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13" t="s">
        <v>32</v>
      </c>
      <c r="E26" s="33"/>
      <c r="F26" s="33"/>
      <c r="G26" s="33"/>
      <c r="H26" s="33"/>
      <c r="I26" s="114"/>
      <c r="J26" s="33"/>
      <c r="K26" s="33"/>
      <c r="L26" s="50"/>
      <c r="S26" s="33"/>
      <c r="T26" s="33"/>
      <c r="U26" s="33"/>
      <c r="V26" s="33"/>
      <c r="W26" s="33"/>
      <c r="X26" s="33"/>
      <c r="Y26" s="33"/>
      <c r="Z26" s="33"/>
      <c r="AA26" s="33"/>
      <c r="AB26" s="33"/>
      <c r="AC26" s="33"/>
      <c r="AD26" s="33"/>
      <c r="AE26" s="33"/>
    </row>
    <row r="27" spans="1:31" s="8" customFormat="1" ht="16.5" customHeight="1">
      <c r="A27" s="118"/>
      <c r="B27" s="119"/>
      <c r="C27" s="118"/>
      <c r="D27" s="118"/>
      <c r="E27" s="305" t="s">
        <v>1</v>
      </c>
      <c r="F27" s="305"/>
      <c r="G27" s="305"/>
      <c r="H27" s="305"/>
      <c r="I27" s="120"/>
      <c r="J27" s="118"/>
      <c r="K27" s="118"/>
      <c r="L27" s="121"/>
      <c r="S27" s="118"/>
      <c r="T27" s="118"/>
      <c r="U27" s="118"/>
      <c r="V27" s="118"/>
      <c r="W27" s="118"/>
      <c r="X27" s="118"/>
      <c r="Y27" s="118"/>
      <c r="Z27" s="118"/>
      <c r="AA27" s="118"/>
      <c r="AB27" s="118"/>
      <c r="AC27" s="118"/>
      <c r="AD27" s="118"/>
      <c r="AE27" s="118"/>
    </row>
    <row r="28" spans="1:31" s="2" customFormat="1" ht="6.95" customHeight="1">
      <c r="A28" s="33"/>
      <c r="B28" s="38"/>
      <c r="C28" s="33"/>
      <c r="D28" s="33"/>
      <c r="E28" s="33"/>
      <c r="F28" s="33"/>
      <c r="G28" s="33"/>
      <c r="H28" s="33"/>
      <c r="I28" s="114"/>
      <c r="J28" s="33"/>
      <c r="K28" s="33"/>
      <c r="L28" s="50"/>
      <c r="S28" s="33"/>
      <c r="T28" s="33"/>
      <c r="U28" s="33"/>
      <c r="V28" s="33"/>
      <c r="W28" s="33"/>
      <c r="X28" s="33"/>
      <c r="Y28" s="33"/>
      <c r="Z28" s="33"/>
      <c r="AA28" s="33"/>
      <c r="AB28" s="33"/>
      <c r="AC28" s="33"/>
      <c r="AD28" s="33"/>
      <c r="AE28" s="33"/>
    </row>
    <row r="29" spans="1:31" s="2" customFormat="1" ht="6.95" customHeight="1">
      <c r="A29" s="33"/>
      <c r="B29" s="38"/>
      <c r="C29" s="33"/>
      <c r="D29" s="122"/>
      <c r="E29" s="122"/>
      <c r="F29" s="122"/>
      <c r="G29" s="122"/>
      <c r="H29" s="122"/>
      <c r="I29" s="123"/>
      <c r="J29" s="122"/>
      <c r="K29" s="122"/>
      <c r="L29" s="50"/>
      <c r="S29" s="33"/>
      <c r="T29" s="33"/>
      <c r="U29" s="33"/>
      <c r="V29" s="33"/>
      <c r="W29" s="33"/>
      <c r="X29" s="33"/>
      <c r="Y29" s="33"/>
      <c r="Z29" s="33"/>
      <c r="AA29" s="33"/>
      <c r="AB29" s="33"/>
      <c r="AC29" s="33"/>
      <c r="AD29" s="33"/>
      <c r="AE29" s="33"/>
    </row>
    <row r="30" spans="1:31" s="2" customFormat="1" ht="25.35" customHeight="1">
      <c r="A30" s="33"/>
      <c r="B30" s="38"/>
      <c r="C30" s="33"/>
      <c r="D30" s="124" t="s">
        <v>33</v>
      </c>
      <c r="E30" s="33"/>
      <c r="F30" s="33"/>
      <c r="G30" s="33"/>
      <c r="H30" s="33"/>
      <c r="I30" s="114"/>
      <c r="J30" s="125">
        <f>ROUND(J123,2)</f>
        <v>0</v>
      </c>
      <c r="K30" s="33"/>
      <c r="L30" s="50"/>
      <c r="S30" s="33"/>
      <c r="T30" s="33"/>
      <c r="U30" s="33"/>
      <c r="V30" s="33"/>
      <c r="W30" s="33"/>
      <c r="X30" s="33"/>
      <c r="Y30" s="33"/>
      <c r="Z30" s="33"/>
      <c r="AA30" s="33"/>
      <c r="AB30" s="33"/>
      <c r="AC30" s="33"/>
      <c r="AD30" s="33"/>
      <c r="AE30" s="33"/>
    </row>
    <row r="31" spans="1:31" s="2" customFormat="1" ht="6.95" customHeight="1">
      <c r="A31" s="33"/>
      <c r="B31" s="38"/>
      <c r="C31" s="33"/>
      <c r="D31" s="122"/>
      <c r="E31" s="122"/>
      <c r="F31" s="122"/>
      <c r="G31" s="122"/>
      <c r="H31" s="122"/>
      <c r="I31" s="123"/>
      <c r="J31" s="122"/>
      <c r="K31" s="122"/>
      <c r="L31" s="50"/>
      <c r="S31" s="33"/>
      <c r="T31" s="33"/>
      <c r="U31" s="33"/>
      <c r="V31" s="33"/>
      <c r="W31" s="33"/>
      <c r="X31" s="33"/>
      <c r="Y31" s="33"/>
      <c r="Z31" s="33"/>
      <c r="AA31" s="33"/>
      <c r="AB31" s="33"/>
      <c r="AC31" s="33"/>
      <c r="AD31" s="33"/>
      <c r="AE31" s="33"/>
    </row>
    <row r="32" spans="1:31" s="2" customFormat="1" ht="14.45" customHeight="1">
      <c r="A32" s="33"/>
      <c r="B32" s="38"/>
      <c r="C32" s="33"/>
      <c r="D32" s="33"/>
      <c r="E32" s="33"/>
      <c r="F32" s="126" t="s">
        <v>35</v>
      </c>
      <c r="G32" s="33"/>
      <c r="H32" s="33"/>
      <c r="I32" s="127" t="s">
        <v>34</v>
      </c>
      <c r="J32" s="126" t="s">
        <v>36</v>
      </c>
      <c r="K32" s="33"/>
      <c r="L32" s="50"/>
      <c r="S32" s="33"/>
      <c r="T32" s="33"/>
      <c r="U32" s="33"/>
      <c r="V32" s="33"/>
      <c r="W32" s="33"/>
      <c r="X32" s="33"/>
      <c r="Y32" s="33"/>
      <c r="Z32" s="33"/>
      <c r="AA32" s="33"/>
      <c r="AB32" s="33"/>
      <c r="AC32" s="33"/>
      <c r="AD32" s="33"/>
      <c r="AE32" s="33"/>
    </row>
    <row r="33" spans="1:31" s="2" customFormat="1" ht="14.45" customHeight="1">
      <c r="A33" s="33"/>
      <c r="B33" s="38"/>
      <c r="C33" s="33"/>
      <c r="D33" s="128" t="s">
        <v>37</v>
      </c>
      <c r="E33" s="113" t="s">
        <v>38</v>
      </c>
      <c r="F33" s="129">
        <f>ROUND((SUM(BE123:BE228)),2)</f>
        <v>0</v>
      </c>
      <c r="G33" s="33"/>
      <c r="H33" s="33"/>
      <c r="I33" s="130">
        <v>0.21</v>
      </c>
      <c r="J33" s="129">
        <f>ROUND(((SUM(BE123:BE228))*I33),2)</f>
        <v>0</v>
      </c>
      <c r="K33" s="33"/>
      <c r="L33" s="50"/>
      <c r="S33" s="33"/>
      <c r="T33" s="33"/>
      <c r="U33" s="33"/>
      <c r="V33" s="33"/>
      <c r="W33" s="33"/>
      <c r="X33" s="33"/>
      <c r="Y33" s="33"/>
      <c r="Z33" s="33"/>
      <c r="AA33" s="33"/>
      <c r="AB33" s="33"/>
      <c r="AC33" s="33"/>
      <c r="AD33" s="33"/>
      <c r="AE33" s="33"/>
    </row>
    <row r="34" spans="1:31" s="2" customFormat="1" ht="14.45" customHeight="1">
      <c r="A34" s="33"/>
      <c r="B34" s="38"/>
      <c r="C34" s="33"/>
      <c r="D34" s="33"/>
      <c r="E34" s="113" t="s">
        <v>39</v>
      </c>
      <c r="F34" s="129">
        <f>ROUND((SUM(BF123:BF228)),2)</f>
        <v>0</v>
      </c>
      <c r="G34" s="33"/>
      <c r="H34" s="33"/>
      <c r="I34" s="130">
        <v>0.15</v>
      </c>
      <c r="J34" s="129">
        <f>ROUND(((SUM(BF123:BF228))*I34),2)</f>
        <v>0</v>
      </c>
      <c r="K34" s="33"/>
      <c r="L34" s="50"/>
      <c r="S34" s="33"/>
      <c r="T34" s="33"/>
      <c r="U34" s="33"/>
      <c r="V34" s="33"/>
      <c r="W34" s="33"/>
      <c r="X34" s="33"/>
      <c r="Y34" s="33"/>
      <c r="Z34" s="33"/>
      <c r="AA34" s="33"/>
      <c r="AB34" s="33"/>
      <c r="AC34" s="33"/>
      <c r="AD34" s="33"/>
      <c r="AE34" s="33"/>
    </row>
    <row r="35" spans="1:31" s="2" customFormat="1" ht="14.45" customHeight="1" hidden="1">
      <c r="A35" s="33"/>
      <c r="B35" s="38"/>
      <c r="C35" s="33"/>
      <c r="D35" s="33"/>
      <c r="E35" s="113" t="s">
        <v>40</v>
      </c>
      <c r="F35" s="129">
        <f>ROUND((SUM(BG123:BG228)),2)</f>
        <v>0</v>
      </c>
      <c r="G35" s="33"/>
      <c r="H35" s="33"/>
      <c r="I35" s="130">
        <v>0.21</v>
      </c>
      <c r="J35" s="129">
        <f>0</f>
        <v>0</v>
      </c>
      <c r="K35" s="33"/>
      <c r="L35" s="50"/>
      <c r="S35" s="33"/>
      <c r="T35" s="33"/>
      <c r="U35" s="33"/>
      <c r="V35" s="33"/>
      <c r="W35" s="33"/>
      <c r="X35" s="33"/>
      <c r="Y35" s="33"/>
      <c r="Z35" s="33"/>
      <c r="AA35" s="33"/>
      <c r="AB35" s="33"/>
      <c r="AC35" s="33"/>
      <c r="AD35" s="33"/>
      <c r="AE35" s="33"/>
    </row>
    <row r="36" spans="1:31" s="2" customFormat="1" ht="14.45" customHeight="1" hidden="1">
      <c r="A36" s="33"/>
      <c r="B36" s="38"/>
      <c r="C36" s="33"/>
      <c r="D36" s="33"/>
      <c r="E36" s="113" t="s">
        <v>41</v>
      </c>
      <c r="F36" s="129">
        <f>ROUND((SUM(BH123:BH228)),2)</f>
        <v>0</v>
      </c>
      <c r="G36" s="33"/>
      <c r="H36" s="33"/>
      <c r="I36" s="130">
        <v>0.15</v>
      </c>
      <c r="J36" s="129">
        <f>0</f>
        <v>0</v>
      </c>
      <c r="K36" s="33"/>
      <c r="L36" s="50"/>
      <c r="S36" s="33"/>
      <c r="T36" s="33"/>
      <c r="U36" s="33"/>
      <c r="V36" s="33"/>
      <c r="W36" s="33"/>
      <c r="X36" s="33"/>
      <c r="Y36" s="33"/>
      <c r="Z36" s="33"/>
      <c r="AA36" s="33"/>
      <c r="AB36" s="33"/>
      <c r="AC36" s="33"/>
      <c r="AD36" s="33"/>
      <c r="AE36" s="33"/>
    </row>
    <row r="37" spans="1:31" s="2" customFormat="1" ht="14.45" customHeight="1" hidden="1">
      <c r="A37" s="33"/>
      <c r="B37" s="38"/>
      <c r="C37" s="33"/>
      <c r="D37" s="33"/>
      <c r="E37" s="113" t="s">
        <v>42</v>
      </c>
      <c r="F37" s="129">
        <f>ROUND((SUM(BI123:BI228)),2)</f>
        <v>0</v>
      </c>
      <c r="G37" s="33"/>
      <c r="H37" s="33"/>
      <c r="I37" s="130">
        <v>0</v>
      </c>
      <c r="J37" s="129">
        <f>0</f>
        <v>0</v>
      </c>
      <c r="K37" s="33"/>
      <c r="L37" s="50"/>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14"/>
      <c r="J38" s="33"/>
      <c r="K38" s="33"/>
      <c r="L38" s="50"/>
      <c r="S38" s="33"/>
      <c r="T38" s="33"/>
      <c r="U38" s="33"/>
      <c r="V38" s="33"/>
      <c r="W38" s="33"/>
      <c r="X38" s="33"/>
      <c r="Y38" s="33"/>
      <c r="Z38" s="33"/>
      <c r="AA38" s="33"/>
      <c r="AB38" s="33"/>
      <c r="AC38" s="33"/>
      <c r="AD38" s="33"/>
      <c r="AE38" s="33"/>
    </row>
    <row r="39" spans="1:31" s="2" customFormat="1" ht="25.35" customHeight="1">
      <c r="A39" s="33"/>
      <c r="B39" s="38"/>
      <c r="C39" s="131"/>
      <c r="D39" s="132" t="s">
        <v>43</v>
      </c>
      <c r="E39" s="133"/>
      <c r="F39" s="133"/>
      <c r="G39" s="134" t="s">
        <v>44</v>
      </c>
      <c r="H39" s="135" t="s">
        <v>45</v>
      </c>
      <c r="I39" s="136"/>
      <c r="J39" s="137">
        <f>SUM(J30:J37)</f>
        <v>0</v>
      </c>
      <c r="K39" s="138"/>
      <c r="L39" s="50"/>
      <c r="S39" s="33"/>
      <c r="T39" s="33"/>
      <c r="U39" s="33"/>
      <c r="V39" s="33"/>
      <c r="W39" s="33"/>
      <c r="X39" s="33"/>
      <c r="Y39" s="33"/>
      <c r="Z39" s="33"/>
      <c r="AA39" s="33"/>
      <c r="AB39" s="33"/>
      <c r="AC39" s="33"/>
      <c r="AD39" s="33"/>
      <c r="AE39" s="33"/>
    </row>
    <row r="40" spans="1:31" s="2" customFormat="1" ht="14.45" customHeight="1">
      <c r="A40" s="33"/>
      <c r="B40" s="38"/>
      <c r="C40" s="33"/>
      <c r="D40" s="33"/>
      <c r="E40" s="33"/>
      <c r="F40" s="33"/>
      <c r="G40" s="33"/>
      <c r="H40" s="33"/>
      <c r="I40" s="114"/>
      <c r="J40" s="33"/>
      <c r="K40" s="33"/>
      <c r="L40" s="50"/>
      <c r="S40" s="33"/>
      <c r="T40" s="33"/>
      <c r="U40" s="33"/>
      <c r="V40" s="33"/>
      <c r="W40" s="33"/>
      <c r="X40" s="33"/>
      <c r="Y40" s="33"/>
      <c r="Z40" s="33"/>
      <c r="AA40" s="33"/>
      <c r="AB40" s="33"/>
      <c r="AC40" s="33"/>
      <c r="AD40" s="33"/>
      <c r="AE40" s="33"/>
    </row>
    <row r="41" spans="2:12" s="1" customFormat="1" ht="14.45" customHeight="1">
      <c r="B41" s="19"/>
      <c r="I41" s="107"/>
      <c r="L41" s="19"/>
    </row>
    <row r="42" spans="2:12" s="1" customFormat="1" ht="14.45" customHeight="1">
      <c r="B42" s="19"/>
      <c r="I42" s="107"/>
      <c r="L42" s="19"/>
    </row>
    <row r="43" spans="2:12" s="1" customFormat="1" ht="14.45" customHeight="1">
      <c r="B43" s="19"/>
      <c r="I43" s="107"/>
      <c r="L43" s="19"/>
    </row>
    <row r="44" spans="2:12" s="1" customFormat="1" ht="14.45" customHeight="1">
      <c r="B44" s="19"/>
      <c r="I44" s="107"/>
      <c r="L44" s="19"/>
    </row>
    <row r="45" spans="2:12" s="1" customFormat="1" ht="14.45" customHeight="1">
      <c r="B45" s="19"/>
      <c r="I45" s="107"/>
      <c r="L45" s="19"/>
    </row>
    <row r="46" spans="2:12" s="1" customFormat="1" ht="14.45" customHeight="1">
      <c r="B46" s="19"/>
      <c r="I46" s="107"/>
      <c r="L46" s="19"/>
    </row>
    <row r="47" spans="2:12" s="1" customFormat="1" ht="14.45" customHeight="1">
      <c r="B47" s="19"/>
      <c r="I47" s="107"/>
      <c r="L47" s="19"/>
    </row>
    <row r="48" spans="2:12" s="1" customFormat="1" ht="14.45" customHeight="1">
      <c r="B48" s="19"/>
      <c r="I48" s="107"/>
      <c r="L48" s="19"/>
    </row>
    <row r="49" spans="2:12" s="1" customFormat="1" ht="14.45" customHeight="1">
      <c r="B49" s="19"/>
      <c r="I49" s="107"/>
      <c r="L49" s="19"/>
    </row>
    <row r="50" spans="2:12" s="2" customFormat="1" ht="14.45" customHeight="1">
      <c r="B50" s="50"/>
      <c r="D50" s="139" t="s">
        <v>46</v>
      </c>
      <c r="E50" s="140"/>
      <c r="F50" s="140"/>
      <c r="G50" s="139" t="s">
        <v>47</v>
      </c>
      <c r="H50" s="140"/>
      <c r="I50" s="141"/>
      <c r="J50" s="140"/>
      <c r="K50" s="140"/>
      <c r="L50" s="50"/>
    </row>
    <row r="51" spans="2:12" ht="11.25">
      <c r="B51" s="19"/>
      <c r="L51" s="19"/>
    </row>
    <row r="52" spans="2:12" ht="11.25">
      <c r="B52" s="19"/>
      <c r="L52" s="19"/>
    </row>
    <row r="53" spans="2:12" ht="11.25">
      <c r="B53" s="19"/>
      <c r="L53" s="19"/>
    </row>
    <row r="54" spans="2:12" ht="11.25">
      <c r="B54" s="19"/>
      <c r="L54" s="19"/>
    </row>
    <row r="55" spans="2:12" ht="11.25">
      <c r="B55" s="19"/>
      <c r="L55" s="19"/>
    </row>
    <row r="56" spans="2:12" ht="11.25">
      <c r="B56" s="19"/>
      <c r="L56" s="19"/>
    </row>
    <row r="57" spans="2:12" ht="11.25">
      <c r="B57" s="19"/>
      <c r="L57" s="19"/>
    </row>
    <row r="58" spans="2:12" ht="11.25">
      <c r="B58" s="19"/>
      <c r="L58" s="19"/>
    </row>
    <row r="59" spans="2:12" ht="11.25">
      <c r="B59" s="19"/>
      <c r="L59" s="19"/>
    </row>
    <row r="60" spans="2:12" ht="11.25">
      <c r="B60" s="19"/>
      <c r="L60" s="19"/>
    </row>
    <row r="61" spans="1:31" s="2" customFormat="1" ht="12.75">
      <c r="A61" s="33"/>
      <c r="B61" s="38"/>
      <c r="C61" s="33"/>
      <c r="D61" s="142" t="s">
        <v>48</v>
      </c>
      <c r="E61" s="143"/>
      <c r="F61" s="144" t="s">
        <v>49</v>
      </c>
      <c r="G61" s="142" t="s">
        <v>48</v>
      </c>
      <c r="H61" s="143"/>
      <c r="I61" s="145"/>
      <c r="J61" s="146" t="s">
        <v>49</v>
      </c>
      <c r="K61" s="143"/>
      <c r="L61" s="50"/>
      <c r="S61" s="33"/>
      <c r="T61" s="33"/>
      <c r="U61" s="33"/>
      <c r="V61" s="33"/>
      <c r="W61" s="33"/>
      <c r="X61" s="33"/>
      <c r="Y61" s="33"/>
      <c r="Z61" s="33"/>
      <c r="AA61" s="33"/>
      <c r="AB61" s="33"/>
      <c r="AC61" s="33"/>
      <c r="AD61" s="33"/>
      <c r="AE61" s="33"/>
    </row>
    <row r="62" spans="2:12" ht="11.25">
      <c r="B62" s="19"/>
      <c r="L62" s="19"/>
    </row>
    <row r="63" spans="2:12" ht="11.25">
      <c r="B63" s="19"/>
      <c r="L63" s="19"/>
    </row>
    <row r="64" spans="2:12" ht="11.25">
      <c r="B64" s="19"/>
      <c r="L64" s="19"/>
    </row>
    <row r="65" spans="1:31" s="2" customFormat="1" ht="12.75">
      <c r="A65" s="33"/>
      <c r="B65" s="38"/>
      <c r="C65" s="33"/>
      <c r="D65" s="139" t="s">
        <v>50</v>
      </c>
      <c r="E65" s="147"/>
      <c r="F65" s="147"/>
      <c r="G65" s="139" t="s">
        <v>51</v>
      </c>
      <c r="H65" s="147"/>
      <c r="I65" s="148"/>
      <c r="J65" s="147"/>
      <c r="K65" s="147"/>
      <c r="L65" s="50"/>
      <c r="S65" s="33"/>
      <c r="T65" s="33"/>
      <c r="U65" s="33"/>
      <c r="V65" s="33"/>
      <c r="W65" s="33"/>
      <c r="X65" s="33"/>
      <c r="Y65" s="33"/>
      <c r="Z65" s="33"/>
      <c r="AA65" s="33"/>
      <c r="AB65" s="33"/>
      <c r="AC65" s="33"/>
      <c r="AD65" s="33"/>
      <c r="AE65" s="33"/>
    </row>
    <row r="66" spans="2:12" ht="11.25">
      <c r="B66" s="19"/>
      <c r="L66" s="19"/>
    </row>
    <row r="67" spans="2:12" ht="11.25">
      <c r="B67" s="19"/>
      <c r="L67" s="19"/>
    </row>
    <row r="68" spans="2:12" ht="11.25">
      <c r="B68" s="19"/>
      <c r="L68" s="19"/>
    </row>
    <row r="69" spans="2:12" ht="11.25">
      <c r="B69" s="19"/>
      <c r="L69" s="19"/>
    </row>
    <row r="70" spans="2:12" ht="11.25">
      <c r="B70" s="19"/>
      <c r="L70" s="19"/>
    </row>
    <row r="71" spans="2:12" ht="11.25">
      <c r="B71" s="19"/>
      <c r="L71" s="19"/>
    </row>
    <row r="72" spans="2:12" ht="11.25">
      <c r="B72" s="19"/>
      <c r="L72" s="19"/>
    </row>
    <row r="73" spans="2:12" ht="11.25">
      <c r="B73" s="19"/>
      <c r="L73" s="19"/>
    </row>
    <row r="74" spans="2:12" ht="11.25">
      <c r="B74" s="19"/>
      <c r="L74" s="19"/>
    </row>
    <row r="75" spans="2:12" ht="11.25">
      <c r="B75" s="19"/>
      <c r="L75" s="19"/>
    </row>
    <row r="76" spans="1:31" s="2" customFormat="1" ht="12.75">
      <c r="A76" s="33"/>
      <c r="B76" s="38"/>
      <c r="C76" s="33"/>
      <c r="D76" s="142" t="s">
        <v>48</v>
      </c>
      <c r="E76" s="143"/>
      <c r="F76" s="144" t="s">
        <v>49</v>
      </c>
      <c r="G76" s="142" t="s">
        <v>48</v>
      </c>
      <c r="H76" s="143"/>
      <c r="I76" s="145"/>
      <c r="J76" s="146" t="s">
        <v>49</v>
      </c>
      <c r="K76" s="143"/>
      <c r="L76" s="50"/>
      <c r="S76" s="33"/>
      <c r="T76" s="33"/>
      <c r="U76" s="33"/>
      <c r="V76" s="33"/>
      <c r="W76" s="33"/>
      <c r="X76" s="33"/>
      <c r="Y76" s="33"/>
      <c r="Z76" s="33"/>
      <c r="AA76" s="33"/>
      <c r="AB76" s="33"/>
      <c r="AC76" s="33"/>
      <c r="AD76" s="33"/>
      <c r="AE76" s="33"/>
    </row>
    <row r="77" spans="1:31" s="2" customFormat="1" ht="14.45" customHeight="1">
      <c r="A77" s="33"/>
      <c r="B77" s="149"/>
      <c r="C77" s="150"/>
      <c r="D77" s="150"/>
      <c r="E77" s="150"/>
      <c r="F77" s="150"/>
      <c r="G77" s="150"/>
      <c r="H77" s="150"/>
      <c r="I77" s="151"/>
      <c r="J77" s="150"/>
      <c r="K77" s="150"/>
      <c r="L77" s="50"/>
      <c r="S77" s="33"/>
      <c r="T77" s="33"/>
      <c r="U77" s="33"/>
      <c r="V77" s="33"/>
      <c r="W77" s="33"/>
      <c r="X77" s="33"/>
      <c r="Y77" s="33"/>
      <c r="Z77" s="33"/>
      <c r="AA77" s="33"/>
      <c r="AB77" s="33"/>
      <c r="AC77" s="33"/>
      <c r="AD77" s="33"/>
      <c r="AE77" s="33"/>
    </row>
    <row r="81" spans="1:31" s="2" customFormat="1" ht="6.95" customHeight="1">
      <c r="A81" s="33"/>
      <c r="B81" s="152"/>
      <c r="C81" s="153"/>
      <c r="D81" s="153"/>
      <c r="E81" s="153"/>
      <c r="F81" s="153"/>
      <c r="G81" s="153"/>
      <c r="H81" s="153"/>
      <c r="I81" s="154"/>
      <c r="J81" s="153"/>
      <c r="K81" s="153"/>
      <c r="L81" s="50"/>
      <c r="S81" s="33"/>
      <c r="T81" s="33"/>
      <c r="U81" s="33"/>
      <c r="V81" s="33"/>
      <c r="W81" s="33"/>
      <c r="X81" s="33"/>
      <c r="Y81" s="33"/>
      <c r="Z81" s="33"/>
      <c r="AA81" s="33"/>
      <c r="AB81" s="33"/>
      <c r="AC81" s="33"/>
      <c r="AD81" s="33"/>
      <c r="AE81" s="33"/>
    </row>
    <row r="82" spans="1:31" s="2" customFormat="1" ht="24.95" customHeight="1">
      <c r="A82" s="33"/>
      <c r="B82" s="34"/>
      <c r="C82" s="22" t="s">
        <v>90</v>
      </c>
      <c r="D82" s="35"/>
      <c r="E82" s="35"/>
      <c r="F82" s="35"/>
      <c r="G82" s="35"/>
      <c r="H82" s="35"/>
      <c r="I82" s="114"/>
      <c r="J82" s="35"/>
      <c r="K82" s="35"/>
      <c r="L82" s="50"/>
      <c r="S82" s="33"/>
      <c r="T82" s="33"/>
      <c r="U82" s="33"/>
      <c r="V82" s="33"/>
      <c r="W82" s="33"/>
      <c r="X82" s="33"/>
      <c r="Y82" s="33"/>
      <c r="Z82" s="33"/>
      <c r="AA82" s="33"/>
      <c r="AB82" s="33"/>
      <c r="AC82" s="33"/>
      <c r="AD82" s="33"/>
      <c r="AE82" s="33"/>
    </row>
    <row r="83" spans="1:31" s="2" customFormat="1" ht="6.95" customHeight="1">
      <c r="A83" s="33"/>
      <c r="B83" s="34"/>
      <c r="C83" s="35"/>
      <c r="D83" s="35"/>
      <c r="E83" s="35"/>
      <c r="F83" s="35"/>
      <c r="G83" s="35"/>
      <c r="H83" s="35"/>
      <c r="I83" s="114"/>
      <c r="J83" s="35"/>
      <c r="K83" s="35"/>
      <c r="L83" s="50"/>
      <c r="S83" s="33"/>
      <c r="T83" s="33"/>
      <c r="U83" s="33"/>
      <c r="V83" s="33"/>
      <c r="W83" s="33"/>
      <c r="X83" s="33"/>
      <c r="Y83" s="33"/>
      <c r="Z83" s="33"/>
      <c r="AA83" s="33"/>
      <c r="AB83" s="33"/>
      <c r="AC83" s="33"/>
      <c r="AD83" s="33"/>
      <c r="AE83" s="33"/>
    </row>
    <row r="84" spans="1:31" s="2" customFormat="1" ht="12" customHeight="1">
      <c r="A84" s="33"/>
      <c r="B84" s="34"/>
      <c r="C84" s="28" t="s">
        <v>16</v>
      </c>
      <c r="D84" s="35"/>
      <c r="E84" s="35"/>
      <c r="F84" s="35"/>
      <c r="G84" s="35"/>
      <c r="H84" s="35"/>
      <c r="I84" s="114"/>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06" t="str">
        <f>E7</f>
        <v>II/191 ŽINKOVY X II/230</v>
      </c>
      <c r="F85" s="307"/>
      <c r="G85" s="307"/>
      <c r="H85" s="307"/>
      <c r="I85" s="114"/>
      <c r="J85" s="35"/>
      <c r="K85" s="35"/>
      <c r="L85" s="50"/>
      <c r="S85" s="33"/>
      <c r="T85" s="33"/>
      <c r="U85" s="33"/>
      <c r="V85" s="33"/>
      <c r="W85" s="33"/>
      <c r="X85" s="33"/>
      <c r="Y85" s="33"/>
      <c r="Z85" s="33"/>
      <c r="AA85" s="33"/>
      <c r="AB85" s="33"/>
      <c r="AC85" s="33"/>
      <c r="AD85" s="33"/>
      <c r="AE85" s="33"/>
    </row>
    <row r="86" spans="1:31" s="2" customFormat="1" ht="12" customHeight="1">
      <c r="A86" s="33"/>
      <c r="B86" s="34"/>
      <c r="C86" s="28" t="s">
        <v>88</v>
      </c>
      <c r="D86" s="35"/>
      <c r="E86" s="35"/>
      <c r="F86" s="35"/>
      <c r="G86" s="35"/>
      <c r="H86" s="35"/>
      <c r="I86" s="114"/>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277" t="str">
        <f>E9</f>
        <v>SO 100 - KOMUNIKACE SIL. II/205</v>
      </c>
      <c r="F87" s="308"/>
      <c r="G87" s="308"/>
      <c r="H87" s="308"/>
      <c r="I87" s="114"/>
      <c r="J87" s="35"/>
      <c r="K87" s="35"/>
      <c r="L87" s="50"/>
      <c r="S87" s="33"/>
      <c r="T87" s="33"/>
      <c r="U87" s="33"/>
      <c r="V87" s="33"/>
      <c r="W87" s="33"/>
      <c r="X87" s="33"/>
      <c r="Y87" s="33"/>
      <c r="Z87" s="33"/>
      <c r="AA87" s="33"/>
      <c r="AB87" s="33"/>
      <c r="AC87" s="33"/>
      <c r="AD87" s="33"/>
      <c r="AE87" s="33"/>
    </row>
    <row r="88" spans="1:31" s="2" customFormat="1" ht="6.95" customHeight="1">
      <c r="A88" s="33"/>
      <c r="B88" s="34"/>
      <c r="C88" s="35"/>
      <c r="D88" s="35"/>
      <c r="E88" s="35"/>
      <c r="F88" s="35"/>
      <c r="G88" s="35"/>
      <c r="H88" s="35"/>
      <c r="I88" s="114"/>
      <c r="J88" s="35"/>
      <c r="K88" s="35"/>
      <c r="L88" s="50"/>
      <c r="S88" s="33"/>
      <c r="T88" s="33"/>
      <c r="U88" s="33"/>
      <c r="V88" s="33"/>
      <c r="W88" s="33"/>
      <c r="X88" s="33"/>
      <c r="Y88" s="33"/>
      <c r="Z88" s="33"/>
      <c r="AA88" s="33"/>
      <c r="AB88" s="33"/>
      <c r="AC88" s="33"/>
      <c r="AD88" s="33"/>
      <c r="AE88" s="33"/>
    </row>
    <row r="89" spans="1:31" s="2" customFormat="1" ht="12" customHeight="1">
      <c r="A89" s="33"/>
      <c r="B89" s="34"/>
      <c r="C89" s="28" t="s">
        <v>20</v>
      </c>
      <c r="D89" s="35"/>
      <c r="E89" s="35"/>
      <c r="F89" s="26" t="str">
        <f>F12</f>
        <v xml:space="preserve"> </v>
      </c>
      <c r="G89" s="35"/>
      <c r="H89" s="35"/>
      <c r="I89" s="116" t="s">
        <v>22</v>
      </c>
      <c r="J89" s="65" t="str">
        <f>IF(J12="","",J12)</f>
        <v>25. 11. 2020</v>
      </c>
      <c r="K89" s="35"/>
      <c r="L89" s="50"/>
      <c r="S89" s="33"/>
      <c r="T89" s="33"/>
      <c r="U89" s="33"/>
      <c r="V89" s="33"/>
      <c r="W89" s="33"/>
      <c r="X89" s="33"/>
      <c r="Y89" s="33"/>
      <c r="Z89" s="33"/>
      <c r="AA89" s="33"/>
      <c r="AB89" s="33"/>
      <c r="AC89" s="33"/>
      <c r="AD89" s="33"/>
      <c r="AE89" s="33"/>
    </row>
    <row r="90" spans="1:31" s="2" customFormat="1" ht="6.95" customHeight="1">
      <c r="A90" s="33"/>
      <c r="B90" s="34"/>
      <c r="C90" s="35"/>
      <c r="D90" s="35"/>
      <c r="E90" s="35"/>
      <c r="F90" s="35"/>
      <c r="G90" s="35"/>
      <c r="H90" s="35"/>
      <c r="I90" s="114"/>
      <c r="J90" s="35"/>
      <c r="K90" s="35"/>
      <c r="L90" s="50"/>
      <c r="S90" s="33"/>
      <c r="T90" s="33"/>
      <c r="U90" s="33"/>
      <c r="V90" s="33"/>
      <c r="W90" s="33"/>
      <c r="X90" s="33"/>
      <c r="Y90" s="33"/>
      <c r="Z90" s="33"/>
      <c r="AA90" s="33"/>
      <c r="AB90" s="33"/>
      <c r="AC90" s="33"/>
      <c r="AD90" s="33"/>
      <c r="AE90" s="33"/>
    </row>
    <row r="91" spans="1:31" s="2" customFormat="1" ht="15.2" customHeight="1">
      <c r="A91" s="33"/>
      <c r="B91" s="34"/>
      <c r="C91" s="28" t="s">
        <v>24</v>
      </c>
      <c r="D91" s="35"/>
      <c r="E91" s="35"/>
      <c r="F91" s="26" t="str">
        <f>E15</f>
        <v xml:space="preserve"> </v>
      </c>
      <c r="G91" s="35"/>
      <c r="H91" s="35"/>
      <c r="I91" s="116" t="s">
        <v>29</v>
      </c>
      <c r="J91" s="31" t="str">
        <f>E21</f>
        <v xml:space="preserve"> </v>
      </c>
      <c r="K91" s="35"/>
      <c r="L91" s="50"/>
      <c r="S91" s="33"/>
      <c r="T91" s="33"/>
      <c r="U91" s="33"/>
      <c r="V91" s="33"/>
      <c r="W91" s="33"/>
      <c r="X91" s="33"/>
      <c r="Y91" s="33"/>
      <c r="Z91" s="33"/>
      <c r="AA91" s="33"/>
      <c r="AB91" s="33"/>
      <c r="AC91" s="33"/>
      <c r="AD91" s="33"/>
      <c r="AE91" s="33"/>
    </row>
    <row r="92" spans="1:31" s="2" customFormat="1" ht="15.2" customHeight="1">
      <c r="A92" s="33"/>
      <c r="B92" s="34"/>
      <c r="C92" s="28" t="s">
        <v>27</v>
      </c>
      <c r="D92" s="35"/>
      <c r="E92" s="35"/>
      <c r="F92" s="26" t="str">
        <f>IF(E18="","",E18)</f>
        <v>Vyplň údaj</v>
      </c>
      <c r="G92" s="35"/>
      <c r="H92" s="35"/>
      <c r="I92" s="116" t="s">
        <v>31</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14"/>
      <c r="J93" s="35"/>
      <c r="K93" s="35"/>
      <c r="L93" s="50"/>
      <c r="S93" s="33"/>
      <c r="T93" s="33"/>
      <c r="U93" s="33"/>
      <c r="V93" s="33"/>
      <c r="W93" s="33"/>
      <c r="X93" s="33"/>
      <c r="Y93" s="33"/>
      <c r="Z93" s="33"/>
      <c r="AA93" s="33"/>
      <c r="AB93" s="33"/>
      <c r="AC93" s="33"/>
      <c r="AD93" s="33"/>
      <c r="AE93" s="33"/>
    </row>
    <row r="94" spans="1:31" s="2" customFormat="1" ht="29.25" customHeight="1">
      <c r="A94" s="33"/>
      <c r="B94" s="34"/>
      <c r="C94" s="155" t="s">
        <v>91</v>
      </c>
      <c r="D94" s="156"/>
      <c r="E94" s="156"/>
      <c r="F94" s="156"/>
      <c r="G94" s="156"/>
      <c r="H94" s="156"/>
      <c r="I94" s="157"/>
      <c r="J94" s="158" t="s">
        <v>92</v>
      </c>
      <c r="K94" s="156"/>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14"/>
      <c r="J95" s="35"/>
      <c r="K95" s="35"/>
      <c r="L95" s="50"/>
      <c r="S95" s="33"/>
      <c r="T95" s="33"/>
      <c r="U95" s="33"/>
      <c r="V95" s="33"/>
      <c r="W95" s="33"/>
      <c r="X95" s="33"/>
      <c r="Y95" s="33"/>
      <c r="Z95" s="33"/>
      <c r="AA95" s="33"/>
      <c r="AB95" s="33"/>
      <c r="AC95" s="33"/>
      <c r="AD95" s="33"/>
      <c r="AE95" s="33"/>
    </row>
    <row r="96" spans="1:47" s="2" customFormat="1" ht="22.9" customHeight="1">
      <c r="A96" s="33"/>
      <c r="B96" s="34"/>
      <c r="C96" s="159" t="s">
        <v>93</v>
      </c>
      <c r="D96" s="35"/>
      <c r="E96" s="35"/>
      <c r="F96" s="35"/>
      <c r="G96" s="35"/>
      <c r="H96" s="35"/>
      <c r="I96" s="114"/>
      <c r="J96" s="83">
        <f>J123</f>
        <v>0</v>
      </c>
      <c r="K96" s="35"/>
      <c r="L96" s="50"/>
      <c r="S96" s="33"/>
      <c r="T96" s="33"/>
      <c r="U96" s="33"/>
      <c r="V96" s="33"/>
      <c r="W96" s="33"/>
      <c r="X96" s="33"/>
      <c r="Y96" s="33"/>
      <c r="Z96" s="33"/>
      <c r="AA96" s="33"/>
      <c r="AB96" s="33"/>
      <c r="AC96" s="33"/>
      <c r="AD96" s="33"/>
      <c r="AE96" s="33"/>
      <c r="AU96" s="16" t="s">
        <v>94</v>
      </c>
    </row>
    <row r="97" spans="2:12" s="9" customFormat="1" ht="24.95" customHeight="1">
      <c r="B97" s="160"/>
      <c r="C97" s="161"/>
      <c r="D97" s="162" t="s">
        <v>155</v>
      </c>
      <c r="E97" s="163"/>
      <c r="F97" s="163"/>
      <c r="G97" s="163"/>
      <c r="H97" s="163"/>
      <c r="I97" s="164"/>
      <c r="J97" s="165">
        <f>J124</f>
        <v>0</v>
      </c>
      <c r="K97" s="161"/>
      <c r="L97" s="166"/>
    </row>
    <row r="98" spans="2:12" s="10" customFormat="1" ht="19.9" customHeight="1">
      <c r="B98" s="167"/>
      <c r="C98" s="168"/>
      <c r="D98" s="169" t="s">
        <v>156</v>
      </c>
      <c r="E98" s="170"/>
      <c r="F98" s="170"/>
      <c r="G98" s="170"/>
      <c r="H98" s="170"/>
      <c r="I98" s="171"/>
      <c r="J98" s="172">
        <f>J125</f>
        <v>0</v>
      </c>
      <c r="K98" s="168"/>
      <c r="L98" s="173"/>
    </row>
    <row r="99" spans="2:12" s="10" customFormat="1" ht="19.9" customHeight="1">
      <c r="B99" s="167"/>
      <c r="C99" s="168"/>
      <c r="D99" s="169" t="s">
        <v>157</v>
      </c>
      <c r="E99" s="170"/>
      <c r="F99" s="170"/>
      <c r="G99" s="170"/>
      <c r="H99" s="170"/>
      <c r="I99" s="171"/>
      <c r="J99" s="172">
        <f>J139</f>
        <v>0</v>
      </c>
      <c r="K99" s="168"/>
      <c r="L99" s="173"/>
    </row>
    <row r="100" spans="2:12" s="10" customFormat="1" ht="19.9" customHeight="1">
      <c r="B100" s="167"/>
      <c r="C100" s="168"/>
      <c r="D100" s="169" t="s">
        <v>158</v>
      </c>
      <c r="E100" s="170"/>
      <c r="F100" s="170"/>
      <c r="G100" s="170"/>
      <c r="H100" s="170"/>
      <c r="I100" s="171"/>
      <c r="J100" s="172">
        <f>J146</f>
        <v>0</v>
      </c>
      <c r="K100" s="168"/>
      <c r="L100" s="173"/>
    </row>
    <row r="101" spans="2:12" s="10" customFormat="1" ht="19.9" customHeight="1">
      <c r="B101" s="167"/>
      <c r="C101" s="168"/>
      <c r="D101" s="169" t="s">
        <v>159</v>
      </c>
      <c r="E101" s="170"/>
      <c r="F101" s="170"/>
      <c r="G101" s="170"/>
      <c r="H101" s="170"/>
      <c r="I101" s="171"/>
      <c r="J101" s="172">
        <f>J178</f>
        <v>0</v>
      </c>
      <c r="K101" s="168"/>
      <c r="L101" s="173"/>
    </row>
    <row r="102" spans="2:12" s="10" customFormat="1" ht="19.9" customHeight="1">
      <c r="B102" s="167"/>
      <c r="C102" s="168"/>
      <c r="D102" s="169" t="s">
        <v>160</v>
      </c>
      <c r="E102" s="170"/>
      <c r="F102" s="170"/>
      <c r="G102" s="170"/>
      <c r="H102" s="170"/>
      <c r="I102" s="171"/>
      <c r="J102" s="172">
        <f>J214</f>
        <v>0</v>
      </c>
      <c r="K102" s="168"/>
      <c r="L102" s="173"/>
    </row>
    <row r="103" spans="2:12" s="10" customFormat="1" ht="19.9" customHeight="1">
      <c r="B103" s="167"/>
      <c r="C103" s="168"/>
      <c r="D103" s="169" t="s">
        <v>161</v>
      </c>
      <c r="E103" s="170"/>
      <c r="F103" s="170"/>
      <c r="G103" s="170"/>
      <c r="H103" s="170"/>
      <c r="I103" s="171"/>
      <c r="J103" s="172">
        <f>J226</f>
        <v>0</v>
      </c>
      <c r="K103" s="168"/>
      <c r="L103" s="173"/>
    </row>
    <row r="104" spans="1:31" s="2" customFormat="1" ht="21.75" customHeight="1">
      <c r="A104" s="33"/>
      <c r="B104" s="34"/>
      <c r="C104" s="35"/>
      <c r="D104" s="35"/>
      <c r="E104" s="35"/>
      <c r="F104" s="35"/>
      <c r="G104" s="35"/>
      <c r="H104" s="35"/>
      <c r="I104" s="114"/>
      <c r="J104" s="35"/>
      <c r="K104" s="35"/>
      <c r="L104" s="50"/>
      <c r="S104" s="33"/>
      <c r="T104" s="33"/>
      <c r="U104" s="33"/>
      <c r="V104" s="33"/>
      <c r="W104" s="33"/>
      <c r="X104" s="33"/>
      <c r="Y104" s="33"/>
      <c r="Z104" s="33"/>
      <c r="AA104" s="33"/>
      <c r="AB104" s="33"/>
      <c r="AC104" s="33"/>
      <c r="AD104" s="33"/>
      <c r="AE104" s="33"/>
    </row>
    <row r="105" spans="1:31" s="2" customFormat="1" ht="6.95" customHeight="1">
      <c r="A105" s="33"/>
      <c r="B105" s="53"/>
      <c r="C105" s="54"/>
      <c r="D105" s="54"/>
      <c r="E105" s="54"/>
      <c r="F105" s="54"/>
      <c r="G105" s="54"/>
      <c r="H105" s="54"/>
      <c r="I105" s="151"/>
      <c r="J105" s="54"/>
      <c r="K105" s="54"/>
      <c r="L105" s="50"/>
      <c r="S105" s="33"/>
      <c r="T105" s="33"/>
      <c r="U105" s="33"/>
      <c r="V105" s="33"/>
      <c r="W105" s="33"/>
      <c r="X105" s="33"/>
      <c r="Y105" s="33"/>
      <c r="Z105" s="33"/>
      <c r="AA105" s="33"/>
      <c r="AB105" s="33"/>
      <c r="AC105" s="33"/>
      <c r="AD105" s="33"/>
      <c r="AE105" s="33"/>
    </row>
    <row r="109" spans="1:31" s="2" customFormat="1" ht="6.95" customHeight="1">
      <c r="A109" s="33"/>
      <c r="B109" s="55"/>
      <c r="C109" s="56"/>
      <c r="D109" s="56"/>
      <c r="E109" s="56"/>
      <c r="F109" s="56"/>
      <c r="G109" s="56"/>
      <c r="H109" s="56"/>
      <c r="I109" s="154"/>
      <c r="J109" s="56"/>
      <c r="K109" s="56"/>
      <c r="L109" s="50"/>
      <c r="S109" s="33"/>
      <c r="T109" s="33"/>
      <c r="U109" s="33"/>
      <c r="V109" s="33"/>
      <c r="W109" s="33"/>
      <c r="X109" s="33"/>
      <c r="Y109" s="33"/>
      <c r="Z109" s="33"/>
      <c r="AA109" s="33"/>
      <c r="AB109" s="33"/>
      <c r="AC109" s="33"/>
      <c r="AD109" s="33"/>
      <c r="AE109" s="33"/>
    </row>
    <row r="110" spans="1:31" s="2" customFormat="1" ht="24.95" customHeight="1">
      <c r="A110" s="33"/>
      <c r="B110" s="34"/>
      <c r="C110" s="22" t="s">
        <v>99</v>
      </c>
      <c r="D110" s="35"/>
      <c r="E110" s="35"/>
      <c r="F110" s="35"/>
      <c r="G110" s="35"/>
      <c r="H110" s="35"/>
      <c r="I110" s="114"/>
      <c r="J110" s="35"/>
      <c r="K110" s="35"/>
      <c r="L110" s="50"/>
      <c r="S110" s="33"/>
      <c r="T110" s="33"/>
      <c r="U110" s="33"/>
      <c r="V110" s="33"/>
      <c r="W110" s="33"/>
      <c r="X110" s="33"/>
      <c r="Y110" s="33"/>
      <c r="Z110" s="33"/>
      <c r="AA110" s="33"/>
      <c r="AB110" s="33"/>
      <c r="AC110" s="33"/>
      <c r="AD110" s="33"/>
      <c r="AE110" s="33"/>
    </row>
    <row r="111" spans="1:31" s="2" customFormat="1" ht="6.95" customHeight="1">
      <c r="A111" s="33"/>
      <c r="B111" s="34"/>
      <c r="C111" s="35"/>
      <c r="D111" s="35"/>
      <c r="E111" s="35"/>
      <c r="F111" s="35"/>
      <c r="G111" s="35"/>
      <c r="H111" s="35"/>
      <c r="I111" s="114"/>
      <c r="J111" s="35"/>
      <c r="K111" s="35"/>
      <c r="L111" s="50"/>
      <c r="S111" s="33"/>
      <c r="T111" s="33"/>
      <c r="U111" s="33"/>
      <c r="V111" s="33"/>
      <c r="W111" s="33"/>
      <c r="X111" s="33"/>
      <c r="Y111" s="33"/>
      <c r="Z111" s="33"/>
      <c r="AA111" s="33"/>
      <c r="AB111" s="33"/>
      <c r="AC111" s="33"/>
      <c r="AD111" s="33"/>
      <c r="AE111" s="33"/>
    </row>
    <row r="112" spans="1:31" s="2" customFormat="1" ht="12" customHeight="1">
      <c r="A112" s="33"/>
      <c r="B112" s="34"/>
      <c r="C112" s="28" t="s">
        <v>16</v>
      </c>
      <c r="D112" s="35"/>
      <c r="E112" s="35"/>
      <c r="F112" s="35"/>
      <c r="G112" s="35"/>
      <c r="H112" s="35"/>
      <c r="I112" s="114"/>
      <c r="J112" s="35"/>
      <c r="K112" s="35"/>
      <c r="L112" s="50"/>
      <c r="S112" s="33"/>
      <c r="T112" s="33"/>
      <c r="U112" s="33"/>
      <c r="V112" s="33"/>
      <c r="W112" s="33"/>
      <c r="X112" s="33"/>
      <c r="Y112" s="33"/>
      <c r="Z112" s="33"/>
      <c r="AA112" s="33"/>
      <c r="AB112" s="33"/>
      <c r="AC112" s="33"/>
      <c r="AD112" s="33"/>
      <c r="AE112" s="33"/>
    </row>
    <row r="113" spans="1:31" s="2" customFormat="1" ht="16.5" customHeight="1">
      <c r="A113" s="33"/>
      <c r="B113" s="34"/>
      <c r="C113" s="35"/>
      <c r="D113" s="35"/>
      <c r="E113" s="306" t="str">
        <f>E7</f>
        <v>II/191 ŽINKOVY X II/230</v>
      </c>
      <c r="F113" s="307"/>
      <c r="G113" s="307"/>
      <c r="H113" s="307"/>
      <c r="I113" s="114"/>
      <c r="J113" s="35"/>
      <c r="K113" s="35"/>
      <c r="L113" s="50"/>
      <c r="S113" s="33"/>
      <c r="T113" s="33"/>
      <c r="U113" s="33"/>
      <c r="V113" s="33"/>
      <c r="W113" s="33"/>
      <c r="X113" s="33"/>
      <c r="Y113" s="33"/>
      <c r="Z113" s="33"/>
      <c r="AA113" s="33"/>
      <c r="AB113" s="33"/>
      <c r="AC113" s="33"/>
      <c r="AD113" s="33"/>
      <c r="AE113" s="33"/>
    </row>
    <row r="114" spans="1:31" s="2" customFormat="1" ht="12" customHeight="1">
      <c r="A114" s="33"/>
      <c r="B114" s="34"/>
      <c r="C114" s="28" t="s">
        <v>88</v>
      </c>
      <c r="D114" s="35"/>
      <c r="E114" s="35"/>
      <c r="F114" s="35"/>
      <c r="G114" s="35"/>
      <c r="H114" s="35"/>
      <c r="I114" s="114"/>
      <c r="J114" s="35"/>
      <c r="K114" s="35"/>
      <c r="L114" s="50"/>
      <c r="S114" s="33"/>
      <c r="T114" s="33"/>
      <c r="U114" s="33"/>
      <c r="V114" s="33"/>
      <c r="W114" s="33"/>
      <c r="X114" s="33"/>
      <c r="Y114" s="33"/>
      <c r="Z114" s="33"/>
      <c r="AA114" s="33"/>
      <c r="AB114" s="33"/>
      <c r="AC114" s="33"/>
      <c r="AD114" s="33"/>
      <c r="AE114" s="33"/>
    </row>
    <row r="115" spans="1:31" s="2" customFormat="1" ht="16.5" customHeight="1">
      <c r="A115" s="33"/>
      <c r="B115" s="34"/>
      <c r="C115" s="35"/>
      <c r="D115" s="35"/>
      <c r="E115" s="277" t="str">
        <f>E9</f>
        <v>SO 100 - KOMUNIKACE SIL. II/205</v>
      </c>
      <c r="F115" s="308"/>
      <c r="G115" s="308"/>
      <c r="H115" s="308"/>
      <c r="I115" s="114"/>
      <c r="J115" s="35"/>
      <c r="K115" s="35"/>
      <c r="L115" s="50"/>
      <c r="S115" s="33"/>
      <c r="T115" s="33"/>
      <c r="U115" s="33"/>
      <c r="V115" s="33"/>
      <c r="W115" s="33"/>
      <c r="X115" s="33"/>
      <c r="Y115" s="33"/>
      <c r="Z115" s="33"/>
      <c r="AA115" s="33"/>
      <c r="AB115" s="33"/>
      <c r="AC115" s="33"/>
      <c r="AD115" s="33"/>
      <c r="AE115" s="33"/>
    </row>
    <row r="116" spans="1:31" s="2" customFormat="1" ht="6.95" customHeight="1">
      <c r="A116" s="33"/>
      <c r="B116" s="34"/>
      <c r="C116" s="35"/>
      <c r="D116" s="35"/>
      <c r="E116" s="35"/>
      <c r="F116" s="35"/>
      <c r="G116" s="35"/>
      <c r="H116" s="35"/>
      <c r="I116" s="114"/>
      <c r="J116" s="35"/>
      <c r="K116" s="35"/>
      <c r="L116" s="50"/>
      <c r="S116" s="33"/>
      <c r="T116" s="33"/>
      <c r="U116" s="33"/>
      <c r="V116" s="33"/>
      <c r="W116" s="33"/>
      <c r="X116" s="33"/>
      <c r="Y116" s="33"/>
      <c r="Z116" s="33"/>
      <c r="AA116" s="33"/>
      <c r="AB116" s="33"/>
      <c r="AC116" s="33"/>
      <c r="AD116" s="33"/>
      <c r="AE116" s="33"/>
    </row>
    <row r="117" spans="1:31" s="2" customFormat="1" ht="12" customHeight="1">
      <c r="A117" s="33"/>
      <c r="B117" s="34"/>
      <c r="C117" s="28" t="s">
        <v>20</v>
      </c>
      <c r="D117" s="35"/>
      <c r="E117" s="35"/>
      <c r="F117" s="26" t="str">
        <f>F12</f>
        <v xml:space="preserve"> </v>
      </c>
      <c r="G117" s="35"/>
      <c r="H117" s="35"/>
      <c r="I117" s="116" t="s">
        <v>22</v>
      </c>
      <c r="J117" s="65" t="str">
        <f>IF(J12="","",J12)</f>
        <v>25. 11. 2020</v>
      </c>
      <c r="K117" s="35"/>
      <c r="L117" s="50"/>
      <c r="S117" s="33"/>
      <c r="T117" s="33"/>
      <c r="U117" s="33"/>
      <c r="V117" s="33"/>
      <c r="W117" s="33"/>
      <c r="X117" s="33"/>
      <c r="Y117" s="33"/>
      <c r="Z117" s="33"/>
      <c r="AA117" s="33"/>
      <c r="AB117" s="33"/>
      <c r="AC117" s="33"/>
      <c r="AD117" s="33"/>
      <c r="AE117" s="33"/>
    </row>
    <row r="118" spans="1:31" s="2" customFormat="1" ht="6.95" customHeight="1">
      <c r="A118" s="33"/>
      <c r="B118" s="34"/>
      <c r="C118" s="35"/>
      <c r="D118" s="35"/>
      <c r="E118" s="35"/>
      <c r="F118" s="35"/>
      <c r="G118" s="35"/>
      <c r="H118" s="35"/>
      <c r="I118" s="114"/>
      <c r="J118" s="35"/>
      <c r="K118" s="35"/>
      <c r="L118" s="50"/>
      <c r="S118" s="33"/>
      <c r="T118" s="33"/>
      <c r="U118" s="33"/>
      <c r="V118" s="33"/>
      <c r="W118" s="33"/>
      <c r="X118" s="33"/>
      <c r="Y118" s="33"/>
      <c r="Z118" s="33"/>
      <c r="AA118" s="33"/>
      <c r="AB118" s="33"/>
      <c r="AC118" s="33"/>
      <c r="AD118" s="33"/>
      <c r="AE118" s="33"/>
    </row>
    <row r="119" spans="1:31" s="2" customFormat="1" ht="15.2" customHeight="1">
      <c r="A119" s="33"/>
      <c r="B119" s="34"/>
      <c r="C119" s="28" t="s">
        <v>24</v>
      </c>
      <c r="D119" s="35"/>
      <c r="E119" s="35"/>
      <c r="F119" s="26" t="str">
        <f>E15</f>
        <v xml:space="preserve"> </v>
      </c>
      <c r="G119" s="35"/>
      <c r="H119" s="35"/>
      <c r="I119" s="116" t="s">
        <v>29</v>
      </c>
      <c r="J119" s="31" t="str">
        <f>E21</f>
        <v xml:space="preserve"> </v>
      </c>
      <c r="K119" s="35"/>
      <c r="L119" s="50"/>
      <c r="S119" s="33"/>
      <c r="T119" s="33"/>
      <c r="U119" s="33"/>
      <c r="V119" s="33"/>
      <c r="W119" s="33"/>
      <c r="X119" s="33"/>
      <c r="Y119" s="33"/>
      <c r="Z119" s="33"/>
      <c r="AA119" s="33"/>
      <c r="AB119" s="33"/>
      <c r="AC119" s="33"/>
      <c r="AD119" s="33"/>
      <c r="AE119" s="33"/>
    </row>
    <row r="120" spans="1:31" s="2" customFormat="1" ht="15.2" customHeight="1">
      <c r="A120" s="33"/>
      <c r="B120" s="34"/>
      <c r="C120" s="28" t="s">
        <v>27</v>
      </c>
      <c r="D120" s="35"/>
      <c r="E120" s="35"/>
      <c r="F120" s="26" t="str">
        <f>IF(E18="","",E18)</f>
        <v>Vyplň údaj</v>
      </c>
      <c r="G120" s="35"/>
      <c r="H120" s="35"/>
      <c r="I120" s="116" t="s">
        <v>31</v>
      </c>
      <c r="J120" s="31" t="str">
        <f>E24</f>
        <v xml:space="preserve"> </v>
      </c>
      <c r="K120" s="35"/>
      <c r="L120" s="50"/>
      <c r="S120" s="33"/>
      <c r="T120" s="33"/>
      <c r="U120" s="33"/>
      <c r="V120" s="33"/>
      <c r="W120" s="33"/>
      <c r="X120" s="33"/>
      <c r="Y120" s="33"/>
      <c r="Z120" s="33"/>
      <c r="AA120" s="33"/>
      <c r="AB120" s="33"/>
      <c r="AC120" s="33"/>
      <c r="AD120" s="33"/>
      <c r="AE120" s="33"/>
    </row>
    <row r="121" spans="1:31" s="2" customFormat="1" ht="10.35" customHeight="1">
      <c r="A121" s="33"/>
      <c r="B121" s="34"/>
      <c r="C121" s="35"/>
      <c r="D121" s="35"/>
      <c r="E121" s="35"/>
      <c r="F121" s="35"/>
      <c r="G121" s="35"/>
      <c r="H121" s="35"/>
      <c r="I121" s="114"/>
      <c r="J121" s="35"/>
      <c r="K121" s="35"/>
      <c r="L121" s="50"/>
      <c r="S121" s="33"/>
      <c r="T121" s="33"/>
      <c r="U121" s="33"/>
      <c r="V121" s="33"/>
      <c r="W121" s="33"/>
      <c r="X121" s="33"/>
      <c r="Y121" s="33"/>
      <c r="Z121" s="33"/>
      <c r="AA121" s="33"/>
      <c r="AB121" s="33"/>
      <c r="AC121" s="33"/>
      <c r="AD121" s="33"/>
      <c r="AE121" s="33"/>
    </row>
    <row r="122" spans="1:31" s="11" customFormat="1" ht="29.25" customHeight="1">
      <c r="A122" s="174"/>
      <c r="B122" s="175"/>
      <c r="C122" s="176" t="s">
        <v>100</v>
      </c>
      <c r="D122" s="177" t="s">
        <v>58</v>
      </c>
      <c r="E122" s="177" t="s">
        <v>54</v>
      </c>
      <c r="F122" s="177" t="s">
        <v>55</v>
      </c>
      <c r="G122" s="177" t="s">
        <v>101</v>
      </c>
      <c r="H122" s="177" t="s">
        <v>102</v>
      </c>
      <c r="I122" s="178" t="s">
        <v>103</v>
      </c>
      <c r="J122" s="177" t="s">
        <v>92</v>
      </c>
      <c r="K122" s="179" t="s">
        <v>104</v>
      </c>
      <c r="L122" s="180"/>
      <c r="M122" s="74" t="s">
        <v>1</v>
      </c>
      <c r="N122" s="75" t="s">
        <v>37</v>
      </c>
      <c r="O122" s="75" t="s">
        <v>105</v>
      </c>
      <c r="P122" s="75" t="s">
        <v>106</v>
      </c>
      <c r="Q122" s="75" t="s">
        <v>107</v>
      </c>
      <c r="R122" s="75" t="s">
        <v>108</v>
      </c>
      <c r="S122" s="75" t="s">
        <v>109</v>
      </c>
      <c r="T122" s="76" t="s">
        <v>110</v>
      </c>
      <c r="U122" s="174"/>
      <c r="V122" s="174"/>
      <c r="W122" s="174"/>
      <c r="X122" s="174"/>
      <c r="Y122" s="174"/>
      <c r="Z122" s="174"/>
      <c r="AA122" s="174"/>
      <c r="AB122" s="174"/>
      <c r="AC122" s="174"/>
      <c r="AD122" s="174"/>
      <c r="AE122" s="174"/>
    </row>
    <row r="123" spans="1:63" s="2" customFormat="1" ht="22.9" customHeight="1">
      <c r="A123" s="33"/>
      <c r="B123" s="34"/>
      <c r="C123" s="81" t="s">
        <v>111</v>
      </c>
      <c r="D123" s="35"/>
      <c r="E123" s="35"/>
      <c r="F123" s="35"/>
      <c r="G123" s="35"/>
      <c r="H123" s="35"/>
      <c r="I123" s="114"/>
      <c r="J123" s="181">
        <f>BK123</f>
        <v>0</v>
      </c>
      <c r="K123" s="35"/>
      <c r="L123" s="38"/>
      <c r="M123" s="77"/>
      <c r="N123" s="182"/>
      <c r="O123" s="78"/>
      <c r="P123" s="183">
        <f>P124</f>
        <v>0</v>
      </c>
      <c r="Q123" s="78"/>
      <c r="R123" s="183">
        <f>R124</f>
        <v>10709.2016972</v>
      </c>
      <c r="S123" s="78"/>
      <c r="T123" s="184">
        <f>T124</f>
        <v>2171.14</v>
      </c>
      <c r="U123" s="33"/>
      <c r="V123" s="33"/>
      <c r="W123" s="33"/>
      <c r="X123" s="33"/>
      <c r="Y123" s="33"/>
      <c r="Z123" s="33"/>
      <c r="AA123" s="33"/>
      <c r="AB123" s="33"/>
      <c r="AC123" s="33"/>
      <c r="AD123" s="33"/>
      <c r="AE123" s="33"/>
      <c r="AT123" s="16" t="s">
        <v>72</v>
      </c>
      <c r="AU123" s="16" t="s">
        <v>94</v>
      </c>
      <c r="BK123" s="185">
        <f>BK124</f>
        <v>0</v>
      </c>
    </row>
    <row r="124" spans="2:63" s="12" customFormat="1" ht="25.9" customHeight="1">
      <c r="B124" s="186"/>
      <c r="C124" s="187"/>
      <c r="D124" s="188" t="s">
        <v>72</v>
      </c>
      <c r="E124" s="189" t="s">
        <v>162</v>
      </c>
      <c r="F124" s="189" t="s">
        <v>163</v>
      </c>
      <c r="G124" s="187"/>
      <c r="H124" s="187"/>
      <c r="I124" s="190"/>
      <c r="J124" s="191">
        <f>BK124</f>
        <v>0</v>
      </c>
      <c r="K124" s="187"/>
      <c r="L124" s="192"/>
      <c r="M124" s="193"/>
      <c r="N124" s="194"/>
      <c r="O124" s="194"/>
      <c r="P124" s="195">
        <f>P125+P139+P146+P178+P214+P226</f>
        <v>0</v>
      </c>
      <c r="Q124" s="194"/>
      <c r="R124" s="195">
        <f>R125+R139+R146+R178+R214+R226</f>
        <v>10709.2016972</v>
      </c>
      <c r="S124" s="194"/>
      <c r="T124" s="196">
        <f>T125+T139+T146+T178+T214+T226</f>
        <v>2171.14</v>
      </c>
      <c r="AR124" s="197" t="s">
        <v>81</v>
      </c>
      <c r="AT124" s="198" t="s">
        <v>72</v>
      </c>
      <c r="AU124" s="198" t="s">
        <v>73</v>
      </c>
      <c r="AY124" s="197" t="s">
        <v>113</v>
      </c>
      <c r="BK124" s="199">
        <f>BK125+BK139+BK146+BK178+BK214+BK226</f>
        <v>0</v>
      </c>
    </row>
    <row r="125" spans="2:63" s="12" customFormat="1" ht="22.9" customHeight="1">
      <c r="B125" s="186"/>
      <c r="C125" s="187"/>
      <c r="D125" s="188" t="s">
        <v>72</v>
      </c>
      <c r="E125" s="200" t="s">
        <v>81</v>
      </c>
      <c r="F125" s="200" t="s">
        <v>164</v>
      </c>
      <c r="G125" s="187"/>
      <c r="H125" s="187"/>
      <c r="I125" s="190"/>
      <c r="J125" s="201">
        <f>BK125</f>
        <v>0</v>
      </c>
      <c r="K125" s="187"/>
      <c r="L125" s="192"/>
      <c r="M125" s="193"/>
      <c r="N125" s="194"/>
      <c r="O125" s="194"/>
      <c r="P125" s="195">
        <f>SUM(P126:P138)</f>
        <v>0</v>
      </c>
      <c r="Q125" s="194"/>
      <c r="R125" s="195">
        <f>SUM(R126:R138)</f>
        <v>0</v>
      </c>
      <c r="S125" s="194"/>
      <c r="T125" s="196">
        <f>SUM(T126:T138)</f>
        <v>0</v>
      </c>
      <c r="AR125" s="197" t="s">
        <v>81</v>
      </c>
      <c r="AT125" s="198" t="s">
        <v>72</v>
      </c>
      <c r="AU125" s="198" t="s">
        <v>81</v>
      </c>
      <c r="AY125" s="197" t="s">
        <v>113</v>
      </c>
      <c r="BK125" s="199">
        <f>SUM(BK126:BK138)</f>
        <v>0</v>
      </c>
    </row>
    <row r="126" spans="1:65" s="2" customFormat="1" ht="21.75" customHeight="1">
      <c r="A126" s="33"/>
      <c r="B126" s="34"/>
      <c r="C126" s="202" t="s">
        <v>81</v>
      </c>
      <c r="D126" s="202" t="s">
        <v>116</v>
      </c>
      <c r="E126" s="203" t="s">
        <v>165</v>
      </c>
      <c r="F126" s="204" t="s">
        <v>166</v>
      </c>
      <c r="G126" s="205" t="s">
        <v>167</v>
      </c>
      <c r="H126" s="206">
        <v>27</v>
      </c>
      <c r="I126" s="207"/>
      <c r="J126" s="208">
        <f>ROUND(I126*H126,2)</f>
        <v>0</v>
      </c>
      <c r="K126" s="204" t="s">
        <v>120</v>
      </c>
      <c r="L126" s="38"/>
      <c r="M126" s="209" t="s">
        <v>1</v>
      </c>
      <c r="N126" s="210" t="s">
        <v>38</v>
      </c>
      <c r="O126" s="70"/>
      <c r="P126" s="211">
        <f>O126*H126</f>
        <v>0</v>
      </c>
      <c r="Q126" s="211">
        <v>0</v>
      </c>
      <c r="R126" s="211">
        <f>Q126*H126</f>
        <v>0</v>
      </c>
      <c r="S126" s="211">
        <v>0</v>
      </c>
      <c r="T126" s="212">
        <f>S126*H126</f>
        <v>0</v>
      </c>
      <c r="U126" s="33"/>
      <c r="V126" s="33"/>
      <c r="W126" s="33"/>
      <c r="X126" s="33"/>
      <c r="Y126" s="33"/>
      <c r="Z126" s="33"/>
      <c r="AA126" s="33"/>
      <c r="AB126" s="33"/>
      <c r="AC126" s="33"/>
      <c r="AD126" s="33"/>
      <c r="AE126" s="33"/>
      <c r="AR126" s="213" t="s">
        <v>121</v>
      </c>
      <c r="AT126" s="213" t="s">
        <v>116</v>
      </c>
      <c r="AU126" s="213" t="s">
        <v>83</v>
      </c>
      <c r="AY126" s="16" t="s">
        <v>113</v>
      </c>
      <c r="BE126" s="214">
        <f>IF(N126="základní",J126,0)</f>
        <v>0</v>
      </c>
      <c r="BF126" s="214">
        <f>IF(N126="snížená",J126,0)</f>
        <v>0</v>
      </c>
      <c r="BG126" s="214">
        <f>IF(N126="zákl. přenesená",J126,0)</f>
        <v>0</v>
      </c>
      <c r="BH126" s="214">
        <f>IF(N126="sníž. přenesená",J126,0)</f>
        <v>0</v>
      </c>
      <c r="BI126" s="214">
        <f>IF(N126="nulová",J126,0)</f>
        <v>0</v>
      </c>
      <c r="BJ126" s="16" t="s">
        <v>81</v>
      </c>
      <c r="BK126" s="214">
        <f>ROUND(I126*H126,2)</f>
        <v>0</v>
      </c>
      <c r="BL126" s="16" t="s">
        <v>121</v>
      </c>
      <c r="BM126" s="213" t="s">
        <v>168</v>
      </c>
    </row>
    <row r="127" spans="1:47" s="2" customFormat="1" ht="29.25">
      <c r="A127" s="33"/>
      <c r="B127" s="34"/>
      <c r="C127" s="35"/>
      <c r="D127" s="217" t="s">
        <v>169</v>
      </c>
      <c r="E127" s="35"/>
      <c r="F127" s="241" t="s">
        <v>170</v>
      </c>
      <c r="G127" s="35"/>
      <c r="H127" s="35"/>
      <c r="I127" s="114"/>
      <c r="J127" s="35"/>
      <c r="K127" s="35"/>
      <c r="L127" s="38"/>
      <c r="M127" s="242"/>
      <c r="N127" s="243"/>
      <c r="O127" s="70"/>
      <c r="P127" s="70"/>
      <c r="Q127" s="70"/>
      <c r="R127" s="70"/>
      <c r="S127" s="70"/>
      <c r="T127" s="71"/>
      <c r="U127" s="33"/>
      <c r="V127" s="33"/>
      <c r="W127" s="33"/>
      <c r="X127" s="33"/>
      <c r="Y127" s="33"/>
      <c r="Z127" s="33"/>
      <c r="AA127" s="33"/>
      <c r="AB127" s="33"/>
      <c r="AC127" s="33"/>
      <c r="AD127" s="33"/>
      <c r="AE127" s="33"/>
      <c r="AT127" s="16" t="s">
        <v>169</v>
      </c>
      <c r="AU127" s="16" t="s">
        <v>83</v>
      </c>
    </row>
    <row r="128" spans="2:51" s="13" customFormat="1" ht="11.25">
      <c r="B128" s="215"/>
      <c r="C128" s="216"/>
      <c r="D128" s="217" t="s">
        <v>122</v>
      </c>
      <c r="E128" s="218" t="s">
        <v>1</v>
      </c>
      <c r="F128" s="219" t="s">
        <v>171</v>
      </c>
      <c r="G128" s="216"/>
      <c r="H128" s="220">
        <v>27</v>
      </c>
      <c r="I128" s="221"/>
      <c r="J128" s="216"/>
      <c r="K128" s="216"/>
      <c r="L128" s="222"/>
      <c r="M128" s="223"/>
      <c r="N128" s="224"/>
      <c r="O128" s="224"/>
      <c r="P128" s="224"/>
      <c r="Q128" s="224"/>
      <c r="R128" s="224"/>
      <c r="S128" s="224"/>
      <c r="T128" s="225"/>
      <c r="AT128" s="226" t="s">
        <v>122</v>
      </c>
      <c r="AU128" s="226" t="s">
        <v>83</v>
      </c>
      <c r="AV128" s="13" t="s">
        <v>83</v>
      </c>
      <c r="AW128" s="13" t="s">
        <v>30</v>
      </c>
      <c r="AX128" s="13" t="s">
        <v>81</v>
      </c>
      <c r="AY128" s="226" t="s">
        <v>113</v>
      </c>
    </row>
    <row r="129" spans="1:65" s="2" customFormat="1" ht="55.5" customHeight="1">
      <c r="A129" s="33"/>
      <c r="B129" s="34"/>
      <c r="C129" s="202" t="s">
        <v>83</v>
      </c>
      <c r="D129" s="202" t="s">
        <v>116</v>
      </c>
      <c r="E129" s="203" t="s">
        <v>172</v>
      </c>
      <c r="F129" s="204" t="s">
        <v>173</v>
      </c>
      <c r="G129" s="205" t="s">
        <v>167</v>
      </c>
      <c r="H129" s="206">
        <v>27</v>
      </c>
      <c r="I129" s="207"/>
      <c r="J129" s="208">
        <f>ROUND(I129*H129,2)</f>
        <v>0</v>
      </c>
      <c r="K129" s="204" t="s">
        <v>120</v>
      </c>
      <c r="L129" s="38"/>
      <c r="M129" s="209" t="s">
        <v>1</v>
      </c>
      <c r="N129" s="210" t="s">
        <v>38</v>
      </c>
      <c r="O129" s="70"/>
      <c r="P129" s="211">
        <f>O129*H129</f>
        <v>0</v>
      </c>
      <c r="Q129" s="211">
        <v>0</v>
      </c>
      <c r="R129" s="211">
        <f>Q129*H129</f>
        <v>0</v>
      </c>
      <c r="S129" s="211">
        <v>0</v>
      </c>
      <c r="T129" s="212">
        <f>S129*H129</f>
        <v>0</v>
      </c>
      <c r="U129" s="33"/>
      <c r="V129" s="33"/>
      <c r="W129" s="33"/>
      <c r="X129" s="33"/>
      <c r="Y129" s="33"/>
      <c r="Z129" s="33"/>
      <c r="AA129" s="33"/>
      <c r="AB129" s="33"/>
      <c r="AC129" s="33"/>
      <c r="AD129" s="33"/>
      <c r="AE129" s="33"/>
      <c r="AR129" s="213" t="s">
        <v>121</v>
      </c>
      <c r="AT129" s="213" t="s">
        <v>116</v>
      </c>
      <c r="AU129" s="213" t="s">
        <v>83</v>
      </c>
      <c r="AY129" s="16" t="s">
        <v>113</v>
      </c>
      <c r="BE129" s="214">
        <f>IF(N129="základní",J129,0)</f>
        <v>0</v>
      </c>
      <c r="BF129" s="214">
        <f>IF(N129="snížená",J129,0)</f>
        <v>0</v>
      </c>
      <c r="BG129" s="214">
        <f>IF(N129="zákl. přenesená",J129,0)</f>
        <v>0</v>
      </c>
      <c r="BH129" s="214">
        <f>IF(N129="sníž. přenesená",J129,0)</f>
        <v>0</v>
      </c>
      <c r="BI129" s="214">
        <f>IF(N129="nulová",J129,0)</f>
        <v>0</v>
      </c>
      <c r="BJ129" s="16" t="s">
        <v>81</v>
      </c>
      <c r="BK129" s="214">
        <f>ROUND(I129*H129,2)</f>
        <v>0</v>
      </c>
      <c r="BL129" s="16" t="s">
        <v>121</v>
      </c>
      <c r="BM129" s="213" t="s">
        <v>174</v>
      </c>
    </row>
    <row r="130" spans="1:47" s="2" customFormat="1" ht="68.25">
      <c r="A130" s="33"/>
      <c r="B130" s="34"/>
      <c r="C130" s="35"/>
      <c r="D130" s="217" t="s">
        <v>169</v>
      </c>
      <c r="E130" s="35"/>
      <c r="F130" s="241" t="s">
        <v>175</v>
      </c>
      <c r="G130" s="35"/>
      <c r="H130" s="35"/>
      <c r="I130" s="114"/>
      <c r="J130" s="35"/>
      <c r="K130" s="35"/>
      <c r="L130" s="38"/>
      <c r="M130" s="242"/>
      <c r="N130" s="243"/>
      <c r="O130" s="70"/>
      <c r="P130" s="70"/>
      <c r="Q130" s="70"/>
      <c r="R130" s="70"/>
      <c r="S130" s="70"/>
      <c r="T130" s="71"/>
      <c r="U130" s="33"/>
      <c r="V130" s="33"/>
      <c r="W130" s="33"/>
      <c r="X130" s="33"/>
      <c r="Y130" s="33"/>
      <c r="Z130" s="33"/>
      <c r="AA130" s="33"/>
      <c r="AB130" s="33"/>
      <c r="AC130" s="33"/>
      <c r="AD130" s="33"/>
      <c r="AE130" s="33"/>
      <c r="AT130" s="16" t="s">
        <v>169</v>
      </c>
      <c r="AU130" s="16" t="s">
        <v>83</v>
      </c>
    </row>
    <row r="131" spans="1:65" s="2" customFormat="1" ht="55.5" customHeight="1">
      <c r="A131" s="33"/>
      <c r="B131" s="34"/>
      <c r="C131" s="202" t="s">
        <v>129</v>
      </c>
      <c r="D131" s="202" t="s">
        <v>116</v>
      </c>
      <c r="E131" s="203" t="s">
        <v>176</v>
      </c>
      <c r="F131" s="204" t="s">
        <v>177</v>
      </c>
      <c r="G131" s="205" t="s">
        <v>167</v>
      </c>
      <c r="H131" s="206">
        <v>405</v>
      </c>
      <c r="I131" s="207"/>
      <c r="J131" s="208">
        <f>ROUND(I131*H131,2)</f>
        <v>0</v>
      </c>
      <c r="K131" s="204" t="s">
        <v>120</v>
      </c>
      <c r="L131" s="38"/>
      <c r="M131" s="209" t="s">
        <v>1</v>
      </c>
      <c r="N131" s="210" t="s">
        <v>38</v>
      </c>
      <c r="O131" s="70"/>
      <c r="P131" s="211">
        <f>O131*H131</f>
        <v>0</v>
      </c>
      <c r="Q131" s="211">
        <v>0</v>
      </c>
      <c r="R131" s="211">
        <f>Q131*H131</f>
        <v>0</v>
      </c>
      <c r="S131" s="211">
        <v>0</v>
      </c>
      <c r="T131" s="212">
        <f>S131*H131</f>
        <v>0</v>
      </c>
      <c r="U131" s="33"/>
      <c r="V131" s="33"/>
      <c r="W131" s="33"/>
      <c r="X131" s="33"/>
      <c r="Y131" s="33"/>
      <c r="Z131" s="33"/>
      <c r="AA131" s="33"/>
      <c r="AB131" s="33"/>
      <c r="AC131" s="33"/>
      <c r="AD131" s="33"/>
      <c r="AE131" s="33"/>
      <c r="AR131" s="213" t="s">
        <v>121</v>
      </c>
      <c r="AT131" s="213" t="s">
        <v>116</v>
      </c>
      <c r="AU131" s="213" t="s">
        <v>83</v>
      </c>
      <c r="AY131" s="16" t="s">
        <v>113</v>
      </c>
      <c r="BE131" s="214">
        <f>IF(N131="základní",J131,0)</f>
        <v>0</v>
      </c>
      <c r="BF131" s="214">
        <f>IF(N131="snížená",J131,0)</f>
        <v>0</v>
      </c>
      <c r="BG131" s="214">
        <f>IF(N131="zákl. přenesená",J131,0)</f>
        <v>0</v>
      </c>
      <c r="BH131" s="214">
        <f>IF(N131="sníž. přenesená",J131,0)</f>
        <v>0</v>
      </c>
      <c r="BI131" s="214">
        <f>IF(N131="nulová",J131,0)</f>
        <v>0</v>
      </c>
      <c r="BJ131" s="16" t="s">
        <v>81</v>
      </c>
      <c r="BK131" s="214">
        <f>ROUND(I131*H131,2)</f>
        <v>0</v>
      </c>
      <c r="BL131" s="16" t="s">
        <v>121</v>
      </c>
      <c r="BM131" s="213" t="s">
        <v>178</v>
      </c>
    </row>
    <row r="132" spans="1:47" s="2" customFormat="1" ht="68.25">
      <c r="A132" s="33"/>
      <c r="B132" s="34"/>
      <c r="C132" s="35"/>
      <c r="D132" s="217" t="s">
        <v>169</v>
      </c>
      <c r="E132" s="35"/>
      <c r="F132" s="241" t="s">
        <v>175</v>
      </c>
      <c r="G132" s="35"/>
      <c r="H132" s="35"/>
      <c r="I132" s="114"/>
      <c r="J132" s="35"/>
      <c r="K132" s="35"/>
      <c r="L132" s="38"/>
      <c r="M132" s="242"/>
      <c r="N132" s="243"/>
      <c r="O132" s="70"/>
      <c r="P132" s="70"/>
      <c r="Q132" s="70"/>
      <c r="R132" s="70"/>
      <c r="S132" s="70"/>
      <c r="T132" s="71"/>
      <c r="U132" s="33"/>
      <c r="V132" s="33"/>
      <c r="W132" s="33"/>
      <c r="X132" s="33"/>
      <c r="Y132" s="33"/>
      <c r="Z132" s="33"/>
      <c r="AA132" s="33"/>
      <c r="AB132" s="33"/>
      <c r="AC132" s="33"/>
      <c r="AD132" s="33"/>
      <c r="AE132" s="33"/>
      <c r="AT132" s="16" t="s">
        <v>169</v>
      </c>
      <c r="AU132" s="16" t="s">
        <v>83</v>
      </c>
    </row>
    <row r="133" spans="2:51" s="13" customFormat="1" ht="11.25">
      <c r="B133" s="215"/>
      <c r="C133" s="216"/>
      <c r="D133" s="217" t="s">
        <v>122</v>
      </c>
      <c r="E133" s="218" t="s">
        <v>1</v>
      </c>
      <c r="F133" s="219" t="s">
        <v>179</v>
      </c>
      <c r="G133" s="216"/>
      <c r="H133" s="220">
        <v>405</v>
      </c>
      <c r="I133" s="221"/>
      <c r="J133" s="216"/>
      <c r="K133" s="216"/>
      <c r="L133" s="222"/>
      <c r="M133" s="223"/>
      <c r="N133" s="224"/>
      <c r="O133" s="224"/>
      <c r="P133" s="224"/>
      <c r="Q133" s="224"/>
      <c r="R133" s="224"/>
      <c r="S133" s="224"/>
      <c r="T133" s="225"/>
      <c r="AT133" s="226" t="s">
        <v>122</v>
      </c>
      <c r="AU133" s="226" t="s">
        <v>83</v>
      </c>
      <c r="AV133" s="13" t="s">
        <v>83</v>
      </c>
      <c r="AW133" s="13" t="s">
        <v>30</v>
      </c>
      <c r="AX133" s="13" t="s">
        <v>81</v>
      </c>
      <c r="AY133" s="226" t="s">
        <v>113</v>
      </c>
    </row>
    <row r="134" spans="1:65" s="2" customFormat="1" ht="33" customHeight="1">
      <c r="A134" s="33"/>
      <c r="B134" s="34"/>
      <c r="C134" s="202" t="s">
        <v>121</v>
      </c>
      <c r="D134" s="202" t="s">
        <v>116</v>
      </c>
      <c r="E134" s="203" t="s">
        <v>180</v>
      </c>
      <c r="F134" s="204" t="s">
        <v>181</v>
      </c>
      <c r="G134" s="205" t="s">
        <v>167</v>
      </c>
      <c r="H134" s="206">
        <v>27</v>
      </c>
      <c r="I134" s="207"/>
      <c r="J134" s="208">
        <f>ROUND(I134*H134,2)</f>
        <v>0</v>
      </c>
      <c r="K134" s="204" t="s">
        <v>120</v>
      </c>
      <c r="L134" s="38"/>
      <c r="M134" s="209" t="s">
        <v>1</v>
      </c>
      <c r="N134" s="210" t="s">
        <v>38</v>
      </c>
      <c r="O134" s="70"/>
      <c r="P134" s="211">
        <f>O134*H134</f>
        <v>0</v>
      </c>
      <c r="Q134" s="211">
        <v>0</v>
      </c>
      <c r="R134" s="211">
        <f>Q134*H134</f>
        <v>0</v>
      </c>
      <c r="S134" s="211">
        <v>0</v>
      </c>
      <c r="T134" s="212">
        <f>S134*H134</f>
        <v>0</v>
      </c>
      <c r="U134" s="33"/>
      <c r="V134" s="33"/>
      <c r="W134" s="33"/>
      <c r="X134" s="33"/>
      <c r="Y134" s="33"/>
      <c r="Z134" s="33"/>
      <c r="AA134" s="33"/>
      <c r="AB134" s="33"/>
      <c r="AC134" s="33"/>
      <c r="AD134" s="33"/>
      <c r="AE134" s="33"/>
      <c r="AR134" s="213" t="s">
        <v>121</v>
      </c>
      <c r="AT134" s="213" t="s">
        <v>116</v>
      </c>
      <c r="AU134" s="213" t="s">
        <v>83</v>
      </c>
      <c r="AY134" s="16" t="s">
        <v>113</v>
      </c>
      <c r="BE134" s="214">
        <f>IF(N134="základní",J134,0)</f>
        <v>0</v>
      </c>
      <c r="BF134" s="214">
        <f>IF(N134="snížená",J134,0)</f>
        <v>0</v>
      </c>
      <c r="BG134" s="214">
        <f>IF(N134="zákl. přenesená",J134,0)</f>
        <v>0</v>
      </c>
      <c r="BH134" s="214">
        <f>IF(N134="sníž. přenesená",J134,0)</f>
        <v>0</v>
      </c>
      <c r="BI134" s="214">
        <f>IF(N134="nulová",J134,0)</f>
        <v>0</v>
      </c>
      <c r="BJ134" s="16" t="s">
        <v>81</v>
      </c>
      <c r="BK134" s="214">
        <f>ROUND(I134*H134,2)</f>
        <v>0</v>
      </c>
      <c r="BL134" s="16" t="s">
        <v>121</v>
      </c>
      <c r="BM134" s="213" t="s">
        <v>182</v>
      </c>
    </row>
    <row r="135" spans="1:47" s="2" customFormat="1" ht="117">
      <c r="A135" s="33"/>
      <c r="B135" s="34"/>
      <c r="C135" s="35"/>
      <c r="D135" s="217" t="s">
        <v>169</v>
      </c>
      <c r="E135" s="35"/>
      <c r="F135" s="241" t="s">
        <v>183</v>
      </c>
      <c r="G135" s="35"/>
      <c r="H135" s="35"/>
      <c r="I135" s="114"/>
      <c r="J135" s="35"/>
      <c r="K135" s="35"/>
      <c r="L135" s="38"/>
      <c r="M135" s="242"/>
      <c r="N135" s="243"/>
      <c r="O135" s="70"/>
      <c r="P135" s="70"/>
      <c r="Q135" s="70"/>
      <c r="R135" s="70"/>
      <c r="S135" s="70"/>
      <c r="T135" s="71"/>
      <c r="U135" s="33"/>
      <c r="V135" s="33"/>
      <c r="W135" s="33"/>
      <c r="X135" s="33"/>
      <c r="Y135" s="33"/>
      <c r="Z135" s="33"/>
      <c r="AA135" s="33"/>
      <c r="AB135" s="33"/>
      <c r="AC135" s="33"/>
      <c r="AD135" s="33"/>
      <c r="AE135" s="33"/>
      <c r="AT135" s="16" t="s">
        <v>169</v>
      </c>
      <c r="AU135" s="16" t="s">
        <v>83</v>
      </c>
    </row>
    <row r="136" spans="1:65" s="2" customFormat="1" ht="33" customHeight="1">
      <c r="A136" s="33"/>
      <c r="B136" s="34"/>
      <c r="C136" s="202" t="s">
        <v>138</v>
      </c>
      <c r="D136" s="202" t="s">
        <v>116</v>
      </c>
      <c r="E136" s="203" t="s">
        <v>184</v>
      </c>
      <c r="F136" s="204" t="s">
        <v>185</v>
      </c>
      <c r="G136" s="205" t="s">
        <v>186</v>
      </c>
      <c r="H136" s="206">
        <v>51.3</v>
      </c>
      <c r="I136" s="207"/>
      <c r="J136" s="208">
        <f>ROUND(I136*H136,2)</f>
        <v>0</v>
      </c>
      <c r="K136" s="204" t="s">
        <v>120</v>
      </c>
      <c r="L136" s="38"/>
      <c r="M136" s="209" t="s">
        <v>1</v>
      </c>
      <c r="N136" s="210" t="s">
        <v>38</v>
      </c>
      <c r="O136" s="70"/>
      <c r="P136" s="211">
        <f>O136*H136</f>
        <v>0</v>
      </c>
      <c r="Q136" s="211">
        <v>0</v>
      </c>
      <c r="R136" s="211">
        <f>Q136*H136</f>
        <v>0</v>
      </c>
      <c r="S136" s="211">
        <v>0</v>
      </c>
      <c r="T136" s="212">
        <f>S136*H136</f>
        <v>0</v>
      </c>
      <c r="U136" s="33"/>
      <c r="V136" s="33"/>
      <c r="W136" s="33"/>
      <c r="X136" s="33"/>
      <c r="Y136" s="33"/>
      <c r="Z136" s="33"/>
      <c r="AA136" s="33"/>
      <c r="AB136" s="33"/>
      <c r="AC136" s="33"/>
      <c r="AD136" s="33"/>
      <c r="AE136" s="33"/>
      <c r="AR136" s="213" t="s">
        <v>121</v>
      </c>
      <c r="AT136" s="213" t="s">
        <v>116</v>
      </c>
      <c r="AU136" s="213" t="s">
        <v>83</v>
      </c>
      <c r="AY136" s="16" t="s">
        <v>113</v>
      </c>
      <c r="BE136" s="214">
        <f>IF(N136="základní",J136,0)</f>
        <v>0</v>
      </c>
      <c r="BF136" s="214">
        <f>IF(N136="snížená",J136,0)</f>
        <v>0</v>
      </c>
      <c r="BG136" s="214">
        <f>IF(N136="zákl. přenesená",J136,0)</f>
        <v>0</v>
      </c>
      <c r="BH136" s="214">
        <f>IF(N136="sníž. přenesená",J136,0)</f>
        <v>0</v>
      </c>
      <c r="BI136" s="214">
        <f>IF(N136="nulová",J136,0)</f>
        <v>0</v>
      </c>
      <c r="BJ136" s="16" t="s">
        <v>81</v>
      </c>
      <c r="BK136" s="214">
        <f>ROUND(I136*H136,2)</f>
        <v>0</v>
      </c>
      <c r="BL136" s="16" t="s">
        <v>121</v>
      </c>
      <c r="BM136" s="213" t="s">
        <v>187</v>
      </c>
    </row>
    <row r="137" spans="1:47" s="2" customFormat="1" ht="39">
      <c r="A137" s="33"/>
      <c r="B137" s="34"/>
      <c r="C137" s="35"/>
      <c r="D137" s="217" t="s">
        <v>169</v>
      </c>
      <c r="E137" s="35"/>
      <c r="F137" s="241" t="s">
        <v>188</v>
      </c>
      <c r="G137" s="35"/>
      <c r="H137" s="35"/>
      <c r="I137" s="114"/>
      <c r="J137" s="35"/>
      <c r="K137" s="35"/>
      <c r="L137" s="38"/>
      <c r="M137" s="242"/>
      <c r="N137" s="243"/>
      <c r="O137" s="70"/>
      <c r="P137" s="70"/>
      <c r="Q137" s="70"/>
      <c r="R137" s="70"/>
      <c r="S137" s="70"/>
      <c r="T137" s="71"/>
      <c r="U137" s="33"/>
      <c r="V137" s="33"/>
      <c r="W137" s="33"/>
      <c r="X137" s="33"/>
      <c r="Y137" s="33"/>
      <c r="Z137" s="33"/>
      <c r="AA137" s="33"/>
      <c r="AB137" s="33"/>
      <c r="AC137" s="33"/>
      <c r="AD137" s="33"/>
      <c r="AE137" s="33"/>
      <c r="AT137" s="16" t="s">
        <v>169</v>
      </c>
      <c r="AU137" s="16" t="s">
        <v>83</v>
      </c>
    </row>
    <row r="138" spans="2:51" s="13" customFormat="1" ht="11.25">
      <c r="B138" s="215"/>
      <c r="C138" s="216"/>
      <c r="D138" s="217" t="s">
        <v>122</v>
      </c>
      <c r="E138" s="218" t="s">
        <v>1</v>
      </c>
      <c r="F138" s="219" t="s">
        <v>189</v>
      </c>
      <c r="G138" s="216"/>
      <c r="H138" s="220">
        <v>51.3</v>
      </c>
      <c r="I138" s="221"/>
      <c r="J138" s="216"/>
      <c r="K138" s="216"/>
      <c r="L138" s="222"/>
      <c r="M138" s="223"/>
      <c r="N138" s="224"/>
      <c r="O138" s="224"/>
      <c r="P138" s="224"/>
      <c r="Q138" s="224"/>
      <c r="R138" s="224"/>
      <c r="S138" s="224"/>
      <c r="T138" s="225"/>
      <c r="AT138" s="226" t="s">
        <v>122</v>
      </c>
      <c r="AU138" s="226" t="s">
        <v>83</v>
      </c>
      <c r="AV138" s="13" t="s">
        <v>83</v>
      </c>
      <c r="AW138" s="13" t="s">
        <v>30</v>
      </c>
      <c r="AX138" s="13" t="s">
        <v>81</v>
      </c>
      <c r="AY138" s="226" t="s">
        <v>113</v>
      </c>
    </row>
    <row r="139" spans="2:63" s="12" customFormat="1" ht="22.9" customHeight="1">
      <c r="B139" s="186"/>
      <c r="C139" s="187"/>
      <c r="D139" s="188" t="s">
        <v>72</v>
      </c>
      <c r="E139" s="200" t="s">
        <v>121</v>
      </c>
      <c r="F139" s="200" t="s">
        <v>190</v>
      </c>
      <c r="G139" s="187"/>
      <c r="H139" s="187"/>
      <c r="I139" s="190"/>
      <c r="J139" s="201">
        <f>BK139</f>
        <v>0</v>
      </c>
      <c r="K139" s="187"/>
      <c r="L139" s="192"/>
      <c r="M139" s="193"/>
      <c r="N139" s="194"/>
      <c r="O139" s="194"/>
      <c r="P139" s="195">
        <f>SUM(P140:P145)</f>
        <v>0</v>
      </c>
      <c r="Q139" s="194"/>
      <c r="R139" s="195">
        <f>SUM(R140:R145)</f>
        <v>83.1402</v>
      </c>
      <c r="S139" s="194"/>
      <c r="T139" s="196">
        <f>SUM(T140:T145)</f>
        <v>0</v>
      </c>
      <c r="AR139" s="197" t="s">
        <v>81</v>
      </c>
      <c r="AT139" s="198" t="s">
        <v>72</v>
      </c>
      <c r="AU139" s="198" t="s">
        <v>81</v>
      </c>
      <c r="AY139" s="197" t="s">
        <v>113</v>
      </c>
      <c r="BK139" s="199">
        <f>SUM(BK140:BK145)</f>
        <v>0</v>
      </c>
    </row>
    <row r="140" spans="1:65" s="2" customFormat="1" ht="33" customHeight="1">
      <c r="A140" s="33"/>
      <c r="B140" s="34"/>
      <c r="C140" s="202" t="s">
        <v>141</v>
      </c>
      <c r="D140" s="202" t="s">
        <v>116</v>
      </c>
      <c r="E140" s="203" t="s">
        <v>191</v>
      </c>
      <c r="F140" s="204" t="s">
        <v>192</v>
      </c>
      <c r="G140" s="205" t="s">
        <v>193</v>
      </c>
      <c r="H140" s="206">
        <v>90</v>
      </c>
      <c r="I140" s="207"/>
      <c r="J140" s="208">
        <f>ROUND(I140*H140,2)</f>
        <v>0</v>
      </c>
      <c r="K140" s="204" t="s">
        <v>120</v>
      </c>
      <c r="L140" s="38"/>
      <c r="M140" s="209" t="s">
        <v>1</v>
      </c>
      <c r="N140" s="210" t="s">
        <v>38</v>
      </c>
      <c r="O140" s="70"/>
      <c r="P140" s="211">
        <f>O140*H140</f>
        <v>0</v>
      </c>
      <c r="Q140" s="211">
        <v>0.18051</v>
      </c>
      <c r="R140" s="211">
        <f>Q140*H140</f>
        <v>16.2459</v>
      </c>
      <c r="S140" s="211">
        <v>0</v>
      </c>
      <c r="T140" s="212">
        <f>S140*H140</f>
        <v>0</v>
      </c>
      <c r="U140" s="33"/>
      <c r="V140" s="33"/>
      <c r="W140" s="33"/>
      <c r="X140" s="33"/>
      <c r="Y140" s="33"/>
      <c r="Z140" s="33"/>
      <c r="AA140" s="33"/>
      <c r="AB140" s="33"/>
      <c r="AC140" s="33"/>
      <c r="AD140" s="33"/>
      <c r="AE140" s="33"/>
      <c r="AR140" s="213" t="s">
        <v>121</v>
      </c>
      <c r="AT140" s="213" t="s">
        <v>116</v>
      </c>
      <c r="AU140" s="213" t="s">
        <v>83</v>
      </c>
      <c r="AY140" s="16" t="s">
        <v>113</v>
      </c>
      <c r="BE140" s="214">
        <f>IF(N140="základní",J140,0)</f>
        <v>0</v>
      </c>
      <c r="BF140" s="214">
        <f>IF(N140="snížená",J140,0)</f>
        <v>0</v>
      </c>
      <c r="BG140" s="214">
        <f>IF(N140="zákl. přenesená",J140,0)</f>
        <v>0</v>
      </c>
      <c r="BH140" s="214">
        <f>IF(N140="sníž. přenesená",J140,0)</f>
        <v>0</v>
      </c>
      <c r="BI140" s="214">
        <f>IF(N140="nulová",J140,0)</f>
        <v>0</v>
      </c>
      <c r="BJ140" s="16" t="s">
        <v>81</v>
      </c>
      <c r="BK140" s="214">
        <f>ROUND(I140*H140,2)</f>
        <v>0</v>
      </c>
      <c r="BL140" s="16" t="s">
        <v>121</v>
      </c>
      <c r="BM140" s="213" t="s">
        <v>194</v>
      </c>
    </row>
    <row r="141" spans="1:47" s="2" customFormat="1" ht="185.25">
      <c r="A141" s="33"/>
      <c r="B141" s="34"/>
      <c r="C141" s="35"/>
      <c r="D141" s="217" t="s">
        <v>169</v>
      </c>
      <c r="E141" s="35"/>
      <c r="F141" s="241" t="s">
        <v>195</v>
      </c>
      <c r="G141" s="35"/>
      <c r="H141" s="35"/>
      <c r="I141" s="114"/>
      <c r="J141" s="35"/>
      <c r="K141" s="35"/>
      <c r="L141" s="38"/>
      <c r="M141" s="242"/>
      <c r="N141" s="243"/>
      <c r="O141" s="70"/>
      <c r="P141" s="70"/>
      <c r="Q141" s="70"/>
      <c r="R141" s="70"/>
      <c r="S141" s="70"/>
      <c r="T141" s="71"/>
      <c r="U141" s="33"/>
      <c r="V141" s="33"/>
      <c r="W141" s="33"/>
      <c r="X141" s="33"/>
      <c r="Y141" s="33"/>
      <c r="Z141" s="33"/>
      <c r="AA141" s="33"/>
      <c r="AB141" s="33"/>
      <c r="AC141" s="33"/>
      <c r="AD141" s="33"/>
      <c r="AE141" s="33"/>
      <c r="AT141" s="16" t="s">
        <v>169</v>
      </c>
      <c r="AU141" s="16" t="s">
        <v>83</v>
      </c>
    </row>
    <row r="142" spans="2:51" s="13" customFormat="1" ht="11.25">
      <c r="B142" s="215"/>
      <c r="C142" s="216"/>
      <c r="D142" s="217" t="s">
        <v>122</v>
      </c>
      <c r="E142" s="218" t="s">
        <v>1</v>
      </c>
      <c r="F142" s="219" t="s">
        <v>196</v>
      </c>
      <c r="G142" s="216"/>
      <c r="H142" s="220">
        <v>90</v>
      </c>
      <c r="I142" s="221"/>
      <c r="J142" s="216"/>
      <c r="K142" s="216"/>
      <c r="L142" s="222"/>
      <c r="M142" s="223"/>
      <c r="N142" s="224"/>
      <c r="O142" s="224"/>
      <c r="P142" s="224"/>
      <c r="Q142" s="224"/>
      <c r="R142" s="224"/>
      <c r="S142" s="224"/>
      <c r="T142" s="225"/>
      <c r="AT142" s="226" t="s">
        <v>122</v>
      </c>
      <c r="AU142" s="226" t="s">
        <v>83</v>
      </c>
      <c r="AV142" s="13" t="s">
        <v>83</v>
      </c>
      <c r="AW142" s="13" t="s">
        <v>30</v>
      </c>
      <c r="AX142" s="13" t="s">
        <v>81</v>
      </c>
      <c r="AY142" s="226" t="s">
        <v>113</v>
      </c>
    </row>
    <row r="143" spans="1:65" s="2" customFormat="1" ht="33" customHeight="1">
      <c r="A143" s="33"/>
      <c r="B143" s="34"/>
      <c r="C143" s="202" t="s">
        <v>145</v>
      </c>
      <c r="D143" s="202" t="s">
        <v>116</v>
      </c>
      <c r="E143" s="203" t="s">
        <v>197</v>
      </c>
      <c r="F143" s="204" t="s">
        <v>198</v>
      </c>
      <c r="G143" s="205" t="s">
        <v>193</v>
      </c>
      <c r="H143" s="206">
        <v>90</v>
      </c>
      <c r="I143" s="207"/>
      <c r="J143" s="208">
        <f>ROUND(I143*H143,2)</f>
        <v>0</v>
      </c>
      <c r="K143" s="204" t="s">
        <v>120</v>
      </c>
      <c r="L143" s="38"/>
      <c r="M143" s="209" t="s">
        <v>1</v>
      </c>
      <c r="N143" s="210" t="s">
        <v>38</v>
      </c>
      <c r="O143" s="70"/>
      <c r="P143" s="211">
        <f>O143*H143</f>
        <v>0</v>
      </c>
      <c r="Q143" s="211">
        <v>0.74327</v>
      </c>
      <c r="R143" s="211">
        <f>Q143*H143</f>
        <v>66.8943</v>
      </c>
      <c r="S143" s="211">
        <v>0</v>
      </c>
      <c r="T143" s="212">
        <f>S143*H143</f>
        <v>0</v>
      </c>
      <c r="U143" s="33"/>
      <c r="V143" s="33"/>
      <c r="W143" s="33"/>
      <c r="X143" s="33"/>
      <c r="Y143" s="33"/>
      <c r="Z143" s="33"/>
      <c r="AA143" s="33"/>
      <c r="AB143" s="33"/>
      <c r="AC143" s="33"/>
      <c r="AD143" s="33"/>
      <c r="AE143" s="33"/>
      <c r="AR143" s="213" t="s">
        <v>121</v>
      </c>
      <c r="AT143" s="213" t="s">
        <v>116</v>
      </c>
      <c r="AU143" s="213" t="s">
        <v>83</v>
      </c>
      <c r="AY143" s="16" t="s">
        <v>113</v>
      </c>
      <c r="BE143" s="214">
        <f>IF(N143="základní",J143,0)</f>
        <v>0</v>
      </c>
      <c r="BF143" s="214">
        <f>IF(N143="snížená",J143,0)</f>
        <v>0</v>
      </c>
      <c r="BG143" s="214">
        <f>IF(N143="zákl. přenesená",J143,0)</f>
        <v>0</v>
      </c>
      <c r="BH143" s="214">
        <f>IF(N143="sníž. přenesená",J143,0)</f>
        <v>0</v>
      </c>
      <c r="BI143" s="214">
        <f>IF(N143="nulová",J143,0)</f>
        <v>0</v>
      </c>
      <c r="BJ143" s="16" t="s">
        <v>81</v>
      </c>
      <c r="BK143" s="214">
        <f>ROUND(I143*H143,2)</f>
        <v>0</v>
      </c>
      <c r="BL143" s="16" t="s">
        <v>121</v>
      </c>
      <c r="BM143" s="213" t="s">
        <v>199</v>
      </c>
    </row>
    <row r="144" spans="1:47" s="2" customFormat="1" ht="87.75">
      <c r="A144" s="33"/>
      <c r="B144" s="34"/>
      <c r="C144" s="35"/>
      <c r="D144" s="217" t="s">
        <v>169</v>
      </c>
      <c r="E144" s="35"/>
      <c r="F144" s="241" t="s">
        <v>200</v>
      </c>
      <c r="G144" s="35"/>
      <c r="H144" s="35"/>
      <c r="I144" s="114"/>
      <c r="J144" s="35"/>
      <c r="K144" s="35"/>
      <c r="L144" s="38"/>
      <c r="M144" s="242"/>
      <c r="N144" s="243"/>
      <c r="O144" s="70"/>
      <c r="P144" s="70"/>
      <c r="Q144" s="70"/>
      <c r="R144" s="70"/>
      <c r="S144" s="70"/>
      <c r="T144" s="71"/>
      <c r="U144" s="33"/>
      <c r="V144" s="33"/>
      <c r="W144" s="33"/>
      <c r="X144" s="33"/>
      <c r="Y144" s="33"/>
      <c r="Z144" s="33"/>
      <c r="AA144" s="33"/>
      <c r="AB144" s="33"/>
      <c r="AC144" s="33"/>
      <c r="AD144" s="33"/>
      <c r="AE144" s="33"/>
      <c r="AT144" s="16" t="s">
        <v>169</v>
      </c>
      <c r="AU144" s="16" t="s">
        <v>83</v>
      </c>
    </row>
    <row r="145" spans="2:51" s="13" customFormat="1" ht="11.25">
      <c r="B145" s="215"/>
      <c r="C145" s="216"/>
      <c r="D145" s="217" t="s">
        <v>122</v>
      </c>
      <c r="E145" s="218" t="s">
        <v>1</v>
      </c>
      <c r="F145" s="219" t="s">
        <v>201</v>
      </c>
      <c r="G145" s="216"/>
      <c r="H145" s="220">
        <v>90</v>
      </c>
      <c r="I145" s="221"/>
      <c r="J145" s="216"/>
      <c r="K145" s="216"/>
      <c r="L145" s="222"/>
      <c r="M145" s="223"/>
      <c r="N145" s="224"/>
      <c r="O145" s="224"/>
      <c r="P145" s="224"/>
      <c r="Q145" s="224"/>
      <c r="R145" s="224"/>
      <c r="S145" s="224"/>
      <c r="T145" s="225"/>
      <c r="AT145" s="226" t="s">
        <v>122</v>
      </c>
      <c r="AU145" s="226" t="s">
        <v>83</v>
      </c>
      <c r="AV145" s="13" t="s">
        <v>83</v>
      </c>
      <c r="AW145" s="13" t="s">
        <v>30</v>
      </c>
      <c r="AX145" s="13" t="s">
        <v>81</v>
      </c>
      <c r="AY145" s="226" t="s">
        <v>113</v>
      </c>
    </row>
    <row r="146" spans="2:63" s="12" customFormat="1" ht="22.9" customHeight="1">
      <c r="B146" s="186"/>
      <c r="C146" s="187"/>
      <c r="D146" s="188" t="s">
        <v>72</v>
      </c>
      <c r="E146" s="200" t="s">
        <v>138</v>
      </c>
      <c r="F146" s="200" t="s">
        <v>202</v>
      </c>
      <c r="G146" s="187"/>
      <c r="H146" s="187"/>
      <c r="I146" s="190"/>
      <c r="J146" s="201">
        <f>BK146</f>
        <v>0</v>
      </c>
      <c r="K146" s="187"/>
      <c r="L146" s="192"/>
      <c r="M146" s="193"/>
      <c r="N146" s="194"/>
      <c r="O146" s="194"/>
      <c r="P146" s="195">
        <f>SUM(P147:P177)</f>
        <v>0</v>
      </c>
      <c r="Q146" s="194"/>
      <c r="R146" s="195">
        <f>SUM(R147:R177)</f>
        <v>10482.0479672</v>
      </c>
      <c r="S146" s="194"/>
      <c r="T146" s="196">
        <f>SUM(T147:T177)</f>
        <v>0</v>
      </c>
      <c r="AR146" s="197" t="s">
        <v>81</v>
      </c>
      <c r="AT146" s="198" t="s">
        <v>72</v>
      </c>
      <c r="AU146" s="198" t="s">
        <v>81</v>
      </c>
      <c r="AY146" s="197" t="s">
        <v>113</v>
      </c>
      <c r="BK146" s="199">
        <f>SUM(BK147:BK177)</f>
        <v>0</v>
      </c>
    </row>
    <row r="147" spans="1:65" s="2" customFormat="1" ht="21.75" customHeight="1">
      <c r="A147" s="33"/>
      <c r="B147" s="34"/>
      <c r="C147" s="202" t="s">
        <v>140</v>
      </c>
      <c r="D147" s="202" t="s">
        <v>116</v>
      </c>
      <c r="E147" s="203" t="s">
        <v>203</v>
      </c>
      <c r="F147" s="204" t="s">
        <v>204</v>
      </c>
      <c r="G147" s="205" t="s">
        <v>167</v>
      </c>
      <c r="H147" s="206">
        <v>459.2</v>
      </c>
      <c r="I147" s="207"/>
      <c r="J147" s="208">
        <f>ROUND(I147*H147,2)</f>
        <v>0</v>
      </c>
      <c r="K147" s="204" t="s">
        <v>120</v>
      </c>
      <c r="L147" s="38"/>
      <c r="M147" s="209" t="s">
        <v>1</v>
      </c>
      <c r="N147" s="210" t="s">
        <v>38</v>
      </c>
      <c r="O147" s="70"/>
      <c r="P147" s="211">
        <f>O147*H147</f>
        <v>0</v>
      </c>
      <c r="Q147" s="211">
        <v>0</v>
      </c>
      <c r="R147" s="211">
        <f>Q147*H147</f>
        <v>0</v>
      </c>
      <c r="S147" s="211">
        <v>0</v>
      </c>
      <c r="T147" s="212">
        <f>S147*H147</f>
        <v>0</v>
      </c>
      <c r="U147" s="33"/>
      <c r="V147" s="33"/>
      <c r="W147" s="33"/>
      <c r="X147" s="33"/>
      <c r="Y147" s="33"/>
      <c r="Z147" s="33"/>
      <c r="AA147" s="33"/>
      <c r="AB147" s="33"/>
      <c r="AC147" s="33"/>
      <c r="AD147" s="33"/>
      <c r="AE147" s="33"/>
      <c r="AR147" s="213" t="s">
        <v>121</v>
      </c>
      <c r="AT147" s="213" t="s">
        <v>116</v>
      </c>
      <c r="AU147" s="213" t="s">
        <v>83</v>
      </c>
      <c r="AY147" s="16" t="s">
        <v>113</v>
      </c>
      <c r="BE147" s="214">
        <f>IF(N147="základní",J147,0)</f>
        <v>0</v>
      </c>
      <c r="BF147" s="214">
        <f>IF(N147="snížená",J147,0)</f>
        <v>0</v>
      </c>
      <c r="BG147" s="214">
        <f>IF(N147="zákl. přenesená",J147,0)</f>
        <v>0</v>
      </c>
      <c r="BH147" s="214">
        <f>IF(N147="sníž. přenesená",J147,0)</f>
        <v>0</v>
      </c>
      <c r="BI147" s="214">
        <f>IF(N147="nulová",J147,0)</f>
        <v>0</v>
      </c>
      <c r="BJ147" s="16" t="s">
        <v>81</v>
      </c>
      <c r="BK147" s="214">
        <f>ROUND(I147*H147,2)</f>
        <v>0</v>
      </c>
      <c r="BL147" s="16" t="s">
        <v>121</v>
      </c>
      <c r="BM147" s="213" t="s">
        <v>205</v>
      </c>
    </row>
    <row r="148" spans="1:47" s="2" customFormat="1" ht="48.75">
      <c r="A148" s="33"/>
      <c r="B148" s="34"/>
      <c r="C148" s="35"/>
      <c r="D148" s="217" t="s">
        <v>169</v>
      </c>
      <c r="E148" s="35"/>
      <c r="F148" s="241" t="s">
        <v>206</v>
      </c>
      <c r="G148" s="35"/>
      <c r="H148" s="35"/>
      <c r="I148" s="114"/>
      <c r="J148" s="35"/>
      <c r="K148" s="35"/>
      <c r="L148" s="38"/>
      <c r="M148" s="242"/>
      <c r="N148" s="243"/>
      <c r="O148" s="70"/>
      <c r="P148" s="70"/>
      <c r="Q148" s="70"/>
      <c r="R148" s="70"/>
      <c r="S148" s="70"/>
      <c r="T148" s="71"/>
      <c r="U148" s="33"/>
      <c r="V148" s="33"/>
      <c r="W148" s="33"/>
      <c r="X148" s="33"/>
      <c r="Y148" s="33"/>
      <c r="Z148" s="33"/>
      <c r="AA148" s="33"/>
      <c r="AB148" s="33"/>
      <c r="AC148" s="33"/>
      <c r="AD148" s="33"/>
      <c r="AE148" s="33"/>
      <c r="AT148" s="16" t="s">
        <v>169</v>
      </c>
      <c r="AU148" s="16" t="s">
        <v>83</v>
      </c>
    </row>
    <row r="149" spans="2:51" s="13" customFormat="1" ht="11.25">
      <c r="B149" s="215"/>
      <c r="C149" s="216"/>
      <c r="D149" s="217" t="s">
        <v>122</v>
      </c>
      <c r="E149" s="218" t="s">
        <v>1</v>
      </c>
      <c r="F149" s="219" t="s">
        <v>207</v>
      </c>
      <c r="G149" s="216"/>
      <c r="H149" s="220">
        <v>459.2</v>
      </c>
      <c r="I149" s="221"/>
      <c r="J149" s="216"/>
      <c r="K149" s="216"/>
      <c r="L149" s="222"/>
      <c r="M149" s="223"/>
      <c r="N149" s="224"/>
      <c r="O149" s="224"/>
      <c r="P149" s="224"/>
      <c r="Q149" s="224"/>
      <c r="R149" s="224"/>
      <c r="S149" s="224"/>
      <c r="T149" s="225"/>
      <c r="AT149" s="226" t="s">
        <v>122</v>
      </c>
      <c r="AU149" s="226" t="s">
        <v>83</v>
      </c>
      <c r="AV149" s="13" t="s">
        <v>83</v>
      </c>
      <c r="AW149" s="13" t="s">
        <v>30</v>
      </c>
      <c r="AX149" s="13" t="s">
        <v>81</v>
      </c>
      <c r="AY149" s="226" t="s">
        <v>113</v>
      </c>
    </row>
    <row r="150" spans="1:65" s="2" customFormat="1" ht="16.5" customHeight="1">
      <c r="A150" s="33"/>
      <c r="B150" s="34"/>
      <c r="C150" s="244" t="s">
        <v>208</v>
      </c>
      <c r="D150" s="244" t="s">
        <v>209</v>
      </c>
      <c r="E150" s="245" t="s">
        <v>210</v>
      </c>
      <c r="F150" s="246" t="s">
        <v>211</v>
      </c>
      <c r="G150" s="247" t="s">
        <v>186</v>
      </c>
      <c r="H150" s="248">
        <v>872.48</v>
      </c>
      <c r="I150" s="249"/>
      <c r="J150" s="250">
        <f>ROUND(I150*H150,2)</f>
        <v>0</v>
      </c>
      <c r="K150" s="246" t="s">
        <v>120</v>
      </c>
      <c r="L150" s="251"/>
      <c r="M150" s="252" t="s">
        <v>1</v>
      </c>
      <c r="N150" s="253" t="s">
        <v>38</v>
      </c>
      <c r="O150" s="70"/>
      <c r="P150" s="211">
        <f>O150*H150</f>
        <v>0</v>
      </c>
      <c r="Q150" s="211">
        <v>1</v>
      </c>
      <c r="R150" s="211">
        <f>Q150*H150</f>
        <v>872.48</v>
      </c>
      <c r="S150" s="211">
        <v>0</v>
      </c>
      <c r="T150" s="212">
        <f>S150*H150</f>
        <v>0</v>
      </c>
      <c r="U150" s="33"/>
      <c r="V150" s="33"/>
      <c r="W150" s="33"/>
      <c r="X150" s="33"/>
      <c r="Y150" s="33"/>
      <c r="Z150" s="33"/>
      <c r="AA150" s="33"/>
      <c r="AB150" s="33"/>
      <c r="AC150" s="33"/>
      <c r="AD150" s="33"/>
      <c r="AE150" s="33"/>
      <c r="AR150" s="213" t="s">
        <v>140</v>
      </c>
      <c r="AT150" s="213" t="s">
        <v>209</v>
      </c>
      <c r="AU150" s="213" t="s">
        <v>83</v>
      </c>
      <c r="AY150" s="16" t="s">
        <v>113</v>
      </c>
      <c r="BE150" s="214">
        <f>IF(N150="základní",J150,0)</f>
        <v>0</v>
      </c>
      <c r="BF150" s="214">
        <f>IF(N150="snížená",J150,0)</f>
        <v>0</v>
      </c>
      <c r="BG150" s="214">
        <f>IF(N150="zákl. přenesená",J150,0)</f>
        <v>0</v>
      </c>
      <c r="BH150" s="214">
        <f>IF(N150="sníž. přenesená",J150,0)</f>
        <v>0</v>
      </c>
      <c r="BI150" s="214">
        <f>IF(N150="nulová",J150,0)</f>
        <v>0</v>
      </c>
      <c r="BJ150" s="16" t="s">
        <v>81</v>
      </c>
      <c r="BK150" s="214">
        <f>ROUND(I150*H150,2)</f>
        <v>0</v>
      </c>
      <c r="BL150" s="16" t="s">
        <v>121</v>
      </c>
      <c r="BM150" s="213" t="s">
        <v>212</v>
      </c>
    </row>
    <row r="151" spans="2:51" s="13" customFormat="1" ht="11.25">
      <c r="B151" s="215"/>
      <c r="C151" s="216"/>
      <c r="D151" s="217" t="s">
        <v>122</v>
      </c>
      <c r="E151" s="218" t="s">
        <v>1</v>
      </c>
      <c r="F151" s="219" t="s">
        <v>213</v>
      </c>
      <c r="G151" s="216"/>
      <c r="H151" s="220">
        <v>872.48</v>
      </c>
      <c r="I151" s="221"/>
      <c r="J151" s="216"/>
      <c r="K151" s="216"/>
      <c r="L151" s="222"/>
      <c r="M151" s="223"/>
      <c r="N151" s="224"/>
      <c r="O151" s="224"/>
      <c r="P151" s="224"/>
      <c r="Q151" s="224"/>
      <c r="R151" s="224"/>
      <c r="S151" s="224"/>
      <c r="T151" s="225"/>
      <c r="AT151" s="226" t="s">
        <v>122</v>
      </c>
      <c r="AU151" s="226" t="s">
        <v>83</v>
      </c>
      <c r="AV151" s="13" t="s">
        <v>83</v>
      </c>
      <c r="AW151" s="13" t="s">
        <v>30</v>
      </c>
      <c r="AX151" s="13" t="s">
        <v>81</v>
      </c>
      <c r="AY151" s="226" t="s">
        <v>113</v>
      </c>
    </row>
    <row r="152" spans="1:65" s="2" customFormat="1" ht="33" customHeight="1">
      <c r="A152" s="33"/>
      <c r="B152" s="34"/>
      <c r="C152" s="202" t="s">
        <v>144</v>
      </c>
      <c r="D152" s="202" t="s">
        <v>116</v>
      </c>
      <c r="E152" s="203" t="s">
        <v>214</v>
      </c>
      <c r="F152" s="204" t="s">
        <v>215</v>
      </c>
      <c r="G152" s="205" t="s">
        <v>193</v>
      </c>
      <c r="H152" s="206">
        <v>29094.84</v>
      </c>
      <c r="I152" s="207"/>
      <c r="J152" s="208">
        <f>ROUND(I152*H152,2)</f>
        <v>0</v>
      </c>
      <c r="K152" s="204" t="s">
        <v>120</v>
      </c>
      <c r="L152" s="38"/>
      <c r="M152" s="209" t="s">
        <v>1</v>
      </c>
      <c r="N152" s="210" t="s">
        <v>38</v>
      </c>
      <c r="O152" s="70"/>
      <c r="P152" s="211">
        <f>O152*H152</f>
        <v>0</v>
      </c>
      <c r="Q152" s="211">
        <v>0</v>
      </c>
      <c r="R152" s="211">
        <f>Q152*H152</f>
        <v>0</v>
      </c>
      <c r="S152" s="211">
        <v>0</v>
      </c>
      <c r="T152" s="212">
        <f>S152*H152</f>
        <v>0</v>
      </c>
      <c r="U152" s="33"/>
      <c r="V152" s="33"/>
      <c r="W152" s="33"/>
      <c r="X152" s="33"/>
      <c r="Y152" s="33"/>
      <c r="Z152" s="33"/>
      <c r="AA152" s="33"/>
      <c r="AB152" s="33"/>
      <c r="AC152" s="33"/>
      <c r="AD152" s="33"/>
      <c r="AE152" s="33"/>
      <c r="AR152" s="213" t="s">
        <v>121</v>
      </c>
      <c r="AT152" s="213" t="s">
        <v>116</v>
      </c>
      <c r="AU152" s="213" t="s">
        <v>83</v>
      </c>
      <c r="AY152" s="16" t="s">
        <v>113</v>
      </c>
      <c r="BE152" s="214">
        <f>IF(N152="základní",J152,0)</f>
        <v>0</v>
      </c>
      <c r="BF152" s="214">
        <f>IF(N152="snížená",J152,0)</f>
        <v>0</v>
      </c>
      <c r="BG152" s="214">
        <f>IF(N152="zákl. přenesená",J152,0)</f>
        <v>0</v>
      </c>
      <c r="BH152" s="214">
        <f>IF(N152="sníž. přenesená",J152,0)</f>
        <v>0</v>
      </c>
      <c r="BI152" s="214">
        <f>IF(N152="nulová",J152,0)</f>
        <v>0</v>
      </c>
      <c r="BJ152" s="16" t="s">
        <v>81</v>
      </c>
      <c r="BK152" s="214">
        <f>ROUND(I152*H152,2)</f>
        <v>0</v>
      </c>
      <c r="BL152" s="16" t="s">
        <v>121</v>
      </c>
      <c r="BM152" s="213" t="s">
        <v>216</v>
      </c>
    </row>
    <row r="153" spans="1:47" s="2" customFormat="1" ht="360.75">
      <c r="A153" s="33"/>
      <c r="B153" s="34"/>
      <c r="C153" s="35"/>
      <c r="D153" s="217" t="s">
        <v>169</v>
      </c>
      <c r="E153" s="35"/>
      <c r="F153" s="241" t="s">
        <v>217</v>
      </c>
      <c r="G153" s="35"/>
      <c r="H153" s="35"/>
      <c r="I153" s="114"/>
      <c r="J153" s="35"/>
      <c r="K153" s="35"/>
      <c r="L153" s="38"/>
      <c r="M153" s="242"/>
      <c r="N153" s="243"/>
      <c r="O153" s="70"/>
      <c r="P153" s="70"/>
      <c r="Q153" s="70"/>
      <c r="R153" s="70"/>
      <c r="S153" s="70"/>
      <c r="T153" s="71"/>
      <c r="U153" s="33"/>
      <c r="V153" s="33"/>
      <c r="W153" s="33"/>
      <c r="X153" s="33"/>
      <c r="Y153" s="33"/>
      <c r="Z153" s="33"/>
      <c r="AA153" s="33"/>
      <c r="AB153" s="33"/>
      <c r="AC153" s="33"/>
      <c r="AD153" s="33"/>
      <c r="AE153" s="33"/>
      <c r="AT153" s="16" t="s">
        <v>169</v>
      </c>
      <c r="AU153" s="16" t="s">
        <v>83</v>
      </c>
    </row>
    <row r="154" spans="2:51" s="13" customFormat="1" ht="11.25">
      <c r="B154" s="215"/>
      <c r="C154" s="216"/>
      <c r="D154" s="217" t="s">
        <v>122</v>
      </c>
      <c r="E154" s="218" t="s">
        <v>1</v>
      </c>
      <c r="F154" s="219" t="s">
        <v>218</v>
      </c>
      <c r="G154" s="216"/>
      <c r="H154" s="220">
        <v>29094.84</v>
      </c>
      <c r="I154" s="221"/>
      <c r="J154" s="216"/>
      <c r="K154" s="216"/>
      <c r="L154" s="222"/>
      <c r="M154" s="223"/>
      <c r="N154" s="224"/>
      <c r="O154" s="224"/>
      <c r="P154" s="224"/>
      <c r="Q154" s="224"/>
      <c r="R154" s="224"/>
      <c r="S154" s="224"/>
      <c r="T154" s="225"/>
      <c r="AT154" s="226" t="s">
        <v>122</v>
      </c>
      <c r="AU154" s="226" t="s">
        <v>83</v>
      </c>
      <c r="AV154" s="13" t="s">
        <v>83</v>
      </c>
      <c r="AW154" s="13" t="s">
        <v>30</v>
      </c>
      <c r="AX154" s="13" t="s">
        <v>81</v>
      </c>
      <c r="AY154" s="226" t="s">
        <v>113</v>
      </c>
    </row>
    <row r="155" spans="1:65" s="2" customFormat="1" ht="55.5" customHeight="1">
      <c r="A155" s="33"/>
      <c r="B155" s="34"/>
      <c r="C155" s="202" t="s">
        <v>219</v>
      </c>
      <c r="D155" s="202" t="s">
        <v>116</v>
      </c>
      <c r="E155" s="203" t="s">
        <v>220</v>
      </c>
      <c r="F155" s="204" t="s">
        <v>221</v>
      </c>
      <c r="G155" s="205" t="s">
        <v>193</v>
      </c>
      <c r="H155" s="206">
        <v>29094.84</v>
      </c>
      <c r="I155" s="207"/>
      <c r="J155" s="208">
        <f>ROUND(I155*H155,2)</f>
        <v>0</v>
      </c>
      <c r="K155" s="204" t="s">
        <v>120</v>
      </c>
      <c r="L155" s="38"/>
      <c r="M155" s="209" t="s">
        <v>1</v>
      </c>
      <c r="N155" s="210" t="s">
        <v>38</v>
      </c>
      <c r="O155" s="70"/>
      <c r="P155" s="211">
        <f>O155*H155</f>
        <v>0</v>
      </c>
      <c r="Q155" s="211">
        <v>0</v>
      </c>
      <c r="R155" s="211">
        <f>Q155*H155</f>
        <v>0</v>
      </c>
      <c r="S155" s="211">
        <v>0</v>
      </c>
      <c r="T155" s="212">
        <f>S155*H155</f>
        <v>0</v>
      </c>
      <c r="U155" s="33"/>
      <c r="V155" s="33"/>
      <c r="W155" s="33"/>
      <c r="X155" s="33"/>
      <c r="Y155" s="33"/>
      <c r="Z155" s="33"/>
      <c r="AA155" s="33"/>
      <c r="AB155" s="33"/>
      <c r="AC155" s="33"/>
      <c r="AD155" s="33"/>
      <c r="AE155" s="33"/>
      <c r="AR155" s="213" t="s">
        <v>121</v>
      </c>
      <c r="AT155" s="213" t="s">
        <v>116</v>
      </c>
      <c r="AU155" s="213" t="s">
        <v>83</v>
      </c>
      <c r="AY155" s="16" t="s">
        <v>113</v>
      </c>
      <c r="BE155" s="214">
        <f>IF(N155="základní",J155,0)</f>
        <v>0</v>
      </c>
      <c r="BF155" s="214">
        <f>IF(N155="snížená",J155,0)</f>
        <v>0</v>
      </c>
      <c r="BG155" s="214">
        <f>IF(N155="zákl. přenesená",J155,0)</f>
        <v>0</v>
      </c>
      <c r="BH155" s="214">
        <f>IF(N155="sníž. přenesená",J155,0)</f>
        <v>0</v>
      </c>
      <c r="BI155" s="214">
        <f>IF(N155="nulová",J155,0)</f>
        <v>0</v>
      </c>
      <c r="BJ155" s="16" t="s">
        <v>81</v>
      </c>
      <c r="BK155" s="214">
        <f>ROUND(I155*H155,2)</f>
        <v>0</v>
      </c>
      <c r="BL155" s="16" t="s">
        <v>121</v>
      </c>
      <c r="BM155" s="213" t="s">
        <v>222</v>
      </c>
    </row>
    <row r="156" spans="1:47" s="2" customFormat="1" ht="360.75">
      <c r="A156" s="33"/>
      <c r="B156" s="34"/>
      <c r="C156" s="35"/>
      <c r="D156" s="217" t="s">
        <v>169</v>
      </c>
      <c r="E156" s="35"/>
      <c r="F156" s="241" t="s">
        <v>217</v>
      </c>
      <c r="G156" s="35"/>
      <c r="H156" s="35"/>
      <c r="I156" s="114"/>
      <c r="J156" s="35"/>
      <c r="K156" s="35"/>
      <c r="L156" s="38"/>
      <c r="M156" s="242"/>
      <c r="N156" s="243"/>
      <c r="O156" s="70"/>
      <c r="P156" s="70"/>
      <c r="Q156" s="70"/>
      <c r="R156" s="70"/>
      <c r="S156" s="70"/>
      <c r="T156" s="71"/>
      <c r="U156" s="33"/>
      <c r="V156" s="33"/>
      <c r="W156" s="33"/>
      <c r="X156" s="33"/>
      <c r="Y156" s="33"/>
      <c r="Z156" s="33"/>
      <c r="AA156" s="33"/>
      <c r="AB156" s="33"/>
      <c r="AC156" s="33"/>
      <c r="AD156" s="33"/>
      <c r="AE156" s="33"/>
      <c r="AT156" s="16" t="s">
        <v>169</v>
      </c>
      <c r="AU156" s="16" t="s">
        <v>83</v>
      </c>
    </row>
    <row r="157" spans="2:51" s="13" customFormat="1" ht="11.25">
      <c r="B157" s="215"/>
      <c r="C157" s="216"/>
      <c r="D157" s="217" t="s">
        <v>122</v>
      </c>
      <c r="E157" s="218" t="s">
        <v>1</v>
      </c>
      <c r="F157" s="219" t="s">
        <v>218</v>
      </c>
      <c r="G157" s="216"/>
      <c r="H157" s="220">
        <v>29094.84</v>
      </c>
      <c r="I157" s="221"/>
      <c r="J157" s="216"/>
      <c r="K157" s="216"/>
      <c r="L157" s="222"/>
      <c r="M157" s="223"/>
      <c r="N157" s="224"/>
      <c r="O157" s="224"/>
      <c r="P157" s="224"/>
      <c r="Q157" s="224"/>
      <c r="R157" s="224"/>
      <c r="S157" s="224"/>
      <c r="T157" s="225"/>
      <c r="AT157" s="226" t="s">
        <v>122</v>
      </c>
      <c r="AU157" s="226" t="s">
        <v>83</v>
      </c>
      <c r="AV157" s="13" t="s">
        <v>83</v>
      </c>
      <c r="AW157" s="13" t="s">
        <v>30</v>
      </c>
      <c r="AX157" s="13" t="s">
        <v>81</v>
      </c>
      <c r="AY157" s="226" t="s">
        <v>113</v>
      </c>
    </row>
    <row r="158" spans="1:65" s="2" customFormat="1" ht="16.5" customHeight="1">
      <c r="A158" s="33"/>
      <c r="B158" s="34"/>
      <c r="C158" s="244" t="s">
        <v>148</v>
      </c>
      <c r="D158" s="244" t="s">
        <v>209</v>
      </c>
      <c r="E158" s="245" t="s">
        <v>223</v>
      </c>
      <c r="F158" s="246" t="s">
        <v>224</v>
      </c>
      <c r="G158" s="247" t="s">
        <v>186</v>
      </c>
      <c r="H158" s="248">
        <v>488.793</v>
      </c>
      <c r="I158" s="249"/>
      <c r="J158" s="250">
        <f>ROUND(I158*H158,2)</f>
        <v>0</v>
      </c>
      <c r="K158" s="246" t="s">
        <v>120</v>
      </c>
      <c r="L158" s="251"/>
      <c r="M158" s="252" t="s">
        <v>1</v>
      </c>
      <c r="N158" s="253" t="s">
        <v>38</v>
      </c>
      <c r="O158" s="70"/>
      <c r="P158" s="211">
        <f>O158*H158</f>
        <v>0</v>
      </c>
      <c r="Q158" s="211">
        <v>1</v>
      </c>
      <c r="R158" s="211">
        <f>Q158*H158</f>
        <v>488.793</v>
      </c>
      <c r="S158" s="211">
        <v>0</v>
      </c>
      <c r="T158" s="212">
        <f>S158*H158</f>
        <v>0</v>
      </c>
      <c r="U158" s="33"/>
      <c r="V158" s="33"/>
      <c r="W158" s="33"/>
      <c r="X158" s="33"/>
      <c r="Y158" s="33"/>
      <c r="Z158" s="33"/>
      <c r="AA158" s="33"/>
      <c r="AB158" s="33"/>
      <c r="AC158" s="33"/>
      <c r="AD158" s="33"/>
      <c r="AE158" s="33"/>
      <c r="AR158" s="213" t="s">
        <v>140</v>
      </c>
      <c r="AT158" s="213" t="s">
        <v>209</v>
      </c>
      <c r="AU158" s="213" t="s">
        <v>83</v>
      </c>
      <c r="AY158" s="16" t="s">
        <v>113</v>
      </c>
      <c r="BE158" s="214">
        <f>IF(N158="základní",J158,0)</f>
        <v>0</v>
      </c>
      <c r="BF158" s="214">
        <f>IF(N158="snížená",J158,0)</f>
        <v>0</v>
      </c>
      <c r="BG158" s="214">
        <f>IF(N158="zákl. přenesená",J158,0)</f>
        <v>0</v>
      </c>
      <c r="BH158" s="214">
        <f>IF(N158="sníž. přenesená",J158,0)</f>
        <v>0</v>
      </c>
      <c r="BI158" s="214">
        <f>IF(N158="nulová",J158,0)</f>
        <v>0</v>
      </c>
      <c r="BJ158" s="16" t="s">
        <v>81</v>
      </c>
      <c r="BK158" s="214">
        <f>ROUND(I158*H158,2)</f>
        <v>0</v>
      </c>
      <c r="BL158" s="16" t="s">
        <v>121</v>
      </c>
      <c r="BM158" s="213" t="s">
        <v>225</v>
      </c>
    </row>
    <row r="159" spans="2:51" s="13" customFormat="1" ht="11.25">
      <c r="B159" s="215"/>
      <c r="C159" s="216"/>
      <c r="D159" s="217" t="s">
        <v>122</v>
      </c>
      <c r="E159" s="218" t="s">
        <v>1</v>
      </c>
      <c r="F159" s="219" t="s">
        <v>226</v>
      </c>
      <c r="G159" s="216"/>
      <c r="H159" s="220">
        <v>488.793</v>
      </c>
      <c r="I159" s="221"/>
      <c r="J159" s="216"/>
      <c r="K159" s="216"/>
      <c r="L159" s="222"/>
      <c r="M159" s="223"/>
      <c r="N159" s="224"/>
      <c r="O159" s="224"/>
      <c r="P159" s="224"/>
      <c r="Q159" s="224"/>
      <c r="R159" s="224"/>
      <c r="S159" s="224"/>
      <c r="T159" s="225"/>
      <c r="AT159" s="226" t="s">
        <v>122</v>
      </c>
      <c r="AU159" s="226" t="s">
        <v>83</v>
      </c>
      <c r="AV159" s="13" t="s">
        <v>83</v>
      </c>
      <c r="AW159" s="13" t="s">
        <v>30</v>
      </c>
      <c r="AX159" s="13" t="s">
        <v>81</v>
      </c>
      <c r="AY159" s="226" t="s">
        <v>113</v>
      </c>
    </row>
    <row r="160" spans="1:65" s="2" customFormat="1" ht="16.5" customHeight="1">
      <c r="A160" s="33"/>
      <c r="B160" s="34"/>
      <c r="C160" s="244" t="s">
        <v>227</v>
      </c>
      <c r="D160" s="244" t="s">
        <v>209</v>
      </c>
      <c r="E160" s="245" t="s">
        <v>228</v>
      </c>
      <c r="F160" s="246" t="s">
        <v>229</v>
      </c>
      <c r="G160" s="247" t="s">
        <v>186</v>
      </c>
      <c r="H160" s="248">
        <v>305.496</v>
      </c>
      <c r="I160" s="249"/>
      <c r="J160" s="250">
        <f>ROUND(I160*H160,2)</f>
        <v>0</v>
      </c>
      <c r="K160" s="246" t="s">
        <v>120</v>
      </c>
      <c r="L160" s="251"/>
      <c r="M160" s="252" t="s">
        <v>1</v>
      </c>
      <c r="N160" s="253" t="s">
        <v>38</v>
      </c>
      <c r="O160" s="70"/>
      <c r="P160" s="211">
        <f>O160*H160</f>
        <v>0</v>
      </c>
      <c r="Q160" s="211">
        <v>1</v>
      </c>
      <c r="R160" s="211">
        <f>Q160*H160</f>
        <v>305.496</v>
      </c>
      <c r="S160" s="211">
        <v>0</v>
      </c>
      <c r="T160" s="212">
        <f>S160*H160</f>
        <v>0</v>
      </c>
      <c r="U160" s="33"/>
      <c r="V160" s="33"/>
      <c r="W160" s="33"/>
      <c r="X160" s="33"/>
      <c r="Y160" s="33"/>
      <c r="Z160" s="33"/>
      <c r="AA160" s="33"/>
      <c r="AB160" s="33"/>
      <c r="AC160" s="33"/>
      <c r="AD160" s="33"/>
      <c r="AE160" s="33"/>
      <c r="AR160" s="213" t="s">
        <v>140</v>
      </c>
      <c r="AT160" s="213" t="s">
        <v>209</v>
      </c>
      <c r="AU160" s="213" t="s">
        <v>83</v>
      </c>
      <c r="AY160" s="16" t="s">
        <v>113</v>
      </c>
      <c r="BE160" s="214">
        <f>IF(N160="základní",J160,0)</f>
        <v>0</v>
      </c>
      <c r="BF160" s="214">
        <f>IF(N160="snížená",J160,0)</f>
        <v>0</v>
      </c>
      <c r="BG160" s="214">
        <f>IF(N160="zákl. přenesená",J160,0)</f>
        <v>0</v>
      </c>
      <c r="BH160" s="214">
        <f>IF(N160="sníž. přenesená",J160,0)</f>
        <v>0</v>
      </c>
      <c r="BI160" s="214">
        <f>IF(N160="nulová",J160,0)</f>
        <v>0</v>
      </c>
      <c r="BJ160" s="16" t="s">
        <v>81</v>
      </c>
      <c r="BK160" s="214">
        <f>ROUND(I160*H160,2)</f>
        <v>0</v>
      </c>
      <c r="BL160" s="16" t="s">
        <v>121</v>
      </c>
      <c r="BM160" s="213" t="s">
        <v>230</v>
      </c>
    </row>
    <row r="161" spans="2:51" s="13" customFormat="1" ht="11.25">
      <c r="B161" s="215"/>
      <c r="C161" s="216"/>
      <c r="D161" s="217" t="s">
        <v>122</v>
      </c>
      <c r="E161" s="218" t="s">
        <v>1</v>
      </c>
      <c r="F161" s="219" t="s">
        <v>231</v>
      </c>
      <c r="G161" s="216"/>
      <c r="H161" s="220">
        <v>305.496</v>
      </c>
      <c r="I161" s="221"/>
      <c r="J161" s="216"/>
      <c r="K161" s="216"/>
      <c r="L161" s="222"/>
      <c r="M161" s="223"/>
      <c r="N161" s="224"/>
      <c r="O161" s="224"/>
      <c r="P161" s="224"/>
      <c r="Q161" s="224"/>
      <c r="R161" s="224"/>
      <c r="S161" s="224"/>
      <c r="T161" s="225"/>
      <c r="AT161" s="226" t="s">
        <v>122</v>
      </c>
      <c r="AU161" s="226" t="s">
        <v>83</v>
      </c>
      <c r="AV161" s="13" t="s">
        <v>83</v>
      </c>
      <c r="AW161" s="13" t="s">
        <v>30</v>
      </c>
      <c r="AX161" s="13" t="s">
        <v>81</v>
      </c>
      <c r="AY161" s="226" t="s">
        <v>113</v>
      </c>
    </row>
    <row r="162" spans="1:65" s="2" customFormat="1" ht="33" customHeight="1">
      <c r="A162" s="33"/>
      <c r="B162" s="34"/>
      <c r="C162" s="202" t="s">
        <v>232</v>
      </c>
      <c r="D162" s="202" t="s">
        <v>116</v>
      </c>
      <c r="E162" s="203" t="s">
        <v>233</v>
      </c>
      <c r="F162" s="204" t="s">
        <v>234</v>
      </c>
      <c r="G162" s="205" t="s">
        <v>193</v>
      </c>
      <c r="H162" s="206">
        <v>5064</v>
      </c>
      <c r="I162" s="207"/>
      <c r="J162" s="208">
        <f>ROUND(I162*H162,2)</f>
        <v>0</v>
      </c>
      <c r="K162" s="204" t="s">
        <v>120</v>
      </c>
      <c r="L162" s="38"/>
      <c r="M162" s="209" t="s">
        <v>1</v>
      </c>
      <c r="N162" s="210" t="s">
        <v>38</v>
      </c>
      <c r="O162" s="70"/>
      <c r="P162" s="211">
        <f>O162*H162</f>
        <v>0</v>
      </c>
      <c r="Q162" s="211">
        <v>0.216</v>
      </c>
      <c r="R162" s="211">
        <f>Q162*H162</f>
        <v>1093.824</v>
      </c>
      <c r="S162" s="211">
        <v>0</v>
      </c>
      <c r="T162" s="212">
        <f>S162*H162</f>
        <v>0</v>
      </c>
      <c r="U162" s="33"/>
      <c r="V162" s="33"/>
      <c r="W162" s="33"/>
      <c r="X162" s="33"/>
      <c r="Y162" s="33"/>
      <c r="Z162" s="33"/>
      <c r="AA162" s="33"/>
      <c r="AB162" s="33"/>
      <c r="AC162" s="33"/>
      <c r="AD162" s="33"/>
      <c r="AE162" s="33"/>
      <c r="AR162" s="213" t="s">
        <v>121</v>
      </c>
      <c r="AT162" s="213" t="s">
        <v>116</v>
      </c>
      <c r="AU162" s="213" t="s">
        <v>83</v>
      </c>
      <c r="AY162" s="16" t="s">
        <v>113</v>
      </c>
      <c r="BE162" s="214">
        <f>IF(N162="základní",J162,0)</f>
        <v>0</v>
      </c>
      <c r="BF162" s="214">
        <f>IF(N162="snížená",J162,0)</f>
        <v>0</v>
      </c>
      <c r="BG162" s="214">
        <f>IF(N162="zákl. přenesená",J162,0)</f>
        <v>0</v>
      </c>
      <c r="BH162" s="214">
        <f>IF(N162="sníž. přenesená",J162,0)</f>
        <v>0</v>
      </c>
      <c r="BI162" s="214">
        <f>IF(N162="nulová",J162,0)</f>
        <v>0</v>
      </c>
      <c r="BJ162" s="16" t="s">
        <v>81</v>
      </c>
      <c r="BK162" s="214">
        <f>ROUND(I162*H162,2)</f>
        <v>0</v>
      </c>
      <c r="BL162" s="16" t="s">
        <v>121</v>
      </c>
      <c r="BM162" s="213" t="s">
        <v>235</v>
      </c>
    </row>
    <row r="163" spans="1:47" s="2" customFormat="1" ht="68.25">
      <c r="A163" s="33"/>
      <c r="B163" s="34"/>
      <c r="C163" s="35"/>
      <c r="D163" s="217" t="s">
        <v>169</v>
      </c>
      <c r="E163" s="35"/>
      <c r="F163" s="241" t="s">
        <v>236</v>
      </c>
      <c r="G163" s="35"/>
      <c r="H163" s="35"/>
      <c r="I163" s="114"/>
      <c r="J163" s="35"/>
      <c r="K163" s="35"/>
      <c r="L163" s="38"/>
      <c r="M163" s="242"/>
      <c r="N163" s="243"/>
      <c r="O163" s="70"/>
      <c r="P163" s="70"/>
      <c r="Q163" s="70"/>
      <c r="R163" s="70"/>
      <c r="S163" s="70"/>
      <c r="T163" s="71"/>
      <c r="U163" s="33"/>
      <c r="V163" s="33"/>
      <c r="W163" s="33"/>
      <c r="X163" s="33"/>
      <c r="Y163" s="33"/>
      <c r="Z163" s="33"/>
      <c r="AA163" s="33"/>
      <c r="AB163" s="33"/>
      <c r="AC163" s="33"/>
      <c r="AD163" s="33"/>
      <c r="AE163" s="33"/>
      <c r="AT163" s="16" t="s">
        <v>169</v>
      </c>
      <c r="AU163" s="16" t="s">
        <v>83</v>
      </c>
    </row>
    <row r="164" spans="2:51" s="13" customFormat="1" ht="11.25">
      <c r="B164" s="215"/>
      <c r="C164" s="216"/>
      <c r="D164" s="217" t="s">
        <v>122</v>
      </c>
      <c r="E164" s="218" t="s">
        <v>1</v>
      </c>
      <c r="F164" s="219" t="s">
        <v>237</v>
      </c>
      <c r="G164" s="216"/>
      <c r="H164" s="220">
        <v>4592</v>
      </c>
      <c r="I164" s="221"/>
      <c r="J164" s="216"/>
      <c r="K164" s="216"/>
      <c r="L164" s="222"/>
      <c r="M164" s="223"/>
      <c r="N164" s="224"/>
      <c r="O164" s="224"/>
      <c r="P164" s="224"/>
      <c r="Q164" s="224"/>
      <c r="R164" s="224"/>
      <c r="S164" s="224"/>
      <c r="T164" s="225"/>
      <c r="AT164" s="226" t="s">
        <v>122</v>
      </c>
      <c r="AU164" s="226" t="s">
        <v>83</v>
      </c>
      <c r="AV164" s="13" t="s">
        <v>83</v>
      </c>
      <c r="AW164" s="13" t="s">
        <v>30</v>
      </c>
      <c r="AX164" s="13" t="s">
        <v>73</v>
      </c>
      <c r="AY164" s="226" t="s">
        <v>113</v>
      </c>
    </row>
    <row r="165" spans="2:51" s="13" customFormat="1" ht="33.75">
      <c r="B165" s="215"/>
      <c r="C165" s="216"/>
      <c r="D165" s="217" t="s">
        <v>122</v>
      </c>
      <c r="E165" s="218" t="s">
        <v>1</v>
      </c>
      <c r="F165" s="219" t="s">
        <v>238</v>
      </c>
      <c r="G165" s="216"/>
      <c r="H165" s="220">
        <v>472</v>
      </c>
      <c r="I165" s="221"/>
      <c r="J165" s="216"/>
      <c r="K165" s="216"/>
      <c r="L165" s="222"/>
      <c r="M165" s="223"/>
      <c r="N165" s="224"/>
      <c r="O165" s="224"/>
      <c r="P165" s="224"/>
      <c r="Q165" s="224"/>
      <c r="R165" s="224"/>
      <c r="S165" s="224"/>
      <c r="T165" s="225"/>
      <c r="AT165" s="226" t="s">
        <v>122</v>
      </c>
      <c r="AU165" s="226" t="s">
        <v>83</v>
      </c>
      <c r="AV165" s="13" t="s">
        <v>83</v>
      </c>
      <c r="AW165" s="13" t="s">
        <v>30</v>
      </c>
      <c r="AX165" s="13" t="s">
        <v>73</v>
      </c>
      <c r="AY165" s="226" t="s">
        <v>113</v>
      </c>
    </row>
    <row r="166" spans="2:51" s="14" customFormat="1" ht="11.25">
      <c r="B166" s="227"/>
      <c r="C166" s="228"/>
      <c r="D166" s="217" t="s">
        <v>122</v>
      </c>
      <c r="E166" s="229" t="s">
        <v>1</v>
      </c>
      <c r="F166" s="230" t="s">
        <v>124</v>
      </c>
      <c r="G166" s="228"/>
      <c r="H166" s="231">
        <v>5064</v>
      </c>
      <c r="I166" s="232"/>
      <c r="J166" s="228"/>
      <c r="K166" s="228"/>
      <c r="L166" s="233"/>
      <c r="M166" s="234"/>
      <c r="N166" s="235"/>
      <c r="O166" s="235"/>
      <c r="P166" s="235"/>
      <c r="Q166" s="235"/>
      <c r="R166" s="235"/>
      <c r="S166" s="235"/>
      <c r="T166" s="236"/>
      <c r="AT166" s="237" t="s">
        <v>122</v>
      </c>
      <c r="AU166" s="237" t="s">
        <v>83</v>
      </c>
      <c r="AV166" s="14" t="s">
        <v>121</v>
      </c>
      <c r="AW166" s="14" t="s">
        <v>30</v>
      </c>
      <c r="AX166" s="14" t="s">
        <v>81</v>
      </c>
      <c r="AY166" s="237" t="s">
        <v>113</v>
      </c>
    </row>
    <row r="167" spans="1:65" s="2" customFormat="1" ht="21.75" customHeight="1">
      <c r="A167" s="33"/>
      <c r="B167" s="34"/>
      <c r="C167" s="202" t="s">
        <v>8</v>
      </c>
      <c r="D167" s="202" t="s">
        <v>116</v>
      </c>
      <c r="E167" s="203" t="s">
        <v>239</v>
      </c>
      <c r="F167" s="204" t="s">
        <v>240</v>
      </c>
      <c r="G167" s="205" t="s">
        <v>193</v>
      </c>
      <c r="H167" s="206">
        <v>27258.04</v>
      </c>
      <c r="I167" s="207"/>
      <c r="J167" s="208">
        <f>ROUND(I167*H167,2)</f>
        <v>0</v>
      </c>
      <c r="K167" s="204" t="s">
        <v>120</v>
      </c>
      <c r="L167" s="38"/>
      <c r="M167" s="209" t="s">
        <v>1</v>
      </c>
      <c r="N167" s="210" t="s">
        <v>38</v>
      </c>
      <c r="O167" s="70"/>
      <c r="P167" s="211">
        <f>O167*H167</f>
        <v>0</v>
      </c>
      <c r="Q167" s="211">
        <v>0.00034</v>
      </c>
      <c r="R167" s="211">
        <f>Q167*H167</f>
        <v>9.267733600000001</v>
      </c>
      <c r="S167" s="211">
        <v>0</v>
      </c>
      <c r="T167" s="212">
        <f>S167*H167</f>
        <v>0</v>
      </c>
      <c r="U167" s="33"/>
      <c r="V167" s="33"/>
      <c r="W167" s="33"/>
      <c r="X167" s="33"/>
      <c r="Y167" s="33"/>
      <c r="Z167" s="33"/>
      <c r="AA167" s="33"/>
      <c r="AB167" s="33"/>
      <c r="AC167" s="33"/>
      <c r="AD167" s="33"/>
      <c r="AE167" s="33"/>
      <c r="AR167" s="213" t="s">
        <v>121</v>
      </c>
      <c r="AT167" s="213" t="s">
        <v>116</v>
      </c>
      <c r="AU167" s="213" t="s">
        <v>83</v>
      </c>
      <c r="AY167" s="16" t="s">
        <v>113</v>
      </c>
      <c r="BE167" s="214">
        <f>IF(N167="základní",J167,0)</f>
        <v>0</v>
      </c>
      <c r="BF167" s="214">
        <f>IF(N167="snížená",J167,0)</f>
        <v>0</v>
      </c>
      <c r="BG167" s="214">
        <f>IF(N167="zákl. přenesená",J167,0)</f>
        <v>0</v>
      </c>
      <c r="BH167" s="214">
        <f>IF(N167="sníž. přenesená",J167,0)</f>
        <v>0</v>
      </c>
      <c r="BI167" s="214">
        <f>IF(N167="nulová",J167,0)</f>
        <v>0</v>
      </c>
      <c r="BJ167" s="16" t="s">
        <v>81</v>
      </c>
      <c r="BK167" s="214">
        <f>ROUND(I167*H167,2)</f>
        <v>0</v>
      </c>
      <c r="BL167" s="16" t="s">
        <v>121</v>
      </c>
      <c r="BM167" s="213" t="s">
        <v>241</v>
      </c>
    </row>
    <row r="168" spans="1:47" s="2" customFormat="1" ht="39">
      <c r="A168" s="33"/>
      <c r="B168" s="34"/>
      <c r="C168" s="35"/>
      <c r="D168" s="217" t="s">
        <v>169</v>
      </c>
      <c r="E168" s="35"/>
      <c r="F168" s="241" t="s">
        <v>242</v>
      </c>
      <c r="G168" s="35"/>
      <c r="H168" s="35"/>
      <c r="I168" s="114"/>
      <c r="J168" s="35"/>
      <c r="K168" s="35"/>
      <c r="L168" s="38"/>
      <c r="M168" s="242"/>
      <c r="N168" s="243"/>
      <c r="O168" s="70"/>
      <c r="P168" s="70"/>
      <c r="Q168" s="70"/>
      <c r="R168" s="70"/>
      <c r="S168" s="70"/>
      <c r="T168" s="71"/>
      <c r="U168" s="33"/>
      <c r="V168" s="33"/>
      <c r="W168" s="33"/>
      <c r="X168" s="33"/>
      <c r="Y168" s="33"/>
      <c r="Z168" s="33"/>
      <c r="AA168" s="33"/>
      <c r="AB168" s="33"/>
      <c r="AC168" s="33"/>
      <c r="AD168" s="33"/>
      <c r="AE168" s="33"/>
      <c r="AT168" s="16" t="s">
        <v>169</v>
      </c>
      <c r="AU168" s="16" t="s">
        <v>83</v>
      </c>
    </row>
    <row r="169" spans="2:51" s="13" customFormat="1" ht="11.25">
      <c r="B169" s="215"/>
      <c r="C169" s="216"/>
      <c r="D169" s="217" t="s">
        <v>122</v>
      </c>
      <c r="E169" s="218" t="s">
        <v>1</v>
      </c>
      <c r="F169" s="219" t="s">
        <v>243</v>
      </c>
      <c r="G169" s="216"/>
      <c r="H169" s="220">
        <v>27258.04</v>
      </c>
      <c r="I169" s="221"/>
      <c r="J169" s="216"/>
      <c r="K169" s="216"/>
      <c r="L169" s="222"/>
      <c r="M169" s="223"/>
      <c r="N169" s="224"/>
      <c r="O169" s="224"/>
      <c r="P169" s="224"/>
      <c r="Q169" s="224"/>
      <c r="R169" s="224"/>
      <c r="S169" s="224"/>
      <c r="T169" s="225"/>
      <c r="AT169" s="226" t="s">
        <v>122</v>
      </c>
      <c r="AU169" s="226" t="s">
        <v>83</v>
      </c>
      <c r="AV169" s="13" t="s">
        <v>83</v>
      </c>
      <c r="AW169" s="13" t="s">
        <v>30</v>
      </c>
      <c r="AX169" s="13" t="s">
        <v>81</v>
      </c>
      <c r="AY169" s="226" t="s">
        <v>113</v>
      </c>
    </row>
    <row r="170" spans="1:65" s="2" customFormat="1" ht="21.75" customHeight="1">
      <c r="A170" s="33"/>
      <c r="B170" s="34"/>
      <c r="C170" s="202" t="s">
        <v>244</v>
      </c>
      <c r="D170" s="202" t="s">
        <v>116</v>
      </c>
      <c r="E170" s="203" t="s">
        <v>245</v>
      </c>
      <c r="F170" s="204" t="s">
        <v>246</v>
      </c>
      <c r="G170" s="205" t="s">
        <v>193</v>
      </c>
      <c r="H170" s="206">
        <v>26707</v>
      </c>
      <c r="I170" s="207"/>
      <c r="J170" s="208">
        <f>ROUND(I170*H170,2)</f>
        <v>0</v>
      </c>
      <c r="K170" s="204" t="s">
        <v>120</v>
      </c>
      <c r="L170" s="38"/>
      <c r="M170" s="209" t="s">
        <v>1</v>
      </c>
      <c r="N170" s="210" t="s">
        <v>38</v>
      </c>
      <c r="O170" s="70"/>
      <c r="P170" s="211">
        <f>O170*H170</f>
        <v>0</v>
      </c>
      <c r="Q170" s="211">
        <v>0.00031</v>
      </c>
      <c r="R170" s="211">
        <f>Q170*H170</f>
        <v>8.27917</v>
      </c>
      <c r="S170" s="211">
        <v>0</v>
      </c>
      <c r="T170" s="212">
        <f>S170*H170</f>
        <v>0</v>
      </c>
      <c r="U170" s="33"/>
      <c r="V170" s="33"/>
      <c r="W170" s="33"/>
      <c r="X170" s="33"/>
      <c r="Y170" s="33"/>
      <c r="Z170" s="33"/>
      <c r="AA170" s="33"/>
      <c r="AB170" s="33"/>
      <c r="AC170" s="33"/>
      <c r="AD170" s="33"/>
      <c r="AE170" s="33"/>
      <c r="AR170" s="213" t="s">
        <v>121</v>
      </c>
      <c r="AT170" s="213" t="s">
        <v>116</v>
      </c>
      <c r="AU170" s="213" t="s">
        <v>83</v>
      </c>
      <c r="AY170" s="16" t="s">
        <v>113</v>
      </c>
      <c r="BE170" s="214">
        <f>IF(N170="základní",J170,0)</f>
        <v>0</v>
      </c>
      <c r="BF170" s="214">
        <f>IF(N170="snížená",J170,0)</f>
        <v>0</v>
      </c>
      <c r="BG170" s="214">
        <f>IF(N170="zákl. přenesená",J170,0)</f>
        <v>0</v>
      </c>
      <c r="BH170" s="214">
        <f>IF(N170="sníž. přenesená",J170,0)</f>
        <v>0</v>
      </c>
      <c r="BI170" s="214">
        <f>IF(N170="nulová",J170,0)</f>
        <v>0</v>
      </c>
      <c r="BJ170" s="16" t="s">
        <v>81</v>
      </c>
      <c r="BK170" s="214">
        <f>ROUND(I170*H170,2)</f>
        <v>0</v>
      </c>
      <c r="BL170" s="16" t="s">
        <v>121</v>
      </c>
      <c r="BM170" s="213" t="s">
        <v>247</v>
      </c>
    </row>
    <row r="171" spans="2:51" s="13" customFormat="1" ht="11.25">
      <c r="B171" s="215"/>
      <c r="C171" s="216"/>
      <c r="D171" s="217" t="s">
        <v>122</v>
      </c>
      <c r="E171" s="218" t="s">
        <v>1</v>
      </c>
      <c r="F171" s="219" t="s">
        <v>248</v>
      </c>
      <c r="G171" s="216"/>
      <c r="H171" s="220">
        <v>26707</v>
      </c>
      <c r="I171" s="221"/>
      <c r="J171" s="216"/>
      <c r="K171" s="216"/>
      <c r="L171" s="222"/>
      <c r="M171" s="223"/>
      <c r="N171" s="224"/>
      <c r="O171" s="224"/>
      <c r="P171" s="224"/>
      <c r="Q171" s="224"/>
      <c r="R171" s="224"/>
      <c r="S171" s="224"/>
      <c r="T171" s="225"/>
      <c r="AT171" s="226" t="s">
        <v>122</v>
      </c>
      <c r="AU171" s="226" t="s">
        <v>83</v>
      </c>
      <c r="AV171" s="13" t="s">
        <v>83</v>
      </c>
      <c r="AW171" s="13" t="s">
        <v>30</v>
      </c>
      <c r="AX171" s="13" t="s">
        <v>81</v>
      </c>
      <c r="AY171" s="226" t="s">
        <v>113</v>
      </c>
    </row>
    <row r="172" spans="1:65" s="2" customFormat="1" ht="33" customHeight="1">
      <c r="A172" s="33"/>
      <c r="B172" s="34"/>
      <c r="C172" s="202" t="s">
        <v>249</v>
      </c>
      <c r="D172" s="202" t="s">
        <v>116</v>
      </c>
      <c r="E172" s="203" t="s">
        <v>250</v>
      </c>
      <c r="F172" s="204" t="s">
        <v>251</v>
      </c>
      <c r="G172" s="205" t="s">
        <v>193</v>
      </c>
      <c r="H172" s="206">
        <v>26707</v>
      </c>
      <c r="I172" s="207"/>
      <c r="J172" s="208">
        <f>ROUND(I172*H172,2)</f>
        <v>0</v>
      </c>
      <c r="K172" s="204" t="s">
        <v>120</v>
      </c>
      <c r="L172" s="38"/>
      <c r="M172" s="209" t="s">
        <v>1</v>
      </c>
      <c r="N172" s="210" t="s">
        <v>38</v>
      </c>
      <c r="O172" s="70"/>
      <c r="P172" s="211">
        <f>O172*H172</f>
        <v>0</v>
      </c>
      <c r="Q172" s="211">
        <v>0.12966</v>
      </c>
      <c r="R172" s="211">
        <f>Q172*H172</f>
        <v>3462.82962</v>
      </c>
      <c r="S172" s="211">
        <v>0</v>
      </c>
      <c r="T172" s="212">
        <f>S172*H172</f>
        <v>0</v>
      </c>
      <c r="U172" s="33"/>
      <c r="V172" s="33"/>
      <c r="W172" s="33"/>
      <c r="X172" s="33"/>
      <c r="Y172" s="33"/>
      <c r="Z172" s="33"/>
      <c r="AA172" s="33"/>
      <c r="AB172" s="33"/>
      <c r="AC172" s="33"/>
      <c r="AD172" s="33"/>
      <c r="AE172" s="33"/>
      <c r="AR172" s="213" t="s">
        <v>121</v>
      </c>
      <c r="AT172" s="213" t="s">
        <v>116</v>
      </c>
      <c r="AU172" s="213" t="s">
        <v>83</v>
      </c>
      <c r="AY172" s="16" t="s">
        <v>113</v>
      </c>
      <c r="BE172" s="214">
        <f>IF(N172="základní",J172,0)</f>
        <v>0</v>
      </c>
      <c r="BF172" s="214">
        <f>IF(N172="snížená",J172,0)</f>
        <v>0</v>
      </c>
      <c r="BG172" s="214">
        <f>IF(N172="zákl. přenesená",J172,0)</f>
        <v>0</v>
      </c>
      <c r="BH172" s="214">
        <f>IF(N172="sníž. přenesená",J172,0)</f>
        <v>0</v>
      </c>
      <c r="BI172" s="214">
        <f>IF(N172="nulová",J172,0)</f>
        <v>0</v>
      </c>
      <c r="BJ172" s="16" t="s">
        <v>81</v>
      </c>
      <c r="BK172" s="214">
        <f>ROUND(I172*H172,2)</f>
        <v>0</v>
      </c>
      <c r="BL172" s="16" t="s">
        <v>121</v>
      </c>
      <c r="BM172" s="213" t="s">
        <v>252</v>
      </c>
    </row>
    <row r="173" spans="1:47" s="2" customFormat="1" ht="48.75">
      <c r="A173" s="33"/>
      <c r="B173" s="34"/>
      <c r="C173" s="35"/>
      <c r="D173" s="217" t="s">
        <v>169</v>
      </c>
      <c r="E173" s="35"/>
      <c r="F173" s="241" t="s">
        <v>253</v>
      </c>
      <c r="G173" s="35"/>
      <c r="H173" s="35"/>
      <c r="I173" s="114"/>
      <c r="J173" s="35"/>
      <c r="K173" s="35"/>
      <c r="L173" s="38"/>
      <c r="M173" s="242"/>
      <c r="N173" s="243"/>
      <c r="O173" s="70"/>
      <c r="P173" s="70"/>
      <c r="Q173" s="70"/>
      <c r="R173" s="70"/>
      <c r="S173" s="70"/>
      <c r="T173" s="71"/>
      <c r="U173" s="33"/>
      <c r="V173" s="33"/>
      <c r="W173" s="33"/>
      <c r="X173" s="33"/>
      <c r="Y173" s="33"/>
      <c r="Z173" s="33"/>
      <c r="AA173" s="33"/>
      <c r="AB173" s="33"/>
      <c r="AC173" s="33"/>
      <c r="AD173" s="33"/>
      <c r="AE173" s="33"/>
      <c r="AT173" s="16" t="s">
        <v>169</v>
      </c>
      <c r="AU173" s="16" t="s">
        <v>83</v>
      </c>
    </row>
    <row r="174" spans="2:51" s="13" customFormat="1" ht="11.25">
      <c r="B174" s="215"/>
      <c r="C174" s="216"/>
      <c r="D174" s="217" t="s">
        <v>122</v>
      </c>
      <c r="E174" s="218" t="s">
        <v>1</v>
      </c>
      <c r="F174" s="219" t="s">
        <v>248</v>
      </c>
      <c r="G174" s="216"/>
      <c r="H174" s="220">
        <v>26707</v>
      </c>
      <c r="I174" s="221"/>
      <c r="J174" s="216"/>
      <c r="K174" s="216"/>
      <c r="L174" s="222"/>
      <c r="M174" s="223"/>
      <c r="N174" s="224"/>
      <c r="O174" s="224"/>
      <c r="P174" s="224"/>
      <c r="Q174" s="224"/>
      <c r="R174" s="224"/>
      <c r="S174" s="224"/>
      <c r="T174" s="225"/>
      <c r="AT174" s="226" t="s">
        <v>122</v>
      </c>
      <c r="AU174" s="226" t="s">
        <v>83</v>
      </c>
      <c r="AV174" s="13" t="s">
        <v>83</v>
      </c>
      <c r="AW174" s="13" t="s">
        <v>30</v>
      </c>
      <c r="AX174" s="13" t="s">
        <v>81</v>
      </c>
      <c r="AY174" s="226" t="s">
        <v>113</v>
      </c>
    </row>
    <row r="175" spans="1:65" s="2" customFormat="1" ht="33" customHeight="1">
      <c r="A175" s="33"/>
      <c r="B175" s="34"/>
      <c r="C175" s="202" t="s">
        <v>254</v>
      </c>
      <c r="D175" s="202" t="s">
        <v>116</v>
      </c>
      <c r="E175" s="203" t="s">
        <v>255</v>
      </c>
      <c r="F175" s="204" t="s">
        <v>256</v>
      </c>
      <c r="G175" s="205" t="s">
        <v>193</v>
      </c>
      <c r="H175" s="206">
        <v>27258.04</v>
      </c>
      <c r="I175" s="207"/>
      <c r="J175" s="208">
        <f>ROUND(I175*H175,2)</f>
        <v>0</v>
      </c>
      <c r="K175" s="204" t="s">
        <v>120</v>
      </c>
      <c r="L175" s="38"/>
      <c r="M175" s="209" t="s">
        <v>1</v>
      </c>
      <c r="N175" s="210" t="s">
        <v>38</v>
      </c>
      <c r="O175" s="70"/>
      <c r="P175" s="211">
        <f>O175*H175</f>
        <v>0</v>
      </c>
      <c r="Q175" s="211">
        <v>0.15559</v>
      </c>
      <c r="R175" s="211">
        <f>Q175*H175</f>
        <v>4241.0784436</v>
      </c>
      <c r="S175" s="211">
        <v>0</v>
      </c>
      <c r="T175" s="212">
        <f>S175*H175</f>
        <v>0</v>
      </c>
      <c r="U175" s="33"/>
      <c r="V175" s="33"/>
      <c r="W175" s="33"/>
      <c r="X175" s="33"/>
      <c r="Y175" s="33"/>
      <c r="Z175" s="33"/>
      <c r="AA175" s="33"/>
      <c r="AB175" s="33"/>
      <c r="AC175" s="33"/>
      <c r="AD175" s="33"/>
      <c r="AE175" s="33"/>
      <c r="AR175" s="213" t="s">
        <v>121</v>
      </c>
      <c r="AT175" s="213" t="s">
        <v>116</v>
      </c>
      <c r="AU175" s="213" t="s">
        <v>83</v>
      </c>
      <c r="AY175" s="16" t="s">
        <v>113</v>
      </c>
      <c r="BE175" s="214">
        <f>IF(N175="základní",J175,0)</f>
        <v>0</v>
      </c>
      <c r="BF175" s="214">
        <f>IF(N175="snížená",J175,0)</f>
        <v>0</v>
      </c>
      <c r="BG175" s="214">
        <f>IF(N175="zákl. přenesená",J175,0)</f>
        <v>0</v>
      </c>
      <c r="BH175" s="214">
        <f>IF(N175="sníž. přenesená",J175,0)</f>
        <v>0</v>
      </c>
      <c r="BI175" s="214">
        <f>IF(N175="nulová",J175,0)</f>
        <v>0</v>
      </c>
      <c r="BJ175" s="16" t="s">
        <v>81</v>
      </c>
      <c r="BK175" s="214">
        <f>ROUND(I175*H175,2)</f>
        <v>0</v>
      </c>
      <c r="BL175" s="16" t="s">
        <v>121</v>
      </c>
      <c r="BM175" s="213" t="s">
        <v>257</v>
      </c>
    </row>
    <row r="176" spans="1:47" s="2" customFormat="1" ht="48.75">
      <c r="A176" s="33"/>
      <c r="B176" s="34"/>
      <c r="C176" s="35"/>
      <c r="D176" s="217" t="s">
        <v>169</v>
      </c>
      <c r="E176" s="35"/>
      <c r="F176" s="241" t="s">
        <v>258</v>
      </c>
      <c r="G176" s="35"/>
      <c r="H176" s="35"/>
      <c r="I176" s="114"/>
      <c r="J176" s="35"/>
      <c r="K176" s="35"/>
      <c r="L176" s="38"/>
      <c r="M176" s="242"/>
      <c r="N176" s="243"/>
      <c r="O176" s="70"/>
      <c r="P176" s="70"/>
      <c r="Q176" s="70"/>
      <c r="R176" s="70"/>
      <c r="S176" s="70"/>
      <c r="T176" s="71"/>
      <c r="U176" s="33"/>
      <c r="V176" s="33"/>
      <c r="W176" s="33"/>
      <c r="X176" s="33"/>
      <c r="Y176" s="33"/>
      <c r="Z176" s="33"/>
      <c r="AA176" s="33"/>
      <c r="AB176" s="33"/>
      <c r="AC176" s="33"/>
      <c r="AD176" s="33"/>
      <c r="AE176" s="33"/>
      <c r="AT176" s="16" t="s">
        <v>169</v>
      </c>
      <c r="AU176" s="16" t="s">
        <v>83</v>
      </c>
    </row>
    <row r="177" spans="2:51" s="13" customFormat="1" ht="11.25">
      <c r="B177" s="215"/>
      <c r="C177" s="216"/>
      <c r="D177" s="217" t="s">
        <v>122</v>
      </c>
      <c r="E177" s="218" t="s">
        <v>1</v>
      </c>
      <c r="F177" s="219" t="s">
        <v>259</v>
      </c>
      <c r="G177" s="216"/>
      <c r="H177" s="220">
        <v>27258.04</v>
      </c>
      <c r="I177" s="221"/>
      <c r="J177" s="216"/>
      <c r="K177" s="216"/>
      <c r="L177" s="222"/>
      <c r="M177" s="223"/>
      <c r="N177" s="224"/>
      <c r="O177" s="224"/>
      <c r="P177" s="224"/>
      <c r="Q177" s="224"/>
      <c r="R177" s="224"/>
      <c r="S177" s="224"/>
      <c r="T177" s="225"/>
      <c r="AT177" s="226" t="s">
        <v>122</v>
      </c>
      <c r="AU177" s="226" t="s">
        <v>83</v>
      </c>
      <c r="AV177" s="13" t="s">
        <v>83</v>
      </c>
      <c r="AW177" s="13" t="s">
        <v>30</v>
      </c>
      <c r="AX177" s="13" t="s">
        <v>81</v>
      </c>
      <c r="AY177" s="226" t="s">
        <v>113</v>
      </c>
    </row>
    <row r="178" spans="2:63" s="12" customFormat="1" ht="22.9" customHeight="1">
      <c r="B178" s="186"/>
      <c r="C178" s="187"/>
      <c r="D178" s="188" t="s">
        <v>72</v>
      </c>
      <c r="E178" s="200" t="s">
        <v>208</v>
      </c>
      <c r="F178" s="200" t="s">
        <v>260</v>
      </c>
      <c r="G178" s="187"/>
      <c r="H178" s="187"/>
      <c r="I178" s="190"/>
      <c r="J178" s="201">
        <f>BK178</f>
        <v>0</v>
      </c>
      <c r="K178" s="187"/>
      <c r="L178" s="192"/>
      <c r="M178" s="193"/>
      <c r="N178" s="194"/>
      <c r="O178" s="194"/>
      <c r="P178" s="195">
        <f>SUM(P179:P213)</f>
        <v>0</v>
      </c>
      <c r="Q178" s="194"/>
      <c r="R178" s="195">
        <f>SUM(R179:R213)</f>
        <v>144.01353</v>
      </c>
      <c r="S178" s="194"/>
      <c r="T178" s="196">
        <f>SUM(T179:T213)</f>
        <v>2171.14</v>
      </c>
      <c r="AR178" s="197" t="s">
        <v>81</v>
      </c>
      <c r="AT178" s="198" t="s">
        <v>72</v>
      </c>
      <c r="AU178" s="198" t="s">
        <v>81</v>
      </c>
      <c r="AY178" s="197" t="s">
        <v>113</v>
      </c>
      <c r="BK178" s="199">
        <f>SUM(BK179:BK213)</f>
        <v>0</v>
      </c>
    </row>
    <row r="179" spans="1:65" s="2" customFormat="1" ht="21.75" customHeight="1">
      <c r="A179" s="33"/>
      <c r="B179" s="34"/>
      <c r="C179" s="202" t="s">
        <v>261</v>
      </c>
      <c r="D179" s="202" t="s">
        <v>116</v>
      </c>
      <c r="E179" s="203" t="s">
        <v>262</v>
      </c>
      <c r="F179" s="204" t="s">
        <v>263</v>
      </c>
      <c r="G179" s="205" t="s">
        <v>264</v>
      </c>
      <c r="H179" s="206">
        <v>319</v>
      </c>
      <c r="I179" s="207"/>
      <c r="J179" s="208">
        <f>ROUND(I179*H179,2)</f>
        <v>0</v>
      </c>
      <c r="K179" s="204" t="s">
        <v>265</v>
      </c>
      <c r="L179" s="38"/>
      <c r="M179" s="209" t="s">
        <v>1</v>
      </c>
      <c r="N179" s="210" t="s">
        <v>38</v>
      </c>
      <c r="O179" s="70"/>
      <c r="P179" s="211">
        <f>O179*H179</f>
        <v>0</v>
      </c>
      <c r="Q179" s="211">
        <v>0</v>
      </c>
      <c r="R179" s="211">
        <f>Q179*H179</f>
        <v>0</v>
      </c>
      <c r="S179" s="211">
        <v>0</v>
      </c>
      <c r="T179" s="212">
        <f>S179*H179</f>
        <v>0</v>
      </c>
      <c r="U179" s="33"/>
      <c r="V179" s="33"/>
      <c r="W179" s="33"/>
      <c r="X179" s="33"/>
      <c r="Y179" s="33"/>
      <c r="Z179" s="33"/>
      <c r="AA179" s="33"/>
      <c r="AB179" s="33"/>
      <c r="AC179" s="33"/>
      <c r="AD179" s="33"/>
      <c r="AE179" s="33"/>
      <c r="AR179" s="213" t="s">
        <v>121</v>
      </c>
      <c r="AT179" s="213" t="s">
        <v>116</v>
      </c>
      <c r="AU179" s="213" t="s">
        <v>83</v>
      </c>
      <c r="AY179" s="16" t="s">
        <v>113</v>
      </c>
      <c r="BE179" s="214">
        <f>IF(N179="základní",J179,0)</f>
        <v>0</v>
      </c>
      <c r="BF179" s="214">
        <f>IF(N179="snížená",J179,0)</f>
        <v>0</v>
      </c>
      <c r="BG179" s="214">
        <f>IF(N179="zákl. přenesená",J179,0)</f>
        <v>0</v>
      </c>
      <c r="BH179" s="214">
        <f>IF(N179="sníž. přenesená",J179,0)</f>
        <v>0</v>
      </c>
      <c r="BI179" s="214">
        <f>IF(N179="nulová",J179,0)</f>
        <v>0</v>
      </c>
      <c r="BJ179" s="16" t="s">
        <v>81</v>
      </c>
      <c r="BK179" s="214">
        <f>ROUND(I179*H179,2)</f>
        <v>0</v>
      </c>
      <c r="BL179" s="16" t="s">
        <v>121</v>
      </c>
      <c r="BM179" s="213" t="s">
        <v>266</v>
      </c>
    </row>
    <row r="180" spans="1:47" s="2" customFormat="1" ht="78">
      <c r="A180" s="33"/>
      <c r="B180" s="34"/>
      <c r="C180" s="35"/>
      <c r="D180" s="217" t="s">
        <v>169</v>
      </c>
      <c r="E180" s="35"/>
      <c r="F180" s="241" t="s">
        <v>267</v>
      </c>
      <c r="G180" s="35"/>
      <c r="H180" s="35"/>
      <c r="I180" s="114"/>
      <c r="J180" s="35"/>
      <c r="K180" s="35"/>
      <c r="L180" s="38"/>
      <c r="M180" s="242"/>
      <c r="N180" s="243"/>
      <c r="O180" s="70"/>
      <c r="P180" s="70"/>
      <c r="Q180" s="70"/>
      <c r="R180" s="70"/>
      <c r="S180" s="70"/>
      <c r="T180" s="71"/>
      <c r="U180" s="33"/>
      <c r="V180" s="33"/>
      <c r="W180" s="33"/>
      <c r="X180" s="33"/>
      <c r="Y180" s="33"/>
      <c r="Z180" s="33"/>
      <c r="AA180" s="33"/>
      <c r="AB180" s="33"/>
      <c r="AC180" s="33"/>
      <c r="AD180" s="33"/>
      <c r="AE180" s="33"/>
      <c r="AT180" s="16" t="s">
        <v>169</v>
      </c>
      <c r="AU180" s="16" t="s">
        <v>83</v>
      </c>
    </row>
    <row r="181" spans="2:51" s="13" customFormat="1" ht="11.25">
      <c r="B181" s="215"/>
      <c r="C181" s="216"/>
      <c r="D181" s="217" t="s">
        <v>122</v>
      </c>
      <c r="E181" s="218" t="s">
        <v>1</v>
      </c>
      <c r="F181" s="219" t="s">
        <v>268</v>
      </c>
      <c r="G181" s="216"/>
      <c r="H181" s="220">
        <v>265</v>
      </c>
      <c r="I181" s="221"/>
      <c r="J181" s="216"/>
      <c r="K181" s="216"/>
      <c r="L181" s="222"/>
      <c r="M181" s="223"/>
      <c r="N181" s="224"/>
      <c r="O181" s="224"/>
      <c r="P181" s="224"/>
      <c r="Q181" s="224"/>
      <c r="R181" s="224"/>
      <c r="S181" s="224"/>
      <c r="T181" s="225"/>
      <c r="AT181" s="226" t="s">
        <v>122</v>
      </c>
      <c r="AU181" s="226" t="s">
        <v>83</v>
      </c>
      <c r="AV181" s="13" t="s">
        <v>83</v>
      </c>
      <c r="AW181" s="13" t="s">
        <v>30</v>
      </c>
      <c r="AX181" s="13" t="s">
        <v>73</v>
      </c>
      <c r="AY181" s="226" t="s">
        <v>113</v>
      </c>
    </row>
    <row r="182" spans="2:51" s="13" customFormat="1" ht="11.25">
      <c r="B182" s="215"/>
      <c r="C182" s="216"/>
      <c r="D182" s="217" t="s">
        <v>122</v>
      </c>
      <c r="E182" s="218" t="s">
        <v>1</v>
      </c>
      <c r="F182" s="219" t="s">
        <v>269</v>
      </c>
      <c r="G182" s="216"/>
      <c r="H182" s="220">
        <v>54</v>
      </c>
      <c r="I182" s="221"/>
      <c r="J182" s="216"/>
      <c r="K182" s="216"/>
      <c r="L182" s="222"/>
      <c r="M182" s="223"/>
      <c r="N182" s="224"/>
      <c r="O182" s="224"/>
      <c r="P182" s="224"/>
      <c r="Q182" s="224"/>
      <c r="R182" s="224"/>
      <c r="S182" s="224"/>
      <c r="T182" s="225"/>
      <c r="AT182" s="226" t="s">
        <v>122</v>
      </c>
      <c r="AU182" s="226" t="s">
        <v>83</v>
      </c>
      <c r="AV182" s="13" t="s">
        <v>83</v>
      </c>
      <c r="AW182" s="13" t="s">
        <v>30</v>
      </c>
      <c r="AX182" s="13" t="s">
        <v>73</v>
      </c>
      <c r="AY182" s="226" t="s">
        <v>113</v>
      </c>
    </row>
    <row r="183" spans="2:51" s="14" customFormat="1" ht="11.25">
      <c r="B183" s="227"/>
      <c r="C183" s="228"/>
      <c r="D183" s="217" t="s">
        <v>122</v>
      </c>
      <c r="E183" s="229" t="s">
        <v>1</v>
      </c>
      <c r="F183" s="230" t="s">
        <v>124</v>
      </c>
      <c r="G183" s="228"/>
      <c r="H183" s="231">
        <v>319</v>
      </c>
      <c r="I183" s="232"/>
      <c r="J183" s="228"/>
      <c r="K183" s="228"/>
      <c r="L183" s="233"/>
      <c r="M183" s="234"/>
      <c r="N183" s="235"/>
      <c r="O183" s="235"/>
      <c r="P183" s="235"/>
      <c r="Q183" s="235"/>
      <c r="R183" s="235"/>
      <c r="S183" s="235"/>
      <c r="T183" s="236"/>
      <c r="AT183" s="237" t="s">
        <v>122</v>
      </c>
      <c r="AU183" s="237" t="s">
        <v>83</v>
      </c>
      <c r="AV183" s="14" t="s">
        <v>121</v>
      </c>
      <c r="AW183" s="14" t="s">
        <v>30</v>
      </c>
      <c r="AX183" s="14" t="s">
        <v>81</v>
      </c>
      <c r="AY183" s="237" t="s">
        <v>113</v>
      </c>
    </row>
    <row r="184" spans="1:65" s="2" customFormat="1" ht="16.5" customHeight="1">
      <c r="A184" s="33"/>
      <c r="B184" s="34"/>
      <c r="C184" s="244" t="s">
        <v>270</v>
      </c>
      <c r="D184" s="244" t="s">
        <v>209</v>
      </c>
      <c r="E184" s="245" t="s">
        <v>271</v>
      </c>
      <c r="F184" s="246" t="s">
        <v>272</v>
      </c>
      <c r="G184" s="247" t="s">
        <v>264</v>
      </c>
      <c r="H184" s="248">
        <v>319</v>
      </c>
      <c r="I184" s="249"/>
      <c r="J184" s="250">
        <f>ROUND(I184*H184,2)</f>
        <v>0</v>
      </c>
      <c r="K184" s="246" t="s">
        <v>120</v>
      </c>
      <c r="L184" s="251"/>
      <c r="M184" s="252" t="s">
        <v>1</v>
      </c>
      <c r="N184" s="253" t="s">
        <v>38</v>
      </c>
      <c r="O184" s="70"/>
      <c r="P184" s="211">
        <f>O184*H184</f>
        <v>0</v>
      </c>
      <c r="Q184" s="211">
        <v>0.0021</v>
      </c>
      <c r="R184" s="211">
        <f>Q184*H184</f>
        <v>0.6698999999999999</v>
      </c>
      <c r="S184" s="211">
        <v>0</v>
      </c>
      <c r="T184" s="212">
        <f>S184*H184</f>
        <v>0</v>
      </c>
      <c r="U184" s="33"/>
      <c r="V184" s="33"/>
      <c r="W184" s="33"/>
      <c r="X184" s="33"/>
      <c r="Y184" s="33"/>
      <c r="Z184" s="33"/>
      <c r="AA184" s="33"/>
      <c r="AB184" s="33"/>
      <c r="AC184" s="33"/>
      <c r="AD184" s="33"/>
      <c r="AE184" s="33"/>
      <c r="AR184" s="213" t="s">
        <v>140</v>
      </c>
      <c r="AT184" s="213" t="s">
        <v>209</v>
      </c>
      <c r="AU184" s="213" t="s">
        <v>83</v>
      </c>
      <c r="AY184" s="16" t="s">
        <v>113</v>
      </c>
      <c r="BE184" s="214">
        <f>IF(N184="základní",J184,0)</f>
        <v>0</v>
      </c>
      <c r="BF184" s="214">
        <f>IF(N184="snížená",J184,0)</f>
        <v>0</v>
      </c>
      <c r="BG184" s="214">
        <f>IF(N184="zákl. přenesená",J184,0)</f>
        <v>0</v>
      </c>
      <c r="BH184" s="214">
        <f>IF(N184="sníž. přenesená",J184,0)</f>
        <v>0</v>
      </c>
      <c r="BI184" s="214">
        <f>IF(N184="nulová",J184,0)</f>
        <v>0</v>
      </c>
      <c r="BJ184" s="16" t="s">
        <v>81</v>
      </c>
      <c r="BK184" s="214">
        <f>ROUND(I184*H184,2)</f>
        <v>0</v>
      </c>
      <c r="BL184" s="16" t="s">
        <v>121</v>
      </c>
      <c r="BM184" s="213" t="s">
        <v>273</v>
      </c>
    </row>
    <row r="185" spans="1:65" s="2" customFormat="1" ht="21.75" customHeight="1">
      <c r="A185" s="33"/>
      <c r="B185" s="34"/>
      <c r="C185" s="202" t="s">
        <v>7</v>
      </c>
      <c r="D185" s="202" t="s">
        <v>116</v>
      </c>
      <c r="E185" s="203" t="s">
        <v>274</v>
      </c>
      <c r="F185" s="204" t="s">
        <v>275</v>
      </c>
      <c r="G185" s="205" t="s">
        <v>276</v>
      </c>
      <c r="H185" s="206">
        <v>9028</v>
      </c>
      <c r="I185" s="207"/>
      <c r="J185" s="208">
        <f>ROUND(I185*H185,2)</f>
        <v>0</v>
      </c>
      <c r="K185" s="204" t="s">
        <v>120</v>
      </c>
      <c r="L185" s="38"/>
      <c r="M185" s="209" t="s">
        <v>1</v>
      </c>
      <c r="N185" s="210" t="s">
        <v>38</v>
      </c>
      <c r="O185" s="70"/>
      <c r="P185" s="211">
        <f>O185*H185</f>
        <v>0</v>
      </c>
      <c r="Q185" s="211">
        <v>0.0002</v>
      </c>
      <c r="R185" s="211">
        <f>Q185*H185</f>
        <v>1.8056</v>
      </c>
      <c r="S185" s="211">
        <v>0</v>
      </c>
      <c r="T185" s="212">
        <f>S185*H185</f>
        <v>0</v>
      </c>
      <c r="U185" s="33"/>
      <c r="V185" s="33"/>
      <c r="W185" s="33"/>
      <c r="X185" s="33"/>
      <c r="Y185" s="33"/>
      <c r="Z185" s="33"/>
      <c r="AA185" s="33"/>
      <c r="AB185" s="33"/>
      <c r="AC185" s="33"/>
      <c r="AD185" s="33"/>
      <c r="AE185" s="33"/>
      <c r="AR185" s="213" t="s">
        <v>121</v>
      </c>
      <c r="AT185" s="213" t="s">
        <v>116</v>
      </c>
      <c r="AU185" s="213" t="s">
        <v>83</v>
      </c>
      <c r="AY185" s="16" t="s">
        <v>113</v>
      </c>
      <c r="BE185" s="214">
        <f>IF(N185="základní",J185,0)</f>
        <v>0</v>
      </c>
      <c r="BF185" s="214">
        <f>IF(N185="snížená",J185,0)</f>
        <v>0</v>
      </c>
      <c r="BG185" s="214">
        <f>IF(N185="zákl. přenesená",J185,0)</f>
        <v>0</v>
      </c>
      <c r="BH185" s="214">
        <f>IF(N185="sníž. přenesená",J185,0)</f>
        <v>0</v>
      </c>
      <c r="BI185" s="214">
        <f>IF(N185="nulová",J185,0)</f>
        <v>0</v>
      </c>
      <c r="BJ185" s="16" t="s">
        <v>81</v>
      </c>
      <c r="BK185" s="214">
        <f>ROUND(I185*H185,2)</f>
        <v>0</v>
      </c>
      <c r="BL185" s="16" t="s">
        <v>121</v>
      </c>
      <c r="BM185" s="213" t="s">
        <v>277</v>
      </c>
    </row>
    <row r="186" spans="1:47" s="2" customFormat="1" ht="107.25">
      <c r="A186" s="33"/>
      <c r="B186" s="34"/>
      <c r="C186" s="35"/>
      <c r="D186" s="217" t="s">
        <v>169</v>
      </c>
      <c r="E186" s="35"/>
      <c r="F186" s="241" t="s">
        <v>278</v>
      </c>
      <c r="G186" s="35"/>
      <c r="H186" s="35"/>
      <c r="I186" s="114"/>
      <c r="J186" s="35"/>
      <c r="K186" s="35"/>
      <c r="L186" s="38"/>
      <c r="M186" s="242"/>
      <c r="N186" s="243"/>
      <c r="O186" s="70"/>
      <c r="P186" s="70"/>
      <c r="Q186" s="70"/>
      <c r="R186" s="70"/>
      <c r="S186" s="70"/>
      <c r="T186" s="71"/>
      <c r="U186" s="33"/>
      <c r="V186" s="33"/>
      <c r="W186" s="33"/>
      <c r="X186" s="33"/>
      <c r="Y186" s="33"/>
      <c r="Z186" s="33"/>
      <c r="AA186" s="33"/>
      <c r="AB186" s="33"/>
      <c r="AC186" s="33"/>
      <c r="AD186" s="33"/>
      <c r="AE186" s="33"/>
      <c r="AT186" s="16" t="s">
        <v>169</v>
      </c>
      <c r="AU186" s="16" t="s">
        <v>83</v>
      </c>
    </row>
    <row r="187" spans="2:51" s="13" customFormat="1" ht="11.25">
      <c r="B187" s="215"/>
      <c r="C187" s="216"/>
      <c r="D187" s="217" t="s">
        <v>122</v>
      </c>
      <c r="E187" s="218" t="s">
        <v>1</v>
      </c>
      <c r="F187" s="219" t="s">
        <v>279</v>
      </c>
      <c r="G187" s="216"/>
      <c r="H187" s="220">
        <v>9028</v>
      </c>
      <c r="I187" s="221"/>
      <c r="J187" s="216"/>
      <c r="K187" s="216"/>
      <c r="L187" s="222"/>
      <c r="M187" s="223"/>
      <c r="N187" s="224"/>
      <c r="O187" s="224"/>
      <c r="P187" s="224"/>
      <c r="Q187" s="224"/>
      <c r="R187" s="224"/>
      <c r="S187" s="224"/>
      <c r="T187" s="225"/>
      <c r="AT187" s="226" t="s">
        <v>122</v>
      </c>
      <c r="AU187" s="226" t="s">
        <v>83</v>
      </c>
      <c r="AV187" s="13" t="s">
        <v>83</v>
      </c>
      <c r="AW187" s="13" t="s">
        <v>30</v>
      </c>
      <c r="AX187" s="13" t="s">
        <v>73</v>
      </c>
      <c r="AY187" s="226" t="s">
        <v>113</v>
      </c>
    </row>
    <row r="188" spans="2:51" s="14" customFormat="1" ht="11.25">
      <c r="B188" s="227"/>
      <c r="C188" s="228"/>
      <c r="D188" s="217" t="s">
        <v>122</v>
      </c>
      <c r="E188" s="229" t="s">
        <v>1</v>
      </c>
      <c r="F188" s="230" t="s">
        <v>124</v>
      </c>
      <c r="G188" s="228"/>
      <c r="H188" s="231">
        <v>9028</v>
      </c>
      <c r="I188" s="232"/>
      <c r="J188" s="228"/>
      <c r="K188" s="228"/>
      <c r="L188" s="233"/>
      <c r="M188" s="234"/>
      <c r="N188" s="235"/>
      <c r="O188" s="235"/>
      <c r="P188" s="235"/>
      <c r="Q188" s="235"/>
      <c r="R188" s="235"/>
      <c r="S188" s="235"/>
      <c r="T188" s="236"/>
      <c r="AT188" s="237" t="s">
        <v>122</v>
      </c>
      <c r="AU188" s="237" t="s">
        <v>83</v>
      </c>
      <c r="AV188" s="14" t="s">
        <v>121</v>
      </c>
      <c r="AW188" s="14" t="s">
        <v>30</v>
      </c>
      <c r="AX188" s="14" t="s">
        <v>81</v>
      </c>
      <c r="AY188" s="237" t="s">
        <v>113</v>
      </c>
    </row>
    <row r="189" spans="1:65" s="2" customFormat="1" ht="21.75" customHeight="1">
      <c r="A189" s="33"/>
      <c r="B189" s="34"/>
      <c r="C189" s="202" t="s">
        <v>280</v>
      </c>
      <c r="D189" s="202" t="s">
        <v>116</v>
      </c>
      <c r="E189" s="203" t="s">
        <v>281</v>
      </c>
      <c r="F189" s="204" t="s">
        <v>282</v>
      </c>
      <c r="G189" s="205" t="s">
        <v>276</v>
      </c>
      <c r="H189" s="206">
        <v>262</v>
      </c>
      <c r="I189" s="207"/>
      <c r="J189" s="208">
        <f>ROUND(I189*H189,2)</f>
        <v>0</v>
      </c>
      <c r="K189" s="204" t="s">
        <v>120</v>
      </c>
      <c r="L189" s="38"/>
      <c r="M189" s="209" t="s">
        <v>1</v>
      </c>
      <c r="N189" s="210" t="s">
        <v>38</v>
      </c>
      <c r="O189" s="70"/>
      <c r="P189" s="211">
        <f>O189*H189</f>
        <v>0</v>
      </c>
      <c r="Q189" s="211">
        <v>0.00013</v>
      </c>
      <c r="R189" s="211">
        <f>Q189*H189</f>
        <v>0.03406</v>
      </c>
      <c r="S189" s="211">
        <v>0</v>
      </c>
      <c r="T189" s="212">
        <f>S189*H189</f>
        <v>0</v>
      </c>
      <c r="U189" s="33"/>
      <c r="V189" s="33"/>
      <c r="W189" s="33"/>
      <c r="X189" s="33"/>
      <c r="Y189" s="33"/>
      <c r="Z189" s="33"/>
      <c r="AA189" s="33"/>
      <c r="AB189" s="33"/>
      <c r="AC189" s="33"/>
      <c r="AD189" s="33"/>
      <c r="AE189" s="33"/>
      <c r="AR189" s="213" t="s">
        <v>121</v>
      </c>
      <c r="AT189" s="213" t="s">
        <v>116</v>
      </c>
      <c r="AU189" s="213" t="s">
        <v>83</v>
      </c>
      <c r="AY189" s="16" t="s">
        <v>113</v>
      </c>
      <c r="BE189" s="214">
        <f>IF(N189="základní",J189,0)</f>
        <v>0</v>
      </c>
      <c r="BF189" s="214">
        <f>IF(N189="snížená",J189,0)</f>
        <v>0</v>
      </c>
      <c r="BG189" s="214">
        <f>IF(N189="zákl. přenesená",J189,0)</f>
        <v>0</v>
      </c>
      <c r="BH189" s="214">
        <f>IF(N189="sníž. přenesená",J189,0)</f>
        <v>0</v>
      </c>
      <c r="BI189" s="214">
        <f>IF(N189="nulová",J189,0)</f>
        <v>0</v>
      </c>
      <c r="BJ189" s="16" t="s">
        <v>81</v>
      </c>
      <c r="BK189" s="214">
        <f>ROUND(I189*H189,2)</f>
        <v>0</v>
      </c>
      <c r="BL189" s="16" t="s">
        <v>121</v>
      </c>
      <c r="BM189" s="213" t="s">
        <v>283</v>
      </c>
    </row>
    <row r="190" spans="1:47" s="2" customFormat="1" ht="107.25">
      <c r="A190" s="33"/>
      <c r="B190" s="34"/>
      <c r="C190" s="35"/>
      <c r="D190" s="217" t="s">
        <v>169</v>
      </c>
      <c r="E190" s="35"/>
      <c r="F190" s="241" t="s">
        <v>278</v>
      </c>
      <c r="G190" s="35"/>
      <c r="H190" s="35"/>
      <c r="I190" s="114"/>
      <c r="J190" s="35"/>
      <c r="K190" s="35"/>
      <c r="L190" s="38"/>
      <c r="M190" s="242"/>
      <c r="N190" s="243"/>
      <c r="O190" s="70"/>
      <c r="P190" s="70"/>
      <c r="Q190" s="70"/>
      <c r="R190" s="70"/>
      <c r="S190" s="70"/>
      <c r="T190" s="71"/>
      <c r="U190" s="33"/>
      <c r="V190" s="33"/>
      <c r="W190" s="33"/>
      <c r="X190" s="33"/>
      <c r="Y190" s="33"/>
      <c r="Z190" s="33"/>
      <c r="AA190" s="33"/>
      <c r="AB190" s="33"/>
      <c r="AC190" s="33"/>
      <c r="AD190" s="33"/>
      <c r="AE190" s="33"/>
      <c r="AT190" s="16" t="s">
        <v>169</v>
      </c>
      <c r="AU190" s="16" t="s">
        <v>83</v>
      </c>
    </row>
    <row r="191" spans="2:51" s="13" customFormat="1" ht="33.75">
      <c r="B191" s="215"/>
      <c r="C191" s="216"/>
      <c r="D191" s="217" t="s">
        <v>122</v>
      </c>
      <c r="E191" s="218" t="s">
        <v>1</v>
      </c>
      <c r="F191" s="219" t="s">
        <v>284</v>
      </c>
      <c r="G191" s="216"/>
      <c r="H191" s="220">
        <v>262</v>
      </c>
      <c r="I191" s="221"/>
      <c r="J191" s="216"/>
      <c r="K191" s="216"/>
      <c r="L191" s="222"/>
      <c r="M191" s="223"/>
      <c r="N191" s="224"/>
      <c r="O191" s="224"/>
      <c r="P191" s="224"/>
      <c r="Q191" s="224"/>
      <c r="R191" s="224"/>
      <c r="S191" s="224"/>
      <c r="T191" s="225"/>
      <c r="AT191" s="226" t="s">
        <v>122</v>
      </c>
      <c r="AU191" s="226" t="s">
        <v>83</v>
      </c>
      <c r="AV191" s="13" t="s">
        <v>83</v>
      </c>
      <c r="AW191" s="13" t="s">
        <v>30</v>
      </c>
      <c r="AX191" s="13" t="s">
        <v>73</v>
      </c>
      <c r="AY191" s="226" t="s">
        <v>113</v>
      </c>
    </row>
    <row r="192" spans="2:51" s="14" customFormat="1" ht="11.25">
      <c r="B192" s="227"/>
      <c r="C192" s="228"/>
      <c r="D192" s="217" t="s">
        <v>122</v>
      </c>
      <c r="E192" s="229" t="s">
        <v>1</v>
      </c>
      <c r="F192" s="230" t="s">
        <v>124</v>
      </c>
      <c r="G192" s="228"/>
      <c r="H192" s="231">
        <v>262</v>
      </c>
      <c r="I192" s="232"/>
      <c r="J192" s="228"/>
      <c r="K192" s="228"/>
      <c r="L192" s="233"/>
      <c r="M192" s="234"/>
      <c r="N192" s="235"/>
      <c r="O192" s="235"/>
      <c r="P192" s="235"/>
      <c r="Q192" s="235"/>
      <c r="R192" s="235"/>
      <c r="S192" s="235"/>
      <c r="T192" s="236"/>
      <c r="AT192" s="237" t="s">
        <v>122</v>
      </c>
      <c r="AU192" s="237" t="s">
        <v>83</v>
      </c>
      <c r="AV192" s="14" t="s">
        <v>121</v>
      </c>
      <c r="AW192" s="14" t="s">
        <v>30</v>
      </c>
      <c r="AX192" s="14" t="s">
        <v>81</v>
      </c>
      <c r="AY192" s="237" t="s">
        <v>113</v>
      </c>
    </row>
    <row r="193" spans="1:65" s="2" customFormat="1" ht="33" customHeight="1">
      <c r="A193" s="33"/>
      <c r="B193" s="34"/>
      <c r="C193" s="202" t="s">
        <v>285</v>
      </c>
      <c r="D193" s="202" t="s">
        <v>116</v>
      </c>
      <c r="E193" s="203" t="s">
        <v>286</v>
      </c>
      <c r="F193" s="204" t="s">
        <v>287</v>
      </c>
      <c r="G193" s="205" t="s">
        <v>276</v>
      </c>
      <c r="H193" s="206">
        <v>9290</v>
      </c>
      <c r="I193" s="207"/>
      <c r="J193" s="208">
        <f>ROUND(I193*H193,2)</f>
        <v>0</v>
      </c>
      <c r="K193" s="204" t="s">
        <v>120</v>
      </c>
      <c r="L193" s="38"/>
      <c r="M193" s="209" t="s">
        <v>1</v>
      </c>
      <c r="N193" s="210" t="s">
        <v>38</v>
      </c>
      <c r="O193" s="70"/>
      <c r="P193" s="211">
        <f>O193*H193</f>
        <v>0</v>
      </c>
      <c r="Q193" s="211">
        <v>0</v>
      </c>
      <c r="R193" s="211">
        <f>Q193*H193</f>
        <v>0</v>
      </c>
      <c r="S193" s="211">
        <v>0</v>
      </c>
      <c r="T193" s="212">
        <f>S193*H193</f>
        <v>0</v>
      </c>
      <c r="U193" s="33"/>
      <c r="V193" s="33"/>
      <c r="W193" s="33"/>
      <c r="X193" s="33"/>
      <c r="Y193" s="33"/>
      <c r="Z193" s="33"/>
      <c r="AA193" s="33"/>
      <c r="AB193" s="33"/>
      <c r="AC193" s="33"/>
      <c r="AD193" s="33"/>
      <c r="AE193" s="33"/>
      <c r="AR193" s="213" t="s">
        <v>121</v>
      </c>
      <c r="AT193" s="213" t="s">
        <v>116</v>
      </c>
      <c r="AU193" s="213" t="s">
        <v>83</v>
      </c>
      <c r="AY193" s="16" t="s">
        <v>113</v>
      </c>
      <c r="BE193" s="214">
        <f>IF(N193="základní",J193,0)</f>
        <v>0</v>
      </c>
      <c r="BF193" s="214">
        <f>IF(N193="snížená",J193,0)</f>
        <v>0</v>
      </c>
      <c r="BG193" s="214">
        <f>IF(N193="zákl. přenesená",J193,0)</f>
        <v>0</v>
      </c>
      <c r="BH193" s="214">
        <f>IF(N193="sníž. přenesená",J193,0)</f>
        <v>0</v>
      </c>
      <c r="BI193" s="214">
        <f>IF(N193="nulová",J193,0)</f>
        <v>0</v>
      </c>
      <c r="BJ193" s="16" t="s">
        <v>81</v>
      </c>
      <c r="BK193" s="214">
        <f>ROUND(I193*H193,2)</f>
        <v>0</v>
      </c>
      <c r="BL193" s="16" t="s">
        <v>121</v>
      </c>
      <c r="BM193" s="213" t="s">
        <v>288</v>
      </c>
    </row>
    <row r="194" spans="1:47" s="2" customFormat="1" ht="39">
      <c r="A194" s="33"/>
      <c r="B194" s="34"/>
      <c r="C194" s="35"/>
      <c r="D194" s="217" t="s">
        <v>169</v>
      </c>
      <c r="E194" s="35"/>
      <c r="F194" s="241" t="s">
        <v>289</v>
      </c>
      <c r="G194" s="35"/>
      <c r="H194" s="35"/>
      <c r="I194" s="114"/>
      <c r="J194" s="35"/>
      <c r="K194" s="35"/>
      <c r="L194" s="38"/>
      <c r="M194" s="242"/>
      <c r="N194" s="243"/>
      <c r="O194" s="70"/>
      <c r="P194" s="70"/>
      <c r="Q194" s="70"/>
      <c r="R194" s="70"/>
      <c r="S194" s="70"/>
      <c r="T194" s="71"/>
      <c r="U194" s="33"/>
      <c r="V194" s="33"/>
      <c r="W194" s="33"/>
      <c r="X194" s="33"/>
      <c r="Y194" s="33"/>
      <c r="Z194" s="33"/>
      <c r="AA194" s="33"/>
      <c r="AB194" s="33"/>
      <c r="AC194" s="33"/>
      <c r="AD194" s="33"/>
      <c r="AE194" s="33"/>
      <c r="AT194" s="16" t="s">
        <v>169</v>
      </c>
      <c r="AU194" s="16" t="s">
        <v>83</v>
      </c>
    </row>
    <row r="195" spans="2:51" s="13" customFormat="1" ht="11.25">
      <c r="B195" s="215"/>
      <c r="C195" s="216"/>
      <c r="D195" s="217" t="s">
        <v>122</v>
      </c>
      <c r="E195" s="218" t="s">
        <v>1</v>
      </c>
      <c r="F195" s="219" t="s">
        <v>290</v>
      </c>
      <c r="G195" s="216"/>
      <c r="H195" s="220">
        <v>9290</v>
      </c>
      <c r="I195" s="221"/>
      <c r="J195" s="216"/>
      <c r="K195" s="216"/>
      <c r="L195" s="222"/>
      <c r="M195" s="223"/>
      <c r="N195" s="224"/>
      <c r="O195" s="224"/>
      <c r="P195" s="224"/>
      <c r="Q195" s="224"/>
      <c r="R195" s="224"/>
      <c r="S195" s="224"/>
      <c r="T195" s="225"/>
      <c r="AT195" s="226" t="s">
        <v>122</v>
      </c>
      <c r="AU195" s="226" t="s">
        <v>83</v>
      </c>
      <c r="AV195" s="13" t="s">
        <v>83</v>
      </c>
      <c r="AW195" s="13" t="s">
        <v>30</v>
      </c>
      <c r="AX195" s="13" t="s">
        <v>81</v>
      </c>
      <c r="AY195" s="226" t="s">
        <v>113</v>
      </c>
    </row>
    <row r="196" spans="1:65" s="2" customFormat="1" ht="44.25" customHeight="1">
      <c r="A196" s="33"/>
      <c r="B196" s="34"/>
      <c r="C196" s="202" t="s">
        <v>153</v>
      </c>
      <c r="D196" s="202" t="s">
        <v>116</v>
      </c>
      <c r="E196" s="203" t="s">
        <v>291</v>
      </c>
      <c r="F196" s="204" t="s">
        <v>292</v>
      </c>
      <c r="G196" s="205" t="s">
        <v>276</v>
      </c>
      <c r="H196" s="206">
        <v>73</v>
      </c>
      <c r="I196" s="207"/>
      <c r="J196" s="208">
        <f>ROUND(I196*H196,2)</f>
        <v>0</v>
      </c>
      <c r="K196" s="204" t="s">
        <v>120</v>
      </c>
      <c r="L196" s="38"/>
      <c r="M196" s="209" t="s">
        <v>1</v>
      </c>
      <c r="N196" s="210" t="s">
        <v>38</v>
      </c>
      <c r="O196" s="70"/>
      <c r="P196" s="211">
        <f>O196*H196</f>
        <v>0</v>
      </c>
      <c r="Q196" s="211">
        <v>9E-05</v>
      </c>
      <c r="R196" s="211">
        <f>Q196*H196</f>
        <v>0.00657</v>
      </c>
      <c r="S196" s="211">
        <v>0</v>
      </c>
      <c r="T196" s="212">
        <f>S196*H196</f>
        <v>0</v>
      </c>
      <c r="U196" s="33"/>
      <c r="V196" s="33"/>
      <c r="W196" s="33"/>
      <c r="X196" s="33"/>
      <c r="Y196" s="33"/>
      <c r="Z196" s="33"/>
      <c r="AA196" s="33"/>
      <c r="AB196" s="33"/>
      <c r="AC196" s="33"/>
      <c r="AD196" s="33"/>
      <c r="AE196" s="33"/>
      <c r="AR196" s="213" t="s">
        <v>121</v>
      </c>
      <c r="AT196" s="213" t="s">
        <v>116</v>
      </c>
      <c r="AU196" s="213" t="s">
        <v>83</v>
      </c>
      <c r="AY196" s="16" t="s">
        <v>113</v>
      </c>
      <c r="BE196" s="214">
        <f>IF(N196="základní",J196,0)</f>
        <v>0</v>
      </c>
      <c r="BF196" s="214">
        <f>IF(N196="snížená",J196,0)</f>
        <v>0</v>
      </c>
      <c r="BG196" s="214">
        <f>IF(N196="zákl. přenesená",J196,0)</f>
        <v>0</v>
      </c>
      <c r="BH196" s="214">
        <f>IF(N196="sníž. přenesená",J196,0)</f>
        <v>0</v>
      </c>
      <c r="BI196" s="214">
        <f>IF(N196="nulová",J196,0)</f>
        <v>0</v>
      </c>
      <c r="BJ196" s="16" t="s">
        <v>81</v>
      </c>
      <c r="BK196" s="214">
        <f>ROUND(I196*H196,2)</f>
        <v>0</v>
      </c>
      <c r="BL196" s="16" t="s">
        <v>121</v>
      </c>
      <c r="BM196" s="213" t="s">
        <v>293</v>
      </c>
    </row>
    <row r="197" spans="1:47" s="2" customFormat="1" ht="39">
      <c r="A197" s="33"/>
      <c r="B197" s="34"/>
      <c r="C197" s="35"/>
      <c r="D197" s="217" t="s">
        <v>169</v>
      </c>
      <c r="E197" s="35"/>
      <c r="F197" s="241" t="s">
        <v>294</v>
      </c>
      <c r="G197" s="35"/>
      <c r="H197" s="35"/>
      <c r="I197" s="114"/>
      <c r="J197" s="35"/>
      <c r="K197" s="35"/>
      <c r="L197" s="38"/>
      <c r="M197" s="242"/>
      <c r="N197" s="243"/>
      <c r="O197" s="70"/>
      <c r="P197" s="70"/>
      <c r="Q197" s="70"/>
      <c r="R197" s="70"/>
      <c r="S197" s="70"/>
      <c r="T197" s="71"/>
      <c r="U197" s="33"/>
      <c r="V197" s="33"/>
      <c r="W197" s="33"/>
      <c r="X197" s="33"/>
      <c r="Y197" s="33"/>
      <c r="Z197" s="33"/>
      <c r="AA197" s="33"/>
      <c r="AB197" s="33"/>
      <c r="AC197" s="33"/>
      <c r="AD197" s="33"/>
      <c r="AE197" s="33"/>
      <c r="AT197" s="16" t="s">
        <v>169</v>
      </c>
      <c r="AU197" s="16" t="s">
        <v>83</v>
      </c>
    </row>
    <row r="198" spans="2:51" s="13" customFormat="1" ht="11.25">
      <c r="B198" s="215"/>
      <c r="C198" s="216"/>
      <c r="D198" s="217" t="s">
        <v>122</v>
      </c>
      <c r="E198" s="218" t="s">
        <v>1</v>
      </c>
      <c r="F198" s="219" t="s">
        <v>295</v>
      </c>
      <c r="G198" s="216"/>
      <c r="H198" s="220">
        <v>73</v>
      </c>
      <c r="I198" s="221"/>
      <c r="J198" s="216"/>
      <c r="K198" s="216"/>
      <c r="L198" s="222"/>
      <c r="M198" s="223"/>
      <c r="N198" s="224"/>
      <c r="O198" s="224"/>
      <c r="P198" s="224"/>
      <c r="Q198" s="224"/>
      <c r="R198" s="224"/>
      <c r="S198" s="224"/>
      <c r="T198" s="225"/>
      <c r="AT198" s="226" t="s">
        <v>122</v>
      </c>
      <c r="AU198" s="226" t="s">
        <v>83</v>
      </c>
      <c r="AV198" s="13" t="s">
        <v>83</v>
      </c>
      <c r="AW198" s="13" t="s">
        <v>30</v>
      </c>
      <c r="AX198" s="13" t="s">
        <v>81</v>
      </c>
      <c r="AY198" s="226" t="s">
        <v>113</v>
      </c>
    </row>
    <row r="199" spans="1:65" s="2" customFormat="1" ht="33" customHeight="1">
      <c r="A199" s="33"/>
      <c r="B199" s="34"/>
      <c r="C199" s="202" t="s">
        <v>296</v>
      </c>
      <c r="D199" s="202" t="s">
        <v>116</v>
      </c>
      <c r="E199" s="203" t="s">
        <v>297</v>
      </c>
      <c r="F199" s="204" t="s">
        <v>298</v>
      </c>
      <c r="G199" s="205" t="s">
        <v>264</v>
      </c>
      <c r="H199" s="206">
        <v>10</v>
      </c>
      <c r="I199" s="207"/>
      <c r="J199" s="208">
        <f>ROUND(I199*H199,2)</f>
        <v>0</v>
      </c>
      <c r="K199" s="204" t="s">
        <v>120</v>
      </c>
      <c r="L199" s="38"/>
      <c r="M199" s="209" t="s">
        <v>1</v>
      </c>
      <c r="N199" s="210" t="s">
        <v>38</v>
      </c>
      <c r="O199" s="70"/>
      <c r="P199" s="211">
        <f>O199*H199</f>
        <v>0</v>
      </c>
      <c r="Q199" s="211">
        <v>14.14974</v>
      </c>
      <c r="R199" s="211">
        <f>Q199*H199</f>
        <v>141.4974</v>
      </c>
      <c r="S199" s="211">
        <v>0</v>
      </c>
      <c r="T199" s="212">
        <f>S199*H199</f>
        <v>0</v>
      </c>
      <c r="U199" s="33"/>
      <c r="V199" s="33"/>
      <c r="W199" s="33"/>
      <c r="X199" s="33"/>
      <c r="Y199" s="33"/>
      <c r="Z199" s="33"/>
      <c r="AA199" s="33"/>
      <c r="AB199" s="33"/>
      <c r="AC199" s="33"/>
      <c r="AD199" s="33"/>
      <c r="AE199" s="33"/>
      <c r="AR199" s="213" t="s">
        <v>121</v>
      </c>
      <c r="AT199" s="213" t="s">
        <v>116</v>
      </c>
      <c r="AU199" s="213" t="s">
        <v>83</v>
      </c>
      <c r="AY199" s="16" t="s">
        <v>113</v>
      </c>
      <c r="BE199" s="214">
        <f>IF(N199="základní",J199,0)</f>
        <v>0</v>
      </c>
      <c r="BF199" s="214">
        <f>IF(N199="snížená",J199,0)</f>
        <v>0</v>
      </c>
      <c r="BG199" s="214">
        <f>IF(N199="zákl. přenesená",J199,0)</f>
        <v>0</v>
      </c>
      <c r="BH199" s="214">
        <f>IF(N199="sníž. přenesená",J199,0)</f>
        <v>0</v>
      </c>
      <c r="BI199" s="214">
        <f>IF(N199="nulová",J199,0)</f>
        <v>0</v>
      </c>
      <c r="BJ199" s="16" t="s">
        <v>81</v>
      </c>
      <c r="BK199" s="214">
        <f>ROUND(I199*H199,2)</f>
        <v>0</v>
      </c>
      <c r="BL199" s="16" t="s">
        <v>121</v>
      </c>
      <c r="BM199" s="213" t="s">
        <v>299</v>
      </c>
    </row>
    <row r="200" spans="1:47" s="2" customFormat="1" ht="175.5">
      <c r="A200" s="33"/>
      <c r="B200" s="34"/>
      <c r="C200" s="35"/>
      <c r="D200" s="217" t="s">
        <v>169</v>
      </c>
      <c r="E200" s="35"/>
      <c r="F200" s="241" t="s">
        <v>300</v>
      </c>
      <c r="G200" s="35"/>
      <c r="H200" s="35"/>
      <c r="I200" s="114"/>
      <c r="J200" s="35"/>
      <c r="K200" s="35"/>
      <c r="L200" s="38"/>
      <c r="M200" s="242"/>
      <c r="N200" s="243"/>
      <c r="O200" s="70"/>
      <c r="P200" s="70"/>
      <c r="Q200" s="70"/>
      <c r="R200" s="70"/>
      <c r="S200" s="70"/>
      <c r="T200" s="71"/>
      <c r="U200" s="33"/>
      <c r="V200" s="33"/>
      <c r="W200" s="33"/>
      <c r="X200" s="33"/>
      <c r="Y200" s="33"/>
      <c r="Z200" s="33"/>
      <c r="AA200" s="33"/>
      <c r="AB200" s="33"/>
      <c r="AC200" s="33"/>
      <c r="AD200" s="33"/>
      <c r="AE200" s="33"/>
      <c r="AT200" s="16" t="s">
        <v>169</v>
      </c>
      <c r="AU200" s="16" t="s">
        <v>83</v>
      </c>
    </row>
    <row r="201" spans="1:65" s="2" customFormat="1" ht="33" customHeight="1">
      <c r="A201" s="33"/>
      <c r="B201" s="34"/>
      <c r="C201" s="202" t="s">
        <v>301</v>
      </c>
      <c r="D201" s="202" t="s">
        <v>116</v>
      </c>
      <c r="E201" s="203" t="s">
        <v>302</v>
      </c>
      <c r="F201" s="204" t="s">
        <v>303</v>
      </c>
      <c r="G201" s="205" t="s">
        <v>276</v>
      </c>
      <c r="H201" s="206">
        <v>73</v>
      </c>
      <c r="I201" s="207"/>
      <c r="J201" s="208">
        <f>ROUND(I201*H201,2)</f>
        <v>0</v>
      </c>
      <c r="K201" s="204" t="s">
        <v>120</v>
      </c>
      <c r="L201" s="38"/>
      <c r="M201" s="209" t="s">
        <v>1</v>
      </c>
      <c r="N201" s="210" t="s">
        <v>38</v>
      </c>
      <c r="O201" s="70"/>
      <c r="P201" s="211">
        <f>O201*H201</f>
        <v>0</v>
      </c>
      <c r="Q201" s="211">
        <v>0</v>
      </c>
      <c r="R201" s="211">
        <f>Q201*H201</f>
        <v>0</v>
      </c>
      <c r="S201" s="211">
        <v>0</v>
      </c>
      <c r="T201" s="212">
        <f>S201*H201</f>
        <v>0</v>
      </c>
      <c r="U201" s="33"/>
      <c r="V201" s="33"/>
      <c r="W201" s="33"/>
      <c r="X201" s="33"/>
      <c r="Y201" s="33"/>
      <c r="Z201" s="33"/>
      <c r="AA201" s="33"/>
      <c r="AB201" s="33"/>
      <c r="AC201" s="33"/>
      <c r="AD201" s="33"/>
      <c r="AE201" s="33"/>
      <c r="AR201" s="213" t="s">
        <v>121</v>
      </c>
      <c r="AT201" s="213" t="s">
        <v>116</v>
      </c>
      <c r="AU201" s="213" t="s">
        <v>83</v>
      </c>
      <c r="AY201" s="16" t="s">
        <v>113</v>
      </c>
      <c r="BE201" s="214">
        <f>IF(N201="základní",J201,0)</f>
        <v>0</v>
      </c>
      <c r="BF201" s="214">
        <f>IF(N201="snížená",J201,0)</f>
        <v>0</v>
      </c>
      <c r="BG201" s="214">
        <f>IF(N201="zákl. přenesená",J201,0)</f>
        <v>0</v>
      </c>
      <c r="BH201" s="214">
        <f>IF(N201="sníž. přenesená",J201,0)</f>
        <v>0</v>
      </c>
      <c r="BI201" s="214">
        <f>IF(N201="nulová",J201,0)</f>
        <v>0</v>
      </c>
      <c r="BJ201" s="16" t="s">
        <v>81</v>
      </c>
      <c r="BK201" s="214">
        <f>ROUND(I201*H201,2)</f>
        <v>0</v>
      </c>
      <c r="BL201" s="16" t="s">
        <v>121</v>
      </c>
      <c r="BM201" s="213" t="s">
        <v>304</v>
      </c>
    </row>
    <row r="202" spans="1:47" s="2" customFormat="1" ht="58.5">
      <c r="A202" s="33"/>
      <c r="B202" s="34"/>
      <c r="C202" s="35"/>
      <c r="D202" s="217" t="s">
        <v>169</v>
      </c>
      <c r="E202" s="35"/>
      <c r="F202" s="241" t="s">
        <v>305</v>
      </c>
      <c r="G202" s="35"/>
      <c r="H202" s="35"/>
      <c r="I202" s="114"/>
      <c r="J202" s="35"/>
      <c r="K202" s="35"/>
      <c r="L202" s="38"/>
      <c r="M202" s="242"/>
      <c r="N202" s="243"/>
      <c r="O202" s="70"/>
      <c r="P202" s="70"/>
      <c r="Q202" s="70"/>
      <c r="R202" s="70"/>
      <c r="S202" s="70"/>
      <c r="T202" s="71"/>
      <c r="U202" s="33"/>
      <c r="V202" s="33"/>
      <c r="W202" s="33"/>
      <c r="X202" s="33"/>
      <c r="Y202" s="33"/>
      <c r="Z202" s="33"/>
      <c r="AA202" s="33"/>
      <c r="AB202" s="33"/>
      <c r="AC202" s="33"/>
      <c r="AD202" s="33"/>
      <c r="AE202" s="33"/>
      <c r="AT202" s="16" t="s">
        <v>169</v>
      </c>
      <c r="AU202" s="16" t="s">
        <v>83</v>
      </c>
    </row>
    <row r="203" spans="1:65" s="2" customFormat="1" ht="21.75" customHeight="1">
      <c r="A203" s="33"/>
      <c r="B203" s="34"/>
      <c r="C203" s="202" t="s">
        <v>306</v>
      </c>
      <c r="D203" s="202" t="s">
        <v>116</v>
      </c>
      <c r="E203" s="203" t="s">
        <v>307</v>
      </c>
      <c r="F203" s="204" t="s">
        <v>308</v>
      </c>
      <c r="G203" s="205" t="s">
        <v>276</v>
      </c>
      <c r="H203" s="206">
        <v>73</v>
      </c>
      <c r="I203" s="207"/>
      <c r="J203" s="208">
        <f>ROUND(I203*H203,2)</f>
        <v>0</v>
      </c>
      <c r="K203" s="204" t="s">
        <v>120</v>
      </c>
      <c r="L203" s="38"/>
      <c r="M203" s="209" t="s">
        <v>1</v>
      </c>
      <c r="N203" s="210" t="s">
        <v>38</v>
      </c>
      <c r="O203" s="70"/>
      <c r="P203" s="211">
        <f>O203*H203</f>
        <v>0</v>
      </c>
      <c r="Q203" s="211">
        <v>0</v>
      </c>
      <c r="R203" s="211">
        <f>Q203*H203</f>
        <v>0</v>
      </c>
      <c r="S203" s="211">
        <v>0</v>
      </c>
      <c r="T203" s="212">
        <f>S203*H203</f>
        <v>0</v>
      </c>
      <c r="U203" s="33"/>
      <c r="V203" s="33"/>
      <c r="W203" s="33"/>
      <c r="X203" s="33"/>
      <c r="Y203" s="33"/>
      <c r="Z203" s="33"/>
      <c r="AA203" s="33"/>
      <c r="AB203" s="33"/>
      <c r="AC203" s="33"/>
      <c r="AD203" s="33"/>
      <c r="AE203" s="33"/>
      <c r="AR203" s="213" t="s">
        <v>121</v>
      </c>
      <c r="AT203" s="213" t="s">
        <v>116</v>
      </c>
      <c r="AU203" s="213" t="s">
        <v>83</v>
      </c>
      <c r="AY203" s="16" t="s">
        <v>113</v>
      </c>
      <c r="BE203" s="214">
        <f>IF(N203="základní",J203,0)</f>
        <v>0</v>
      </c>
      <c r="BF203" s="214">
        <f>IF(N203="snížená",J203,0)</f>
        <v>0</v>
      </c>
      <c r="BG203" s="214">
        <f>IF(N203="zákl. přenesená",J203,0)</f>
        <v>0</v>
      </c>
      <c r="BH203" s="214">
        <f>IF(N203="sníž. přenesená",J203,0)</f>
        <v>0</v>
      </c>
      <c r="BI203" s="214">
        <f>IF(N203="nulová",J203,0)</f>
        <v>0</v>
      </c>
      <c r="BJ203" s="16" t="s">
        <v>81</v>
      </c>
      <c r="BK203" s="214">
        <f>ROUND(I203*H203,2)</f>
        <v>0</v>
      </c>
      <c r="BL203" s="16" t="s">
        <v>121</v>
      </c>
      <c r="BM203" s="213" t="s">
        <v>309</v>
      </c>
    </row>
    <row r="204" spans="1:47" s="2" customFormat="1" ht="19.5">
      <c r="A204" s="33"/>
      <c r="B204" s="34"/>
      <c r="C204" s="35"/>
      <c r="D204" s="217" t="s">
        <v>169</v>
      </c>
      <c r="E204" s="35"/>
      <c r="F204" s="241" t="s">
        <v>310</v>
      </c>
      <c r="G204" s="35"/>
      <c r="H204" s="35"/>
      <c r="I204" s="114"/>
      <c r="J204" s="35"/>
      <c r="K204" s="35"/>
      <c r="L204" s="38"/>
      <c r="M204" s="242"/>
      <c r="N204" s="243"/>
      <c r="O204" s="70"/>
      <c r="P204" s="70"/>
      <c r="Q204" s="70"/>
      <c r="R204" s="70"/>
      <c r="S204" s="70"/>
      <c r="T204" s="71"/>
      <c r="U204" s="33"/>
      <c r="V204" s="33"/>
      <c r="W204" s="33"/>
      <c r="X204" s="33"/>
      <c r="Y204" s="33"/>
      <c r="Z204" s="33"/>
      <c r="AA204" s="33"/>
      <c r="AB204" s="33"/>
      <c r="AC204" s="33"/>
      <c r="AD204" s="33"/>
      <c r="AE204" s="33"/>
      <c r="AT204" s="16" t="s">
        <v>169</v>
      </c>
      <c r="AU204" s="16" t="s">
        <v>83</v>
      </c>
    </row>
    <row r="205" spans="1:65" s="2" customFormat="1" ht="55.5" customHeight="1">
      <c r="A205" s="33"/>
      <c r="B205" s="34"/>
      <c r="C205" s="202" t="s">
        <v>311</v>
      </c>
      <c r="D205" s="202" t="s">
        <v>116</v>
      </c>
      <c r="E205" s="203" t="s">
        <v>312</v>
      </c>
      <c r="F205" s="204" t="s">
        <v>313</v>
      </c>
      <c r="G205" s="205" t="s">
        <v>276</v>
      </c>
      <c r="H205" s="206">
        <v>9184</v>
      </c>
      <c r="I205" s="207"/>
      <c r="J205" s="208">
        <f>ROUND(I205*H205,2)</f>
        <v>0</v>
      </c>
      <c r="K205" s="204" t="s">
        <v>120</v>
      </c>
      <c r="L205" s="38"/>
      <c r="M205" s="209" t="s">
        <v>1</v>
      </c>
      <c r="N205" s="210" t="s">
        <v>38</v>
      </c>
      <c r="O205" s="70"/>
      <c r="P205" s="211">
        <f>O205*H205</f>
        <v>0</v>
      </c>
      <c r="Q205" s="211">
        <v>0</v>
      </c>
      <c r="R205" s="211">
        <f>Q205*H205</f>
        <v>0</v>
      </c>
      <c r="S205" s="211">
        <v>0.172</v>
      </c>
      <c r="T205" s="212">
        <f>S205*H205</f>
        <v>1579.648</v>
      </c>
      <c r="U205" s="33"/>
      <c r="V205" s="33"/>
      <c r="W205" s="33"/>
      <c r="X205" s="33"/>
      <c r="Y205" s="33"/>
      <c r="Z205" s="33"/>
      <c r="AA205" s="33"/>
      <c r="AB205" s="33"/>
      <c r="AC205" s="33"/>
      <c r="AD205" s="33"/>
      <c r="AE205" s="33"/>
      <c r="AR205" s="213" t="s">
        <v>121</v>
      </c>
      <c r="AT205" s="213" t="s">
        <v>116</v>
      </c>
      <c r="AU205" s="213" t="s">
        <v>83</v>
      </c>
      <c r="AY205" s="16" t="s">
        <v>113</v>
      </c>
      <c r="BE205" s="214">
        <f>IF(N205="základní",J205,0)</f>
        <v>0</v>
      </c>
      <c r="BF205" s="214">
        <f>IF(N205="snížená",J205,0)</f>
        <v>0</v>
      </c>
      <c r="BG205" s="214">
        <f>IF(N205="zákl. přenesená",J205,0)</f>
        <v>0</v>
      </c>
      <c r="BH205" s="214">
        <f>IF(N205="sníž. přenesená",J205,0)</f>
        <v>0</v>
      </c>
      <c r="BI205" s="214">
        <f>IF(N205="nulová",J205,0)</f>
        <v>0</v>
      </c>
      <c r="BJ205" s="16" t="s">
        <v>81</v>
      </c>
      <c r="BK205" s="214">
        <f>ROUND(I205*H205,2)</f>
        <v>0</v>
      </c>
      <c r="BL205" s="16" t="s">
        <v>121</v>
      </c>
      <c r="BM205" s="213" t="s">
        <v>314</v>
      </c>
    </row>
    <row r="206" spans="1:47" s="2" customFormat="1" ht="68.25">
      <c r="A206" s="33"/>
      <c r="B206" s="34"/>
      <c r="C206" s="35"/>
      <c r="D206" s="217" t="s">
        <v>169</v>
      </c>
      <c r="E206" s="35"/>
      <c r="F206" s="241" t="s">
        <v>315</v>
      </c>
      <c r="G206" s="35"/>
      <c r="H206" s="35"/>
      <c r="I206" s="114"/>
      <c r="J206" s="35"/>
      <c r="K206" s="35"/>
      <c r="L206" s="38"/>
      <c r="M206" s="242"/>
      <c r="N206" s="243"/>
      <c r="O206" s="70"/>
      <c r="P206" s="70"/>
      <c r="Q206" s="70"/>
      <c r="R206" s="70"/>
      <c r="S206" s="70"/>
      <c r="T206" s="71"/>
      <c r="U206" s="33"/>
      <c r="V206" s="33"/>
      <c r="W206" s="33"/>
      <c r="X206" s="33"/>
      <c r="Y206" s="33"/>
      <c r="Z206" s="33"/>
      <c r="AA206" s="33"/>
      <c r="AB206" s="33"/>
      <c r="AC206" s="33"/>
      <c r="AD206" s="33"/>
      <c r="AE206" s="33"/>
      <c r="AT206" s="16" t="s">
        <v>169</v>
      </c>
      <c r="AU206" s="16" t="s">
        <v>83</v>
      </c>
    </row>
    <row r="207" spans="2:51" s="13" customFormat="1" ht="11.25">
      <c r="B207" s="215"/>
      <c r="C207" s="216"/>
      <c r="D207" s="217" t="s">
        <v>122</v>
      </c>
      <c r="E207" s="218" t="s">
        <v>1</v>
      </c>
      <c r="F207" s="219" t="s">
        <v>316</v>
      </c>
      <c r="G207" s="216"/>
      <c r="H207" s="220">
        <v>9184</v>
      </c>
      <c r="I207" s="221"/>
      <c r="J207" s="216"/>
      <c r="K207" s="216"/>
      <c r="L207" s="222"/>
      <c r="M207" s="223"/>
      <c r="N207" s="224"/>
      <c r="O207" s="224"/>
      <c r="P207" s="224"/>
      <c r="Q207" s="224"/>
      <c r="R207" s="224"/>
      <c r="S207" s="224"/>
      <c r="T207" s="225"/>
      <c r="AT207" s="226" t="s">
        <v>122</v>
      </c>
      <c r="AU207" s="226" t="s">
        <v>83</v>
      </c>
      <c r="AV207" s="13" t="s">
        <v>83</v>
      </c>
      <c r="AW207" s="13" t="s">
        <v>30</v>
      </c>
      <c r="AX207" s="13" t="s">
        <v>81</v>
      </c>
      <c r="AY207" s="226" t="s">
        <v>113</v>
      </c>
    </row>
    <row r="208" spans="1:65" s="2" customFormat="1" ht="55.5" customHeight="1">
      <c r="A208" s="33"/>
      <c r="B208" s="34"/>
      <c r="C208" s="202" t="s">
        <v>317</v>
      </c>
      <c r="D208" s="202" t="s">
        <v>116</v>
      </c>
      <c r="E208" s="203" t="s">
        <v>318</v>
      </c>
      <c r="F208" s="204" t="s">
        <v>319</v>
      </c>
      <c r="G208" s="205" t="s">
        <v>276</v>
      </c>
      <c r="H208" s="206">
        <v>100</v>
      </c>
      <c r="I208" s="207"/>
      <c r="J208" s="208">
        <f>ROUND(I208*H208,2)</f>
        <v>0</v>
      </c>
      <c r="K208" s="204" t="s">
        <v>120</v>
      </c>
      <c r="L208" s="38"/>
      <c r="M208" s="209" t="s">
        <v>1</v>
      </c>
      <c r="N208" s="210" t="s">
        <v>38</v>
      </c>
      <c r="O208" s="70"/>
      <c r="P208" s="211">
        <f>O208*H208</f>
        <v>0</v>
      </c>
      <c r="Q208" s="211">
        <v>0</v>
      </c>
      <c r="R208" s="211">
        <f>Q208*H208</f>
        <v>0</v>
      </c>
      <c r="S208" s="211">
        <v>0.129</v>
      </c>
      <c r="T208" s="212">
        <f>S208*H208</f>
        <v>12.9</v>
      </c>
      <c r="U208" s="33"/>
      <c r="V208" s="33"/>
      <c r="W208" s="33"/>
      <c r="X208" s="33"/>
      <c r="Y208" s="33"/>
      <c r="Z208" s="33"/>
      <c r="AA208" s="33"/>
      <c r="AB208" s="33"/>
      <c r="AC208" s="33"/>
      <c r="AD208" s="33"/>
      <c r="AE208" s="33"/>
      <c r="AR208" s="213" t="s">
        <v>121</v>
      </c>
      <c r="AT208" s="213" t="s">
        <v>116</v>
      </c>
      <c r="AU208" s="213" t="s">
        <v>83</v>
      </c>
      <c r="AY208" s="16" t="s">
        <v>113</v>
      </c>
      <c r="BE208" s="214">
        <f>IF(N208="základní",J208,0)</f>
        <v>0</v>
      </c>
      <c r="BF208" s="214">
        <f>IF(N208="snížená",J208,0)</f>
        <v>0</v>
      </c>
      <c r="BG208" s="214">
        <f>IF(N208="zákl. přenesená",J208,0)</f>
        <v>0</v>
      </c>
      <c r="BH208" s="214">
        <f>IF(N208="sníž. přenesená",J208,0)</f>
        <v>0</v>
      </c>
      <c r="BI208" s="214">
        <f>IF(N208="nulová",J208,0)</f>
        <v>0</v>
      </c>
      <c r="BJ208" s="16" t="s">
        <v>81</v>
      </c>
      <c r="BK208" s="214">
        <f>ROUND(I208*H208,2)</f>
        <v>0</v>
      </c>
      <c r="BL208" s="16" t="s">
        <v>121</v>
      </c>
      <c r="BM208" s="213" t="s">
        <v>320</v>
      </c>
    </row>
    <row r="209" spans="1:47" s="2" customFormat="1" ht="78">
      <c r="A209" s="33"/>
      <c r="B209" s="34"/>
      <c r="C209" s="35"/>
      <c r="D209" s="217" t="s">
        <v>169</v>
      </c>
      <c r="E209" s="35"/>
      <c r="F209" s="241" t="s">
        <v>321</v>
      </c>
      <c r="G209" s="35"/>
      <c r="H209" s="35"/>
      <c r="I209" s="114"/>
      <c r="J209" s="35"/>
      <c r="K209" s="35"/>
      <c r="L209" s="38"/>
      <c r="M209" s="242"/>
      <c r="N209" s="243"/>
      <c r="O209" s="70"/>
      <c r="P209" s="70"/>
      <c r="Q209" s="70"/>
      <c r="R209" s="70"/>
      <c r="S209" s="70"/>
      <c r="T209" s="71"/>
      <c r="U209" s="33"/>
      <c r="V209" s="33"/>
      <c r="W209" s="33"/>
      <c r="X209" s="33"/>
      <c r="Y209" s="33"/>
      <c r="Z209" s="33"/>
      <c r="AA209" s="33"/>
      <c r="AB209" s="33"/>
      <c r="AC209" s="33"/>
      <c r="AD209" s="33"/>
      <c r="AE209" s="33"/>
      <c r="AT209" s="16" t="s">
        <v>169</v>
      </c>
      <c r="AU209" s="16" t="s">
        <v>83</v>
      </c>
    </row>
    <row r="210" spans="2:51" s="13" customFormat="1" ht="11.25">
      <c r="B210" s="215"/>
      <c r="C210" s="216"/>
      <c r="D210" s="217" t="s">
        <v>122</v>
      </c>
      <c r="E210" s="218" t="s">
        <v>1</v>
      </c>
      <c r="F210" s="219" t="s">
        <v>322</v>
      </c>
      <c r="G210" s="216"/>
      <c r="H210" s="220">
        <v>100</v>
      </c>
      <c r="I210" s="221"/>
      <c r="J210" s="216"/>
      <c r="K210" s="216"/>
      <c r="L210" s="222"/>
      <c r="M210" s="223"/>
      <c r="N210" s="224"/>
      <c r="O210" s="224"/>
      <c r="P210" s="224"/>
      <c r="Q210" s="224"/>
      <c r="R210" s="224"/>
      <c r="S210" s="224"/>
      <c r="T210" s="225"/>
      <c r="AT210" s="226" t="s">
        <v>122</v>
      </c>
      <c r="AU210" s="226" t="s">
        <v>83</v>
      </c>
      <c r="AV210" s="13" t="s">
        <v>83</v>
      </c>
      <c r="AW210" s="13" t="s">
        <v>30</v>
      </c>
      <c r="AX210" s="13" t="s">
        <v>81</v>
      </c>
      <c r="AY210" s="226" t="s">
        <v>113</v>
      </c>
    </row>
    <row r="211" spans="1:65" s="2" customFormat="1" ht="55.5" customHeight="1">
      <c r="A211" s="33"/>
      <c r="B211" s="34"/>
      <c r="C211" s="202" t="s">
        <v>323</v>
      </c>
      <c r="D211" s="202" t="s">
        <v>116</v>
      </c>
      <c r="E211" s="203" t="s">
        <v>324</v>
      </c>
      <c r="F211" s="204" t="s">
        <v>325</v>
      </c>
      <c r="G211" s="205" t="s">
        <v>193</v>
      </c>
      <c r="H211" s="206">
        <v>4592</v>
      </c>
      <c r="I211" s="207"/>
      <c r="J211" s="208">
        <f>ROUND(I211*H211,2)</f>
        <v>0</v>
      </c>
      <c r="K211" s="204" t="s">
        <v>120</v>
      </c>
      <c r="L211" s="38"/>
      <c r="M211" s="209" t="s">
        <v>1</v>
      </c>
      <c r="N211" s="210" t="s">
        <v>38</v>
      </c>
      <c r="O211" s="70"/>
      <c r="P211" s="211">
        <f>O211*H211</f>
        <v>0</v>
      </c>
      <c r="Q211" s="211">
        <v>0</v>
      </c>
      <c r="R211" s="211">
        <f>Q211*H211</f>
        <v>0</v>
      </c>
      <c r="S211" s="211">
        <v>0.126</v>
      </c>
      <c r="T211" s="212">
        <f>S211*H211</f>
        <v>578.592</v>
      </c>
      <c r="U211" s="33"/>
      <c r="V211" s="33"/>
      <c r="W211" s="33"/>
      <c r="X211" s="33"/>
      <c r="Y211" s="33"/>
      <c r="Z211" s="33"/>
      <c r="AA211" s="33"/>
      <c r="AB211" s="33"/>
      <c r="AC211" s="33"/>
      <c r="AD211" s="33"/>
      <c r="AE211" s="33"/>
      <c r="AR211" s="213" t="s">
        <v>121</v>
      </c>
      <c r="AT211" s="213" t="s">
        <v>116</v>
      </c>
      <c r="AU211" s="213" t="s">
        <v>83</v>
      </c>
      <c r="AY211" s="16" t="s">
        <v>113</v>
      </c>
      <c r="BE211" s="214">
        <f>IF(N211="základní",J211,0)</f>
        <v>0</v>
      </c>
      <c r="BF211" s="214">
        <f>IF(N211="snížená",J211,0)</f>
        <v>0</v>
      </c>
      <c r="BG211" s="214">
        <f>IF(N211="zákl. přenesená",J211,0)</f>
        <v>0</v>
      </c>
      <c r="BH211" s="214">
        <f>IF(N211="sníž. přenesená",J211,0)</f>
        <v>0</v>
      </c>
      <c r="BI211" s="214">
        <f>IF(N211="nulová",J211,0)</f>
        <v>0</v>
      </c>
      <c r="BJ211" s="16" t="s">
        <v>81</v>
      </c>
      <c r="BK211" s="214">
        <f>ROUND(I211*H211,2)</f>
        <v>0</v>
      </c>
      <c r="BL211" s="16" t="s">
        <v>121</v>
      </c>
      <c r="BM211" s="213" t="s">
        <v>326</v>
      </c>
    </row>
    <row r="212" spans="1:47" s="2" customFormat="1" ht="39">
      <c r="A212" s="33"/>
      <c r="B212" s="34"/>
      <c r="C212" s="35"/>
      <c r="D212" s="217" t="s">
        <v>169</v>
      </c>
      <c r="E212" s="35"/>
      <c r="F212" s="241" t="s">
        <v>327</v>
      </c>
      <c r="G212" s="35"/>
      <c r="H212" s="35"/>
      <c r="I212" s="114"/>
      <c r="J212" s="35"/>
      <c r="K212" s="35"/>
      <c r="L212" s="38"/>
      <c r="M212" s="242"/>
      <c r="N212" s="243"/>
      <c r="O212" s="70"/>
      <c r="P212" s="70"/>
      <c r="Q212" s="70"/>
      <c r="R212" s="70"/>
      <c r="S212" s="70"/>
      <c r="T212" s="71"/>
      <c r="U212" s="33"/>
      <c r="V212" s="33"/>
      <c r="W212" s="33"/>
      <c r="X212" s="33"/>
      <c r="Y212" s="33"/>
      <c r="Z212" s="33"/>
      <c r="AA212" s="33"/>
      <c r="AB212" s="33"/>
      <c r="AC212" s="33"/>
      <c r="AD212" s="33"/>
      <c r="AE212" s="33"/>
      <c r="AT212" s="16" t="s">
        <v>169</v>
      </c>
      <c r="AU212" s="16" t="s">
        <v>83</v>
      </c>
    </row>
    <row r="213" spans="2:51" s="13" customFormat="1" ht="11.25">
      <c r="B213" s="215"/>
      <c r="C213" s="216"/>
      <c r="D213" s="217" t="s">
        <v>122</v>
      </c>
      <c r="E213" s="218" t="s">
        <v>1</v>
      </c>
      <c r="F213" s="219" t="s">
        <v>328</v>
      </c>
      <c r="G213" s="216"/>
      <c r="H213" s="220">
        <v>4592</v>
      </c>
      <c r="I213" s="221"/>
      <c r="J213" s="216"/>
      <c r="K213" s="216"/>
      <c r="L213" s="222"/>
      <c r="M213" s="223"/>
      <c r="N213" s="224"/>
      <c r="O213" s="224"/>
      <c r="P213" s="224"/>
      <c r="Q213" s="224"/>
      <c r="R213" s="224"/>
      <c r="S213" s="224"/>
      <c r="T213" s="225"/>
      <c r="AT213" s="226" t="s">
        <v>122</v>
      </c>
      <c r="AU213" s="226" t="s">
        <v>83</v>
      </c>
      <c r="AV213" s="13" t="s">
        <v>83</v>
      </c>
      <c r="AW213" s="13" t="s">
        <v>30</v>
      </c>
      <c r="AX213" s="13" t="s">
        <v>81</v>
      </c>
      <c r="AY213" s="226" t="s">
        <v>113</v>
      </c>
    </row>
    <row r="214" spans="2:63" s="12" customFormat="1" ht="22.9" customHeight="1">
      <c r="B214" s="186"/>
      <c r="C214" s="187"/>
      <c r="D214" s="188" t="s">
        <v>72</v>
      </c>
      <c r="E214" s="200" t="s">
        <v>329</v>
      </c>
      <c r="F214" s="200" t="s">
        <v>330</v>
      </c>
      <c r="G214" s="187"/>
      <c r="H214" s="187"/>
      <c r="I214" s="190"/>
      <c r="J214" s="201">
        <f>BK214</f>
        <v>0</v>
      </c>
      <c r="K214" s="187"/>
      <c r="L214" s="192"/>
      <c r="M214" s="193"/>
      <c r="N214" s="194"/>
      <c r="O214" s="194"/>
      <c r="P214" s="195">
        <f>SUM(P215:P225)</f>
        <v>0</v>
      </c>
      <c r="Q214" s="194"/>
      <c r="R214" s="195">
        <f>SUM(R215:R225)</f>
        <v>0</v>
      </c>
      <c r="S214" s="194"/>
      <c r="T214" s="196">
        <f>SUM(T215:T225)</f>
        <v>0</v>
      </c>
      <c r="AR214" s="197" t="s">
        <v>81</v>
      </c>
      <c r="AT214" s="198" t="s">
        <v>72</v>
      </c>
      <c r="AU214" s="198" t="s">
        <v>81</v>
      </c>
      <c r="AY214" s="197" t="s">
        <v>113</v>
      </c>
      <c r="BK214" s="199">
        <f>SUM(BK215:BK225)</f>
        <v>0</v>
      </c>
    </row>
    <row r="215" spans="1:65" s="2" customFormat="1" ht="33" customHeight="1">
      <c r="A215" s="33"/>
      <c r="B215" s="34"/>
      <c r="C215" s="202" t="s">
        <v>331</v>
      </c>
      <c r="D215" s="202" t="s">
        <v>116</v>
      </c>
      <c r="E215" s="203" t="s">
        <v>332</v>
      </c>
      <c r="F215" s="204" t="s">
        <v>333</v>
      </c>
      <c r="G215" s="205" t="s">
        <v>186</v>
      </c>
      <c r="H215" s="206">
        <v>2171.14</v>
      </c>
      <c r="I215" s="207"/>
      <c r="J215" s="208">
        <f>ROUND(I215*H215,2)</f>
        <v>0</v>
      </c>
      <c r="K215" s="204" t="s">
        <v>120</v>
      </c>
      <c r="L215" s="38"/>
      <c r="M215" s="209" t="s">
        <v>1</v>
      </c>
      <c r="N215" s="210" t="s">
        <v>38</v>
      </c>
      <c r="O215" s="70"/>
      <c r="P215" s="211">
        <f>O215*H215</f>
        <v>0</v>
      </c>
      <c r="Q215" s="211">
        <v>0</v>
      </c>
      <c r="R215" s="211">
        <f>Q215*H215</f>
        <v>0</v>
      </c>
      <c r="S215" s="211">
        <v>0</v>
      </c>
      <c r="T215" s="212">
        <f>S215*H215</f>
        <v>0</v>
      </c>
      <c r="U215" s="33"/>
      <c r="V215" s="33"/>
      <c r="W215" s="33"/>
      <c r="X215" s="33"/>
      <c r="Y215" s="33"/>
      <c r="Z215" s="33"/>
      <c r="AA215" s="33"/>
      <c r="AB215" s="33"/>
      <c r="AC215" s="33"/>
      <c r="AD215" s="33"/>
      <c r="AE215" s="33"/>
      <c r="AR215" s="213" t="s">
        <v>121</v>
      </c>
      <c r="AT215" s="213" t="s">
        <v>116</v>
      </c>
      <c r="AU215" s="213" t="s">
        <v>83</v>
      </c>
      <c r="AY215" s="16" t="s">
        <v>113</v>
      </c>
      <c r="BE215" s="214">
        <f>IF(N215="základní",J215,0)</f>
        <v>0</v>
      </c>
      <c r="BF215" s="214">
        <f>IF(N215="snížená",J215,0)</f>
        <v>0</v>
      </c>
      <c r="BG215" s="214">
        <f>IF(N215="zákl. přenesená",J215,0)</f>
        <v>0</v>
      </c>
      <c r="BH215" s="214">
        <f>IF(N215="sníž. přenesená",J215,0)</f>
        <v>0</v>
      </c>
      <c r="BI215" s="214">
        <f>IF(N215="nulová",J215,0)</f>
        <v>0</v>
      </c>
      <c r="BJ215" s="16" t="s">
        <v>81</v>
      </c>
      <c r="BK215" s="214">
        <f>ROUND(I215*H215,2)</f>
        <v>0</v>
      </c>
      <c r="BL215" s="16" t="s">
        <v>121</v>
      </c>
      <c r="BM215" s="213" t="s">
        <v>334</v>
      </c>
    </row>
    <row r="216" spans="1:47" s="2" customFormat="1" ht="97.5">
      <c r="A216" s="33"/>
      <c r="B216" s="34"/>
      <c r="C216" s="35"/>
      <c r="D216" s="217" t="s">
        <v>169</v>
      </c>
      <c r="E216" s="35"/>
      <c r="F216" s="241" t="s">
        <v>335</v>
      </c>
      <c r="G216" s="35"/>
      <c r="H216" s="35"/>
      <c r="I216" s="114"/>
      <c r="J216" s="35"/>
      <c r="K216" s="35"/>
      <c r="L216" s="38"/>
      <c r="M216" s="242"/>
      <c r="N216" s="243"/>
      <c r="O216" s="70"/>
      <c r="P216" s="70"/>
      <c r="Q216" s="70"/>
      <c r="R216" s="70"/>
      <c r="S216" s="70"/>
      <c r="T216" s="71"/>
      <c r="U216" s="33"/>
      <c r="V216" s="33"/>
      <c r="W216" s="33"/>
      <c r="X216" s="33"/>
      <c r="Y216" s="33"/>
      <c r="Z216" s="33"/>
      <c r="AA216" s="33"/>
      <c r="AB216" s="33"/>
      <c r="AC216" s="33"/>
      <c r="AD216" s="33"/>
      <c r="AE216" s="33"/>
      <c r="AT216" s="16" t="s">
        <v>169</v>
      </c>
      <c r="AU216" s="16" t="s">
        <v>83</v>
      </c>
    </row>
    <row r="217" spans="2:51" s="13" customFormat="1" ht="11.25">
      <c r="B217" s="215"/>
      <c r="C217" s="216"/>
      <c r="D217" s="217" t="s">
        <v>122</v>
      </c>
      <c r="E217" s="218" t="s">
        <v>1</v>
      </c>
      <c r="F217" s="219" t="s">
        <v>336</v>
      </c>
      <c r="G217" s="216"/>
      <c r="H217" s="220">
        <v>2171.14</v>
      </c>
      <c r="I217" s="221"/>
      <c r="J217" s="216"/>
      <c r="K217" s="216"/>
      <c r="L217" s="222"/>
      <c r="M217" s="223"/>
      <c r="N217" s="224"/>
      <c r="O217" s="224"/>
      <c r="P217" s="224"/>
      <c r="Q217" s="224"/>
      <c r="R217" s="224"/>
      <c r="S217" s="224"/>
      <c r="T217" s="225"/>
      <c r="AT217" s="226" t="s">
        <v>122</v>
      </c>
      <c r="AU217" s="226" t="s">
        <v>83</v>
      </c>
      <c r="AV217" s="13" t="s">
        <v>83</v>
      </c>
      <c r="AW217" s="13" t="s">
        <v>30</v>
      </c>
      <c r="AX217" s="13" t="s">
        <v>81</v>
      </c>
      <c r="AY217" s="226" t="s">
        <v>113</v>
      </c>
    </row>
    <row r="218" spans="1:65" s="2" customFormat="1" ht="33" customHeight="1">
      <c r="A218" s="33"/>
      <c r="B218" s="34"/>
      <c r="C218" s="202" t="s">
        <v>337</v>
      </c>
      <c r="D218" s="202" t="s">
        <v>116</v>
      </c>
      <c r="E218" s="203" t="s">
        <v>338</v>
      </c>
      <c r="F218" s="204" t="s">
        <v>339</v>
      </c>
      <c r="G218" s="205" t="s">
        <v>186</v>
      </c>
      <c r="H218" s="206">
        <v>52107.36</v>
      </c>
      <c r="I218" s="207"/>
      <c r="J218" s="208">
        <f>ROUND(I218*H218,2)</f>
        <v>0</v>
      </c>
      <c r="K218" s="204" t="s">
        <v>120</v>
      </c>
      <c r="L218" s="38"/>
      <c r="M218" s="209" t="s">
        <v>1</v>
      </c>
      <c r="N218" s="210" t="s">
        <v>38</v>
      </c>
      <c r="O218" s="70"/>
      <c r="P218" s="211">
        <f>O218*H218</f>
        <v>0</v>
      </c>
      <c r="Q218" s="211">
        <v>0</v>
      </c>
      <c r="R218" s="211">
        <f>Q218*H218</f>
        <v>0</v>
      </c>
      <c r="S218" s="211">
        <v>0</v>
      </c>
      <c r="T218" s="212">
        <f>S218*H218</f>
        <v>0</v>
      </c>
      <c r="U218" s="33"/>
      <c r="V218" s="33"/>
      <c r="W218" s="33"/>
      <c r="X218" s="33"/>
      <c r="Y218" s="33"/>
      <c r="Z218" s="33"/>
      <c r="AA218" s="33"/>
      <c r="AB218" s="33"/>
      <c r="AC218" s="33"/>
      <c r="AD218" s="33"/>
      <c r="AE218" s="33"/>
      <c r="AR218" s="213" t="s">
        <v>121</v>
      </c>
      <c r="AT218" s="213" t="s">
        <v>116</v>
      </c>
      <c r="AU218" s="213" t="s">
        <v>83</v>
      </c>
      <c r="AY218" s="16" t="s">
        <v>113</v>
      </c>
      <c r="BE218" s="214">
        <f>IF(N218="základní",J218,0)</f>
        <v>0</v>
      </c>
      <c r="BF218" s="214">
        <f>IF(N218="snížená",J218,0)</f>
        <v>0</v>
      </c>
      <c r="BG218" s="214">
        <f>IF(N218="zákl. přenesená",J218,0)</f>
        <v>0</v>
      </c>
      <c r="BH218" s="214">
        <f>IF(N218="sníž. přenesená",J218,0)</f>
        <v>0</v>
      </c>
      <c r="BI218" s="214">
        <f>IF(N218="nulová",J218,0)</f>
        <v>0</v>
      </c>
      <c r="BJ218" s="16" t="s">
        <v>81</v>
      </c>
      <c r="BK218" s="214">
        <f>ROUND(I218*H218,2)</f>
        <v>0</v>
      </c>
      <c r="BL218" s="16" t="s">
        <v>121</v>
      </c>
      <c r="BM218" s="213" t="s">
        <v>340</v>
      </c>
    </row>
    <row r="219" spans="1:47" s="2" customFormat="1" ht="97.5">
      <c r="A219" s="33"/>
      <c r="B219" s="34"/>
      <c r="C219" s="35"/>
      <c r="D219" s="217" t="s">
        <v>169</v>
      </c>
      <c r="E219" s="35"/>
      <c r="F219" s="241" t="s">
        <v>335</v>
      </c>
      <c r="G219" s="35"/>
      <c r="H219" s="35"/>
      <c r="I219" s="114"/>
      <c r="J219" s="35"/>
      <c r="K219" s="35"/>
      <c r="L219" s="38"/>
      <c r="M219" s="242"/>
      <c r="N219" s="243"/>
      <c r="O219" s="70"/>
      <c r="P219" s="70"/>
      <c r="Q219" s="70"/>
      <c r="R219" s="70"/>
      <c r="S219" s="70"/>
      <c r="T219" s="71"/>
      <c r="U219" s="33"/>
      <c r="V219" s="33"/>
      <c r="W219" s="33"/>
      <c r="X219" s="33"/>
      <c r="Y219" s="33"/>
      <c r="Z219" s="33"/>
      <c r="AA219" s="33"/>
      <c r="AB219" s="33"/>
      <c r="AC219" s="33"/>
      <c r="AD219" s="33"/>
      <c r="AE219" s="33"/>
      <c r="AT219" s="16" t="s">
        <v>169</v>
      </c>
      <c r="AU219" s="16" t="s">
        <v>83</v>
      </c>
    </row>
    <row r="220" spans="2:51" s="13" customFormat="1" ht="11.25">
      <c r="B220" s="215"/>
      <c r="C220" s="216"/>
      <c r="D220" s="217" t="s">
        <v>122</v>
      </c>
      <c r="E220" s="218" t="s">
        <v>1</v>
      </c>
      <c r="F220" s="219" t="s">
        <v>341</v>
      </c>
      <c r="G220" s="216"/>
      <c r="H220" s="220">
        <v>52107.36</v>
      </c>
      <c r="I220" s="221"/>
      <c r="J220" s="216"/>
      <c r="K220" s="216"/>
      <c r="L220" s="222"/>
      <c r="M220" s="223"/>
      <c r="N220" s="224"/>
      <c r="O220" s="224"/>
      <c r="P220" s="224"/>
      <c r="Q220" s="224"/>
      <c r="R220" s="224"/>
      <c r="S220" s="224"/>
      <c r="T220" s="225"/>
      <c r="AT220" s="226" t="s">
        <v>122</v>
      </c>
      <c r="AU220" s="226" t="s">
        <v>83</v>
      </c>
      <c r="AV220" s="13" t="s">
        <v>83</v>
      </c>
      <c r="AW220" s="13" t="s">
        <v>30</v>
      </c>
      <c r="AX220" s="13" t="s">
        <v>81</v>
      </c>
      <c r="AY220" s="226" t="s">
        <v>113</v>
      </c>
    </row>
    <row r="221" spans="1:65" s="2" customFormat="1" ht="33" customHeight="1">
      <c r="A221" s="33"/>
      <c r="B221" s="34"/>
      <c r="C221" s="202" t="s">
        <v>342</v>
      </c>
      <c r="D221" s="202" t="s">
        <v>116</v>
      </c>
      <c r="E221" s="203" t="s">
        <v>343</v>
      </c>
      <c r="F221" s="204" t="s">
        <v>185</v>
      </c>
      <c r="G221" s="205" t="s">
        <v>186</v>
      </c>
      <c r="H221" s="206">
        <v>2171.14</v>
      </c>
      <c r="I221" s="207"/>
      <c r="J221" s="208">
        <f>ROUND(I221*H221,2)</f>
        <v>0</v>
      </c>
      <c r="K221" s="204" t="s">
        <v>120</v>
      </c>
      <c r="L221" s="38"/>
      <c r="M221" s="209" t="s">
        <v>1</v>
      </c>
      <c r="N221" s="210" t="s">
        <v>38</v>
      </c>
      <c r="O221" s="70"/>
      <c r="P221" s="211">
        <f>O221*H221</f>
        <v>0</v>
      </c>
      <c r="Q221" s="211">
        <v>0</v>
      </c>
      <c r="R221" s="211">
        <f>Q221*H221</f>
        <v>0</v>
      </c>
      <c r="S221" s="211">
        <v>0</v>
      </c>
      <c r="T221" s="212">
        <f>S221*H221</f>
        <v>0</v>
      </c>
      <c r="U221" s="33"/>
      <c r="V221" s="33"/>
      <c r="W221" s="33"/>
      <c r="X221" s="33"/>
      <c r="Y221" s="33"/>
      <c r="Z221" s="33"/>
      <c r="AA221" s="33"/>
      <c r="AB221" s="33"/>
      <c r="AC221" s="33"/>
      <c r="AD221" s="33"/>
      <c r="AE221" s="33"/>
      <c r="AR221" s="213" t="s">
        <v>121</v>
      </c>
      <c r="AT221" s="213" t="s">
        <v>116</v>
      </c>
      <c r="AU221" s="213" t="s">
        <v>83</v>
      </c>
      <c r="AY221" s="16" t="s">
        <v>113</v>
      </c>
      <c r="BE221" s="214">
        <f>IF(N221="základní",J221,0)</f>
        <v>0</v>
      </c>
      <c r="BF221" s="214">
        <f>IF(N221="snížená",J221,0)</f>
        <v>0</v>
      </c>
      <c r="BG221" s="214">
        <f>IF(N221="zákl. přenesená",J221,0)</f>
        <v>0</v>
      </c>
      <c r="BH221" s="214">
        <f>IF(N221="sníž. přenesená",J221,0)</f>
        <v>0</v>
      </c>
      <c r="BI221" s="214">
        <f>IF(N221="nulová",J221,0)</f>
        <v>0</v>
      </c>
      <c r="BJ221" s="16" t="s">
        <v>81</v>
      </c>
      <c r="BK221" s="214">
        <f>ROUND(I221*H221,2)</f>
        <v>0</v>
      </c>
      <c r="BL221" s="16" t="s">
        <v>121</v>
      </c>
      <c r="BM221" s="213" t="s">
        <v>344</v>
      </c>
    </row>
    <row r="222" spans="1:47" s="2" customFormat="1" ht="78">
      <c r="A222" s="33"/>
      <c r="B222" s="34"/>
      <c r="C222" s="35"/>
      <c r="D222" s="217" t="s">
        <v>169</v>
      </c>
      <c r="E222" s="35"/>
      <c r="F222" s="241" t="s">
        <v>345</v>
      </c>
      <c r="G222" s="35"/>
      <c r="H222" s="35"/>
      <c r="I222" s="114"/>
      <c r="J222" s="35"/>
      <c r="K222" s="35"/>
      <c r="L222" s="38"/>
      <c r="M222" s="242"/>
      <c r="N222" s="243"/>
      <c r="O222" s="70"/>
      <c r="P222" s="70"/>
      <c r="Q222" s="70"/>
      <c r="R222" s="70"/>
      <c r="S222" s="70"/>
      <c r="T222" s="71"/>
      <c r="U222" s="33"/>
      <c r="V222" s="33"/>
      <c r="W222" s="33"/>
      <c r="X222" s="33"/>
      <c r="Y222" s="33"/>
      <c r="Z222" s="33"/>
      <c r="AA222" s="33"/>
      <c r="AB222" s="33"/>
      <c r="AC222" s="33"/>
      <c r="AD222" s="33"/>
      <c r="AE222" s="33"/>
      <c r="AT222" s="16" t="s">
        <v>169</v>
      </c>
      <c r="AU222" s="16" t="s">
        <v>83</v>
      </c>
    </row>
    <row r="223" spans="2:51" s="13" customFormat="1" ht="11.25">
      <c r="B223" s="215"/>
      <c r="C223" s="216"/>
      <c r="D223" s="217" t="s">
        <v>122</v>
      </c>
      <c r="E223" s="218" t="s">
        <v>1</v>
      </c>
      <c r="F223" s="219" t="s">
        <v>346</v>
      </c>
      <c r="G223" s="216"/>
      <c r="H223" s="220">
        <v>578.592</v>
      </c>
      <c r="I223" s="221"/>
      <c r="J223" s="216"/>
      <c r="K223" s="216"/>
      <c r="L223" s="222"/>
      <c r="M223" s="223"/>
      <c r="N223" s="224"/>
      <c r="O223" s="224"/>
      <c r="P223" s="224"/>
      <c r="Q223" s="224"/>
      <c r="R223" s="224"/>
      <c r="S223" s="224"/>
      <c r="T223" s="225"/>
      <c r="AT223" s="226" t="s">
        <v>122</v>
      </c>
      <c r="AU223" s="226" t="s">
        <v>83</v>
      </c>
      <c r="AV223" s="13" t="s">
        <v>83</v>
      </c>
      <c r="AW223" s="13" t="s">
        <v>30</v>
      </c>
      <c r="AX223" s="13" t="s">
        <v>73</v>
      </c>
      <c r="AY223" s="226" t="s">
        <v>113</v>
      </c>
    </row>
    <row r="224" spans="2:51" s="13" customFormat="1" ht="11.25">
      <c r="B224" s="215"/>
      <c r="C224" s="216"/>
      <c r="D224" s="217" t="s">
        <v>122</v>
      </c>
      <c r="E224" s="218" t="s">
        <v>1</v>
      </c>
      <c r="F224" s="219" t="s">
        <v>347</v>
      </c>
      <c r="G224" s="216"/>
      <c r="H224" s="220">
        <v>1592.548</v>
      </c>
      <c r="I224" s="221"/>
      <c r="J224" s="216"/>
      <c r="K224" s="216"/>
      <c r="L224" s="222"/>
      <c r="M224" s="223"/>
      <c r="N224" s="224"/>
      <c r="O224" s="224"/>
      <c r="P224" s="224"/>
      <c r="Q224" s="224"/>
      <c r="R224" s="224"/>
      <c r="S224" s="224"/>
      <c r="T224" s="225"/>
      <c r="AT224" s="226" t="s">
        <v>122</v>
      </c>
      <c r="AU224" s="226" t="s">
        <v>83</v>
      </c>
      <c r="AV224" s="13" t="s">
        <v>83</v>
      </c>
      <c r="AW224" s="13" t="s">
        <v>30</v>
      </c>
      <c r="AX224" s="13" t="s">
        <v>73</v>
      </c>
      <c r="AY224" s="226" t="s">
        <v>113</v>
      </c>
    </row>
    <row r="225" spans="2:51" s="14" customFormat="1" ht="11.25">
      <c r="B225" s="227"/>
      <c r="C225" s="228"/>
      <c r="D225" s="217" t="s">
        <v>122</v>
      </c>
      <c r="E225" s="229" t="s">
        <v>1</v>
      </c>
      <c r="F225" s="230" t="s">
        <v>124</v>
      </c>
      <c r="G225" s="228"/>
      <c r="H225" s="231">
        <v>2171.14</v>
      </c>
      <c r="I225" s="232"/>
      <c r="J225" s="228"/>
      <c r="K225" s="228"/>
      <c r="L225" s="233"/>
      <c r="M225" s="234"/>
      <c r="N225" s="235"/>
      <c r="O225" s="235"/>
      <c r="P225" s="235"/>
      <c r="Q225" s="235"/>
      <c r="R225" s="235"/>
      <c r="S225" s="235"/>
      <c r="T225" s="236"/>
      <c r="AT225" s="237" t="s">
        <v>122</v>
      </c>
      <c r="AU225" s="237" t="s">
        <v>83</v>
      </c>
      <c r="AV225" s="14" t="s">
        <v>121</v>
      </c>
      <c r="AW225" s="14" t="s">
        <v>30</v>
      </c>
      <c r="AX225" s="14" t="s">
        <v>81</v>
      </c>
      <c r="AY225" s="237" t="s">
        <v>113</v>
      </c>
    </row>
    <row r="226" spans="2:63" s="12" customFormat="1" ht="22.9" customHeight="1">
      <c r="B226" s="186"/>
      <c r="C226" s="187"/>
      <c r="D226" s="188" t="s">
        <v>72</v>
      </c>
      <c r="E226" s="200" t="s">
        <v>348</v>
      </c>
      <c r="F226" s="200" t="s">
        <v>349</v>
      </c>
      <c r="G226" s="187"/>
      <c r="H226" s="187"/>
      <c r="I226" s="190"/>
      <c r="J226" s="201">
        <f>BK226</f>
        <v>0</v>
      </c>
      <c r="K226" s="187"/>
      <c r="L226" s="192"/>
      <c r="M226" s="193"/>
      <c r="N226" s="194"/>
      <c r="O226" s="194"/>
      <c r="P226" s="195">
        <f>SUM(P227:P228)</f>
        <v>0</v>
      </c>
      <c r="Q226" s="194"/>
      <c r="R226" s="195">
        <f>SUM(R227:R228)</f>
        <v>0</v>
      </c>
      <c r="S226" s="194"/>
      <c r="T226" s="196">
        <f>SUM(T227:T228)</f>
        <v>0</v>
      </c>
      <c r="AR226" s="197" t="s">
        <v>81</v>
      </c>
      <c r="AT226" s="198" t="s">
        <v>72</v>
      </c>
      <c r="AU226" s="198" t="s">
        <v>81</v>
      </c>
      <c r="AY226" s="197" t="s">
        <v>113</v>
      </c>
      <c r="BK226" s="199">
        <f>SUM(BK227:BK228)</f>
        <v>0</v>
      </c>
    </row>
    <row r="227" spans="1:65" s="2" customFormat="1" ht="33" customHeight="1">
      <c r="A227" s="33"/>
      <c r="B227" s="34"/>
      <c r="C227" s="202" t="s">
        <v>350</v>
      </c>
      <c r="D227" s="202" t="s">
        <v>116</v>
      </c>
      <c r="E227" s="203" t="s">
        <v>351</v>
      </c>
      <c r="F227" s="204" t="s">
        <v>352</v>
      </c>
      <c r="G227" s="205" t="s">
        <v>186</v>
      </c>
      <c r="H227" s="206">
        <v>10709.202</v>
      </c>
      <c r="I227" s="207"/>
      <c r="J227" s="208">
        <f>ROUND(I227*H227,2)</f>
        <v>0</v>
      </c>
      <c r="K227" s="204" t="s">
        <v>120</v>
      </c>
      <c r="L227" s="38"/>
      <c r="M227" s="209" t="s">
        <v>1</v>
      </c>
      <c r="N227" s="210" t="s">
        <v>38</v>
      </c>
      <c r="O227" s="70"/>
      <c r="P227" s="211">
        <f>O227*H227</f>
        <v>0</v>
      </c>
      <c r="Q227" s="211">
        <v>0</v>
      </c>
      <c r="R227" s="211">
        <f>Q227*H227</f>
        <v>0</v>
      </c>
      <c r="S227" s="211">
        <v>0</v>
      </c>
      <c r="T227" s="212">
        <f>S227*H227</f>
        <v>0</v>
      </c>
      <c r="U227" s="33"/>
      <c r="V227" s="33"/>
      <c r="W227" s="33"/>
      <c r="X227" s="33"/>
      <c r="Y227" s="33"/>
      <c r="Z227" s="33"/>
      <c r="AA227" s="33"/>
      <c r="AB227" s="33"/>
      <c r="AC227" s="33"/>
      <c r="AD227" s="33"/>
      <c r="AE227" s="33"/>
      <c r="AR227" s="213" t="s">
        <v>121</v>
      </c>
      <c r="AT227" s="213" t="s">
        <v>116</v>
      </c>
      <c r="AU227" s="213" t="s">
        <v>83</v>
      </c>
      <c r="AY227" s="16" t="s">
        <v>113</v>
      </c>
      <c r="BE227" s="214">
        <f>IF(N227="základní",J227,0)</f>
        <v>0</v>
      </c>
      <c r="BF227" s="214">
        <f>IF(N227="snížená",J227,0)</f>
        <v>0</v>
      </c>
      <c r="BG227" s="214">
        <f>IF(N227="zákl. přenesená",J227,0)</f>
        <v>0</v>
      </c>
      <c r="BH227" s="214">
        <f>IF(N227="sníž. přenesená",J227,0)</f>
        <v>0</v>
      </c>
      <c r="BI227" s="214">
        <f>IF(N227="nulová",J227,0)</f>
        <v>0</v>
      </c>
      <c r="BJ227" s="16" t="s">
        <v>81</v>
      </c>
      <c r="BK227" s="214">
        <f>ROUND(I227*H227,2)</f>
        <v>0</v>
      </c>
      <c r="BL227" s="16" t="s">
        <v>121</v>
      </c>
      <c r="BM227" s="213" t="s">
        <v>353</v>
      </c>
    </row>
    <row r="228" spans="1:47" s="2" customFormat="1" ht="29.25">
      <c r="A228" s="33"/>
      <c r="B228" s="34"/>
      <c r="C228" s="35"/>
      <c r="D228" s="217" t="s">
        <v>169</v>
      </c>
      <c r="E228" s="35"/>
      <c r="F228" s="241" t="s">
        <v>354</v>
      </c>
      <c r="G228" s="35"/>
      <c r="H228" s="35"/>
      <c r="I228" s="114"/>
      <c r="J228" s="35"/>
      <c r="K228" s="35"/>
      <c r="L228" s="38"/>
      <c r="M228" s="254"/>
      <c r="N228" s="255"/>
      <c r="O228" s="256"/>
      <c r="P228" s="256"/>
      <c r="Q228" s="256"/>
      <c r="R228" s="256"/>
      <c r="S228" s="256"/>
      <c r="T228" s="257"/>
      <c r="U228" s="33"/>
      <c r="V228" s="33"/>
      <c r="W228" s="33"/>
      <c r="X228" s="33"/>
      <c r="Y228" s="33"/>
      <c r="Z228" s="33"/>
      <c r="AA228" s="33"/>
      <c r="AB228" s="33"/>
      <c r="AC228" s="33"/>
      <c r="AD228" s="33"/>
      <c r="AE228" s="33"/>
      <c r="AT228" s="16" t="s">
        <v>169</v>
      </c>
      <c r="AU228" s="16" t="s">
        <v>83</v>
      </c>
    </row>
    <row r="229" spans="1:31" s="2" customFormat="1" ht="6.95" customHeight="1">
      <c r="A229" s="33"/>
      <c r="B229" s="53"/>
      <c r="C229" s="54"/>
      <c r="D229" s="54"/>
      <c r="E229" s="54"/>
      <c r="F229" s="54"/>
      <c r="G229" s="54"/>
      <c r="H229" s="54"/>
      <c r="I229" s="151"/>
      <c r="J229" s="54"/>
      <c r="K229" s="54"/>
      <c r="L229" s="38"/>
      <c r="M229" s="33"/>
      <c r="O229" s="33"/>
      <c r="P229" s="33"/>
      <c r="Q229" s="33"/>
      <c r="R229" s="33"/>
      <c r="S229" s="33"/>
      <c r="T229" s="33"/>
      <c r="U229" s="33"/>
      <c r="V229" s="33"/>
      <c r="W229" s="33"/>
      <c r="X229" s="33"/>
      <c r="Y229" s="33"/>
      <c r="Z229" s="33"/>
      <c r="AA229" s="33"/>
      <c r="AB229" s="33"/>
      <c r="AC229" s="33"/>
      <c r="AD229" s="33"/>
      <c r="AE229" s="33"/>
    </row>
  </sheetData>
  <sheetProtection algorithmName="SHA-512" hashValue="TBEfiPefY7pkwxunMz8bQwQbiJ5GwcfZj01327mzW6D9Mz4yK4xYoE7jZ6/rlUz8XVcdKbspwlbQ2V3KYXycdA==" saltValue="DBx4D0UvCeUKA7k/yhK/PM27bzN9ITga4IYjAySb7d3VpCuXt8mEe25ne2Z1UFuTyNKO9lutmyajm8NGWMv5yQ==" spinCount="100000" sheet="1" objects="1" scenarios="1" formatColumns="0" formatRows="0" autoFilter="0"/>
  <autoFilter ref="C122:K228"/>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Zábranský Ladislav</cp:lastModifiedBy>
  <dcterms:created xsi:type="dcterms:W3CDTF">2021-05-20T16:51:15Z</dcterms:created>
  <dcterms:modified xsi:type="dcterms:W3CDTF">2021-05-21T06:43:21Z</dcterms:modified>
  <cp:category/>
  <cp:version/>
  <cp:contentType/>
  <cp:contentStatus/>
</cp:coreProperties>
</file>