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500" activeTab="1"/>
  </bookViews>
  <sheets>
    <sheet name="Pokyny pro vyplnění" sheetId="1" r:id="rId1"/>
    <sheet name="Stavba" sheetId="2" r:id="rId2"/>
    <sheet name="VzorPolozky" sheetId="3" state="hidden" r:id="rId3"/>
    <sheet name="1 1 Naklady" sheetId="4" r:id="rId4"/>
    <sheet name="SO 01 1 Pol" sheetId="5" r:id="rId5"/>
    <sheet name="SO 01 2 Pol" sheetId="6" r:id="rId6"/>
    <sheet name="SO 01 3 Pol" sheetId="7" r:id="rId7"/>
    <sheet name="SO 01 4 Pol" sheetId="8" r:id="rId8"/>
    <sheet name="SO 01 5 Pol" sheetId="9" r:id="rId9"/>
    <sheet name="SO 01 6 Pol" sheetId="10" r:id="rId10"/>
    <sheet name="SO 02 1 Pol" sheetId="11" r:id="rId11"/>
    <sheet name="SO 03 1 Pol" sheetId="12" r:id="rId12"/>
  </sheets>
  <externalReferences>
    <externalReference r:id="rId15"/>
  </externalReferences>
  <definedNames>
    <definedName name="CelkemDPHVypocet" localSheetId="1">'Stavba'!$H$55</definedName>
    <definedName name="CenaCelkem">'Stavba'!$G$29</definedName>
    <definedName name="CenaCelkemBezDPH">'Stavba'!$G$28</definedName>
    <definedName name="CenaCelkemVypocet" localSheetId="1">'Stavba'!$I$55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'1 1 Naklady'!$A$1:$X$15</definedName>
    <definedName name="_xlnm.Print_Area" localSheetId="4">'SO 01 1 Pol'!$A$1:$X$599</definedName>
    <definedName name="_xlnm.Print_Area" localSheetId="5">'SO 01 2 Pol'!$A$1:$X$101</definedName>
    <definedName name="_xlnm.Print_Area" localSheetId="6">'SO 01 3 Pol'!$A$1:$X$86</definedName>
    <definedName name="_xlnm.Print_Area" localSheetId="7">'SO 01 4 Pol'!$A$1:$X$125</definedName>
    <definedName name="_xlnm.Print_Area" localSheetId="8">'SO 01 5 Pol'!$A$1:$X$61</definedName>
    <definedName name="_xlnm.Print_Area" localSheetId="9">'SO 01 6 Pol'!$A$1:$X$63</definedName>
    <definedName name="_xlnm.Print_Area" localSheetId="10">'SO 02 1 Pol'!$A$1:$X$44</definedName>
    <definedName name="_xlnm.Print_Area" localSheetId="11">'SO 03 1 Pol'!$A$1:$X$54</definedName>
    <definedName name="_xlnm.Print_Area" localSheetId="1">'Stavba'!$A$1:$J$103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ZakladDPHSni">'Stavba'!$G$23</definedName>
    <definedName name="ZakladDPHSniVypocet" localSheetId="1">'Stavba'!$F$55</definedName>
    <definedName name="ZakladDPHZakl">'Stavba'!$G$25</definedName>
    <definedName name="ZakladDPHZaklVypocet" localSheetId="1">'Stavba'!$G$55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_xlnm.Print_Titles" localSheetId="3">'1 1 Naklady'!$1:$7</definedName>
    <definedName name="_xlnm.Print_Titles" localSheetId="4">'SO 01 1 Pol'!$1:$7</definedName>
    <definedName name="_xlnm.Print_Titles" localSheetId="5">'SO 01 2 Pol'!$1:$7</definedName>
    <definedName name="_xlnm.Print_Titles" localSheetId="6">'SO 01 3 Pol'!$1:$7</definedName>
    <definedName name="_xlnm.Print_Titles" localSheetId="7">'SO 01 4 Pol'!$1:$7</definedName>
    <definedName name="_xlnm.Print_Titles" localSheetId="8">'SO 01 5 Pol'!$1:$7</definedName>
    <definedName name="_xlnm.Print_Titles" localSheetId="9">'SO 01 6 Pol'!$1:$7</definedName>
    <definedName name="_xlnm.Print_Titles" localSheetId="10">'SO 02 1 Pol'!$1:$7</definedName>
    <definedName name="_xlnm.Print_Titles" localSheetId="11">'SO 03 1 Pol'!$1:$7</definedName>
  </definedNames>
  <calcPr calcId="152511"/>
  <extLst/>
</workbook>
</file>

<file path=xl/comments2.xml><?xml version="1.0" encoding="utf-8"?>
<comments xmlns="http://schemas.openxmlformats.org/spreadsheetml/2006/main">
  <authors>
    <author>argocd</author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<sst xmlns="http://schemas.openxmlformats.org/spreadsheetml/2006/main" count="5510" uniqueCount="1514">
  <si>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</si>
  <si>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</si>
  <si>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</si>
  <si>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Soupis stavebních prací, dodávek a služeb</t>
  </si>
  <si>
    <t>Stavba:</t>
  </si>
  <si>
    <t>41/2017</t>
  </si>
  <si>
    <t>SPŠ Klatovy - vybudování polytechnického centra</t>
  </si>
  <si>
    <t>Zadavatel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</si>
  <si>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</si>
  <si>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</si>
  <si>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</si>
  <si>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</si>
  <si>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</si>
  <si>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</si>
  <si>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</si>
  <si>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</si>
  <si>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</si>
  <si>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</si>
  <si>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</si>
  <si>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</si>
  <si>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</si>
  <si>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</si>
  <si>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</si>
  <si>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</si>
  <si>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</si>
  <si>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</si>
  <si>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</si>
  <si>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</si>
  <si>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</si>
  <si>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</si>
  <si>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</si>
  <si>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</si>
  <si>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</si>
  <si>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</si>
  <si>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sdfsdf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</si>
  <si>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</si>
  <si>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</si>
  <si>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</si>
  <si>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</si>
  <si>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</si>
  <si>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</si>
  <si>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</si>
  <si>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</si>
  <si>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</si>
  <si>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Ostatní a vedlejší náklady</t>
  </si>
  <si>
    <t>1</t>
  </si>
  <si>
    <t>Stavební objekt</t>
  </si>
  <si>
    <t>SO 01</t>
  </si>
  <si>
    <t>Vybudování polytechnického centra</t>
  </si>
  <si>
    <t>Stavební část</t>
  </si>
  <si>
    <t>2</t>
  </si>
  <si>
    <t>Zdravotní instalace</t>
  </si>
  <si>
    <t>3</t>
  </si>
  <si>
    <t>Ústřední vytápění</t>
  </si>
  <si>
    <t>4</t>
  </si>
  <si>
    <t>Elektroinstalace</t>
  </si>
  <si>
    <t>5</t>
  </si>
  <si>
    <t>Vzduchotechnika</t>
  </si>
  <si>
    <t>6</t>
  </si>
  <si>
    <t>Slaboproud</t>
  </si>
  <si>
    <t>Inženýrský objekt</t>
  </si>
  <si>
    <t>SO 02</t>
  </si>
  <si>
    <t>Chodník z ulice</t>
  </si>
  <si>
    <t>SO 03</t>
  </si>
  <si>
    <t>Chodník ve dvoře</t>
  </si>
  <si>
    <t>Celkem za stavbu</t>
  </si>
  <si>
    <t>Rekapitulace dílů</t>
  </si>
  <si>
    <t>Typ dílu</t>
  </si>
  <si>
    <t>Zemní práce</t>
  </si>
  <si>
    <t>Základy a zvláštní zakládání</t>
  </si>
  <si>
    <t>Svislé a kompletní konstrukce</t>
  </si>
  <si>
    <t>Vodorovné konstrukce</t>
  </si>
  <si>
    <t>43</t>
  </si>
  <si>
    <t>Schodiště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</si>
  <si>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</si>
  <si>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</si>
  <si>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</si>
  <si>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</si>
  <si>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</si>
  <si>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</si>
  <si>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</si>
  <si>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</si>
  <si>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</si>
  <si>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</si>
  <si>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</si>
  <si>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</t>
  </si>
  <si>
    <t>Ostatní konstrukce, bourání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</si>
  <si>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</si>
  <si>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</si>
  <si>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</si>
  <si>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</si>
  <si>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</si>
  <si>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</si>
  <si>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</si>
  <si>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</si>
  <si>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</si>
  <si>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</si>
  <si>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</si>
  <si>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</si>
  <si>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</si>
  <si>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</si>
  <si>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</si>
  <si>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</si>
  <si>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</si>
  <si>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</si>
  <si>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</si>
  <si>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</si>
  <si>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</si>
  <si>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</si>
  <si>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736</t>
  </si>
  <si>
    <t>Podlahové vytápění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</si>
  <si>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</si>
  <si>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</si>
  <si>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</si>
  <si>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</si>
  <si>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</si>
  <si>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</si>
  <si>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</si>
  <si>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</si>
  <si>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783</t>
  </si>
  <si>
    <t>Nátěry</t>
  </si>
  <si>
    <t>784</t>
  </si>
  <si>
    <t>Malby</t>
  </si>
  <si>
    <t>790</t>
  </si>
  <si>
    <t>M21</t>
  </si>
  <si>
    <t>Elektromontáže</t>
  </si>
  <si>
    <t>M22-01</t>
  </si>
  <si>
    <t>Slaboproudé rozvody učebna č.1</t>
  </si>
  <si>
    <t>M22-02</t>
  </si>
  <si>
    <t>Slaboproudé rozvody učebna č.2</t>
  </si>
  <si>
    <t>M24-01</t>
  </si>
  <si>
    <t>Zařízení č. 1</t>
  </si>
  <si>
    <t>M24-02</t>
  </si>
  <si>
    <t>Zařízení č. 2</t>
  </si>
  <si>
    <t>M24-03</t>
  </si>
  <si>
    <t>Zařízení č. 3</t>
  </si>
  <si>
    <t>M24-04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</si>
  <si>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</si>
  <si>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</si>
  <si>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</si>
  <si>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</si>
  <si>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</si>
  <si>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</si>
  <si>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</si>
  <si>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</si>
  <si>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</si>
  <si>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</si>
  <si>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</si>
  <si>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</si>
  <si>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</si>
  <si>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</si>
  <si>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</si>
  <si>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</si>
  <si>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</si>
  <si>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</si>
  <si>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</si>
  <si>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</si>
  <si>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</si>
  <si>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</si>
  <si>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</si>
  <si>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</si>
  <si>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</si>
  <si>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</si>
  <si>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</si>
  <si>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</si>
  <si>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</si>
  <si>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</si>
  <si>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</si>
  <si>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</si>
  <si>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</si>
  <si>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</si>
  <si>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</si>
  <si>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</si>
  <si>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</si>
  <si>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</si>
  <si>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 R</t>
  </si>
  <si>
    <t>Zařízení staveniště</t>
  </si>
  <si>
    <t>ks</t>
  </si>
  <si>
    <t>Vlastní</t>
  </si>
  <si>
    <t>Indiv</t>
  </si>
  <si>
    <t>VRN</t>
  </si>
  <si>
    <t>POL99_2</t>
  </si>
  <si>
    <t>005241010R</t>
  </si>
  <si>
    <t xml:space="preserve">Dokumentace skutečného provedení </t>
  </si>
  <si>
    <t>POL99_8</t>
  </si>
  <si>
    <t>1005T</t>
  </si>
  <si>
    <t>Kompletační činnost (IČD)</t>
  </si>
  <si>
    <t>SUM</t>
  </si>
  <si>
    <t>END</t>
  </si>
  <si>
    <t>Položkový soupis prací a dodávek</t>
  </si>
  <si>
    <t>132201110R00</t>
  </si>
  <si>
    <t>Hloubení rýh šířky do 60 cm do 50 m3, v hornině 3, hloubení strojně</t>
  </si>
  <si>
    <t>m3</t>
  </si>
  <si>
    <t>800-1</t>
  </si>
  <si>
    <t>RTS 21/ I</t>
  </si>
  <si>
    <t>RTS 20/ II</t>
  </si>
  <si>
    <t>Práce</t>
  </si>
  <si>
    <t>POL1_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</si>
  <si>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</si>
  <si>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SPI</t>
  </si>
  <si>
    <t>kanalizace : 4,0*0,6*(1,15+1,3)/2</t>
  </si>
  <si>
    <t>VV</t>
  </si>
  <si>
    <t>132201210R00</t>
  </si>
  <si>
    <t xml:space="preserve">Hloubení rýh šířky přes 60 do 200 cm do 50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</si>
  <si>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</si>
  <si>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venkovní schody : 2,0*3,18*1,15</t>
  </si>
  <si>
    <t>2,0*1,5*(1,15+0,3)/2</t>
  </si>
  <si>
    <t>2,0*0,75*(0,5+1,65)/2</t>
  </si>
  <si>
    <t>139711101RT3</t>
  </si>
  <si>
    <t>Vykopávka v uzavřených prostorách v hornině 3</t>
  </si>
  <si>
    <t>s naložením výkopku na dopravní prostředek</t>
  </si>
  <si>
    <t>0,01 : 72,39*(0,48+0,48+0,48+0,68)/4</t>
  </si>
  <si>
    <t>0,03-0,04 : (17,8+22,19)*0,57</t>
  </si>
  <si>
    <t>-1,0*6,2*0,57</t>
  </si>
  <si>
    <t>0,06-0,13 : (4,55+3,05+1,44+1,67+1,67+1,62+1,62+1,33)*1,05*0,15</t>
  </si>
  <si>
    <t>0,13 : (0,95+0,9)*0,35*0,4</t>
  </si>
  <si>
    <t>0,04 : (3,48+1,05)*0,35*0,4</t>
  </si>
  <si>
    <t>kanalizace : 0,5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</si>
  <si>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</si>
  <si>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</si>
  <si>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</si>
  <si>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162701109R00</t>
  </si>
  <si>
    <t>Vodorovné přemístění výkopku příplatek k ceně za každých dalších i započatých 1 000 m přes 10 000 m_x005F_x000D_
 z horniny 1 až 4</t>
  </si>
  <si>
    <t>70,56433*20</t>
  </si>
  <si>
    <t>162201203R00</t>
  </si>
  <si>
    <t>Vodorovné přemístění výkopku z horniny 1 až 4, kolečkem, na vzdálenost do 10 m</t>
  </si>
  <si>
    <t>bez naložení, avšak s vyprázdněním nádoby na hromadu nebo do dopravního prostředku,</t>
  </si>
  <si>
    <t>162201210R00</t>
  </si>
  <si>
    <t>Vodorovné přemístění výkopku příplatek za každých dalších 10 m_x005F_x000D_
 z horniny 1 až 4, kolečkem</t>
  </si>
  <si>
    <t>167101101R00</t>
  </si>
  <si>
    <t>Nakládání, skládání, překládání neulehlého výkopku nakládání výkopku_x005F_x000D_
 do 100 m3, z horniny 1 až 4</t>
  </si>
  <si>
    <t>2,94+11,1015+61,68983-5,167</t>
  </si>
  <si>
    <t>174101102R00</t>
  </si>
  <si>
    <t>Zásyp sypaninou se zhutněním v uzavřených prostorách s urovnáním povrchu zásypu s ručním zhutněním</t>
  </si>
  <si>
    <t>z jakékoliv horniny s uložením výkopku po vrstvách,</t>
  </si>
  <si>
    <t>schodiště : 1,4*0,5*1,15</t>
  </si>
  <si>
    <t>4,56*0,5*1,15</t>
  </si>
  <si>
    <t>kanalizace : 4,0*0,6*(0,65+0,8)/2</t>
  </si>
  <si>
    <t>199000005R00</t>
  </si>
  <si>
    <t>Poplatky za skládku zeminy 1- 4, skupina 17 05 04 z Katalogu odpadů</t>
  </si>
  <si>
    <t>t</t>
  </si>
  <si>
    <t>70,56433*1,8</t>
  </si>
  <si>
    <t>175101101RT2</t>
  </si>
  <si>
    <t>Obsyp potrubí bez prohození sypaniny, s dodáním štěrkopísku frakce 0 - 22 mm</t>
  </si>
  <si>
    <t>sypaninou z vhodných hornin tř. 1 - 4 nebo materiálem připraveným podél výkopu ve vzdálenosti do 3 m od jeho kraje, pro jakoukoliv hloubku výkopu a jakoukoliv míru zhutnění,</t>
  </si>
  <si>
    <t>0,5</t>
  </si>
  <si>
    <t>4,0*0,6*0,5</t>
  </si>
  <si>
    <t>-4,0*3,14*0,07*0,07</t>
  </si>
  <si>
    <t>274272120RT3</t>
  </si>
  <si>
    <t>Zdivo základové z bednicích tvárnic tloušťky 200 mm, výplň betonem C 16/20</t>
  </si>
  <si>
    <t>m2</t>
  </si>
  <si>
    <t>801-1</t>
  </si>
  <si>
    <t>s výplní betonem, bez výztuže,</t>
  </si>
  <si>
    <t>0,13 : (0,75+1,25)*1,2</t>
  </si>
  <si>
    <t>0,04 : (3,48+0,75)*0,42</t>
  </si>
  <si>
    <t>-0,35*0,28</t>
  </si>
  <si>
    <t>-0,35*0,14</t>
  </si>
  <si>
    <t>venkovní schodiště : 1,2*2,38</t>
  </si>
  <si>
    <t>1,2*1,85</t>
  </si>
  <si>
    <t>274313511R00</t>
  </si>
  <si>
    <t>Beton základových pasů prostý třídy C 12/15</t>
  </si>
  <si>
    <t>0,13 : (0,95+0,9)*0,35*0,55</t>
  </si>
  <si>
    <t>0,04 : (3,48+1,05)*0,35*0,55</t>
  </si>
  <si>
    <t>274351215R00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</si>
  <si>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</si>
  <si>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</si>
  <si>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0,13 : (0,95+1,25+0,6+0,9)*0,25</t>
  </si>
  <si>
    <t>0,04 : (3,48+1,05)*2*0,25</t>
  </si>
  <si>
    <t>274351216R00</t>
  </si>
  <si>
    <t>Bednění stěn základových pasů odstranění</t>
  </si>
  <si>
    <t>274361821R00</t>
  </si>
  <si>
    <t>Výztuž základových pasů z betonářské oceli 10 505 (R)</t>
  </si>
  <si>
    <t>9,1056*0,01</t>
  </si>
  <si>
    <t>289970111R00</t>
  </si>
  <si>
    <t>Geotextílie separační, filtrační, zpevňující polypropylén, 300 g/m2</t>
  </si>
  <si>
    <t>800-2</t>
  </si>
  <si>
    <t>0,01 : 72,39</t>
  </si>
  <si>
    <t>0,03 : 19,85*2</t>
  </si>
  <si>
    <t>0,04 : 23,59*2</t>
  </si>
  <si>
    <t>0,06-0,13 : 4,53*3,75*2</t>
  </si>
  <si>
    <t>0,7*1,0*2</t>
  </si>
  <si>
    <t>317121047RT2</t>
  </si>
  <si>
    <t>Překlady pórobetonové nenosné délky 1240 mm, šířky 100 mm, výšky 249 mm</t>
  </si>
  <si>
    <t>kus</t>
  </si>
  <si>
    <t>317121047RT4</t>
  </si>
  <si>
    <t>Překlady pórobetonové nenosné délky 1240 mm, šířky 150 mm, výšky 249 mm</t>
  </si>
  <si>
    <t>327321114R00</t>
  </si>
  <si>
    <t>Konstrukce opěrných zdí ze ŽB vodostavebního opěrná zeď, beton třídy C 25/30, stupeň vlivu prostředí XF3 - odolnost proti střídavému působení mrazu</t>
  </si>
  <si>
    <t>832-1</t>
  </si>
  <si>
    <t>venkovní schodiště : (4,16+1,05)*0,75*0,5</t>
  </si>
  <si>
    <t>(3,76+1,2)*0,2*1,35</t>
  </si>
  <si>
    <t>327351010R00</t>
  </si>
  <si>
    <t>Obednění a odbednění konstrukcí opěrných zdí obednění opěrných zdí, plocha rovinná</t>
  </si>
  <si>
    <t xml:space="preserve">venkovní schodiště : </t>
  </si>
  <si>
    <t>(3,76+1,4+3,56+0,2+1,2)*1,35</t>
  </si>
  <si>
    <t>327352010R00</t>
  </si>
  <si>
    <t>Obednění a odbednění konstrukcí opěrných zdí odbednění opěrných zdí, plocha rovinná</t>
  </si>
  <si>
    <t>327361007R00</t>
  </si>
  <si>
    <t>Výztuž zdí a valů z oceli  10 505(R), průměru do 12 mm</t>
  </si>
  <si>
    <t>801-5</t>
  </si>
  <si>
    <t>3,29295*0,09</t>
  </si>
  <si>
    <t>340239211RT2</t>
  </si>
  <si>
    <t>Zazdívka otvorů o ploše přes 1 m2 do 4 m2 v příčkách nebo stěnách cihlami  pálenými  tloušťky do 100 mm</t>
  </si>
  <si>
    <t>801-4</t>
  </si>
  <si>
    <t>včetně pomocného pracovního lešení</t>
  </si>
  <si>
    <t>0,11 : 0,9*1,4</t>
  </si>
  <si>
    <t>340239212RT2</t>
  </si>
  <si>
    <t>Zazdívka otvorů o ploše přes 1 m2 do 4 m2 v příčkách nebo stěnách cihlami  pálenými  tloušťky nad 100 mm</t>
  </si>
  <si>
    <t>0,07 : 1,0*2,1</t>
  </si>
  <si>
    <t>342255024RT1</t>
  </si>
  <si>
    <t>Příčky z cihel a tvárnic nepálených příčky z příčkovek pórobetonových tloušťky 100 mm</t>
  </si>
  <si>
    <t>včetně pomocného lešení</t>
  </si>
  <si>
    <t>0.06-0.12 : 4,63*3,45</t>
  </si>
  <si>
    <t>1,9*3,45*3</t>
  </si>
  <si>
    <t>1,85*3,45*2</t>
  </si>
  <si>
    <t>-0,6*2,07*5</t>
  </si>
  <si>
    <t>-0,8*2,07</t>
  </si>
  <si>
    <t>342255028RT1</t>
  </si>
  <si>
    <t>Příčky z cihel a tvárnic nepálených příčky z příčkovek pórobetonových tloušťky 150 mm</t>
  </si>
  <si>
    <t>0,03-0,04 : 6,28*2,71</t>
  </si>
  <si>
    <t>2,37*1,3</t>
  </si>
  <si>
    <t>0,13 : (0,75+1,2)*3,0</t>
  </si>
  <si>
    <t>342948111R00</t>
  </si>
  <si>
    <t>Kotvení příček ke konstrukci kotvami na hmoždinky</t>
  </si>
  <si>
    <t>m</t>
  </si>
  <si>
    <t>Včetně dodávky kotev a spojovacího materiálu.</t>
  </si>
  <si>
    <t>3,45*7</t>
  </si>
  <si>
    <t>2,71*2</t>
  </si>
  <si>
    <t>1,3*2</t>
  </si>
  <si>
    <t>3,15*2</t>
  </si>
  <si>
    <t>342266111RU9</t>
  </si>
  <si>
    <t>Předstěny opláštěné sádrokartonovými deskami obklad stěn sádrokartonem na ocelovou konstrukci z profilů CW 50 tloušťka desky 12, 5 mm, impregnovaná, bez izolace</t>
  </si>
  <si>
    <t>WC : 0,9*2,8*2</t>
  </si>
  <si>
    <t>(0,9+0,2)*2,8</t>
  </si>
  <si>
    <t>346275113R00</t>
  </si>
  <si>
    <t>Přizdívky a obezdívky z desek pórobetonových tloušťky 100 mm</t>
  </si>
  <si>
    <t>s pomocným lešením o výšce podlahy do 1900 mm a pro zatížení do 1,5 kPa.</t>
  </si>
  <si>
    <t>0,01 s mezerou : 9,91*3,15</t>
  </si>
  <si>
    <t>349231811RT2</t>
  </si>
  <si>
    <t>Přizdívka ostění s ozubem  přes 80 do 150 mm</t>
  </si>
  <si>
    <t>ve vybouraných otvorech, s vysekáním kapes pro zavázání, z jakýchkoliv cihel, z pomocného pracovního lešení o výšce podlahy do 1900 mm a pro zatížení do 1,5 kPa,</t>
  </si>
  <si>
    <t>0,01 : 0,65*2,41*2</t>
  </si>
  <si>
    <t>411121232RT2</t>
  </si>
  <si>
    <t>Osazování stropních desek š. do 60, dl. do 180 cm, včetně dodávky PZD  119x29x9</t>
  </si>
  <si>
    <t>zakrytí kanálu : 18</t>
  </si>
  <si>
    <t>413232221RT2</t>
  </si>
  <si>
    <t>Zazdívka zhlaví jakýmikoliv cihlami pálenými válcovaných nosníků výšky přes 150 do 300 mm</t>
  </si>
  <si>
    <t>416022121R00</t>
  </si>
  <si>
    <t>Podhledy na kovové konstrukci opláštěné deskami sádrokartonovými dvouúrovňový křížový rošt z profilů CD zavěšený 1x deska, tloušťky 12,5 mm, standard,  , bez izolace</t>
  </si>
  <si>
    <t>0,02 : 86,65</t>
  </si>
  <si>
    <t>416022123R00</t>
  </si>
  <si>
    <t>Podhledy na kovové konstrukci opláštěné deskami sádrokartonovými dvouúrovňový křížový rošt z profilů CD zavěšený 1x deska, tloušťky 12,5 mm, impregnovaná,  , bez izolace</t>
  </si>
  <si>
    <t>0,06-0,12 : 4,55+3,05+1,11+1,67+1,67+1,62+1,62+1,33</t>
  </si>
  <si>
    <t>413941123RU3</t>
  </si>
  <si>
    <t>Osazení ocelových válcovaných nosníků ve stropech profil U, 160 mm</t>
  </si>
  <si>
    <t>I , IE, U , UE nebo L</t>
  </si>
  <si>
    <t>6,7*0,0426</t>
  </si>
  <si>
    <t>430000000 RAA</t>
  </si>
  <si>
    <t>Stupeň betonový  včetně bednění, na přímém schodišti</t>
  </si>
  <si>
    <t>0.04 : 1,37*3</t>
  </si>
  <si>
    <t>0,9*3</t>
  </si>
  <si>
    <t>venkovní schody : 1,2*5</t>
  </si>
  <si>
    <t>597101020RAA</t>
  </si>
  <si>
    <t>Odvodňovací žlaby komunikací a zpevněných ploch žlab odvodnovací polymerbetonový včetně dodávky roštu a žlabu, pro zatížení B125</t>
  </si>
  <si>
    <t>AP-HSV</t>
  </si>
  <si>
    <t>Agregovaná položka</t>
  </si>
  <si>
    <t>POL2_</t>
  </si>
  <si>
    <t>montáž odvodňovacích žlabů a vpustí k odvodňovacím žlabům z polymerbetonu, včetně betonového lože popř. obetonování, s dodávkou žlabů a vpustí.</t>
  </si>
  <si>
    <t>597103013RA0</t>
  </si>
  <si>
    <t>Odvodňovací žlaby komunikací a zpevněných ploch vpusť k žlabu polymerbetonová včetně dodávky vpusti, pro zatížení B125</t>
  </si>
  <si>
    <t>610991111R00</t>
  </si>
  <si>
    <t>Zakrývání výplní vnitřních otvorů, předmětů apod. fólií Pe 0,05-0,2 mm</t>
  </si>
  <si>
    <t>které se zřizují před úpravami povrchu, a obalení osazených dveřních zárubní před znečištěním při úpravách povrchu nástřikem plastických maltovin včetně pozdějšího odkrytí,</t>
  </si>
  <si>
    <t>2,27*2,19*2</t>
  </si>
  <si>
    <t>1,0*2,25*2</t>
  </si>
  <si>
    <t>1,98*2,41</t>
  </si>
  <si>
    <t>chodba : 2,6*20,0</t>
  </si>
  <si>
    <t>612409991RT2</t>
  </si>
  <si>
    <t>Začištění omítek kolem oken, dveří a obkladů apod. s použitím suché maltové směsi</t>
  </si>
  <si>
    <t>venek stěna s dveřmi 0,01 : 1,98*2+2,41</t>
  </si>
  <si>
    <t>dveře do 0.01 : 2,25*2+1,0</t>
  </si>
  <si>
    <t>612421615R00</t>
  </si>
  <si>
    <t>Omítky vnitřní stěn vápenné nebo vápenocementové v podlaží i ve schodišti hrubé zatřené</t>
  </si>
  <si>
    <t xml:space="preserve">pod stěrku : </t>
  </si>
  <si>
    <t>0,01 : (1,95+9,91+1,95+3,1+10,94+3,35+3,35)*2,5</t>
  </si>
  <si>
    <t>-1,98*1,06</t>
  </si>
  <si>
    <t>-0,9*1,33</t>
  </si>
  <si>
    <t>0,02 : (12,74+6,33)*1,4</t>
  </si>
  <si>
    <t>612421231RT2</t>
  </si>
  <si>
    <t>Oprava vnitřních vápenných omítek stěn v množství opravované plochy přes 5 do 10 %,  štukových</t>
  </si>
  <si>
    <t>údržbářská dílna : (6,4+3,1)*2*2,9</t>
  </si>
  <si>
    <t>612421311R00</t>
  </si>
  <si>
    <t>Oprava vnitřních vápenných omítek stěn v množství opravované plochy přes 10 do 30 %, hrubých</t>
  </si>
  <si>
    <t>0.02 : (12,74+6,33)*2*1,6</t>
  </si>
  <si>
    <t>0.03 : (2,88*2+6,18)*2,61</t>
  </si>
  <si>
    <t>0.04 : (3,48*2+6,18)*2,61</t>
  </si>
  <si>
    <t>-1,37*0,14</t>
  </si>
  <si>
    <t>-2,78*0,42</t>
  </si>
  <si>
    <t>0.05 : (4,25+1,71)*2*(1,24+3,3)/2</t>
  </si>
  <si>
    <t>612434114RT2</t>
  </si>
  <si>
    <t>Omítkový sanační systém pro vnitřní zdivo sanační podhoz tl. 4 mm, sanační omítka podkladní tl. 15 mm, sanační omítka tl. 20 mm, sanační omítka štuková tl. 2,5 mm</t>
  </si>
  <si>
    <t>0,01 : (1,95+1,95+3,1+10,94+3,35+3,35)*2,5</t>
  </si>
  <si>
    <t>Mezisoučet</t>
  </si>
  <si>
    <t>612474410R00</t>
  </si>
  <si>
    <t>Omítka vnitřní stěn ze suché směsi tenkovrstvá (stěrka, štuk),  , vápenná, na monolitický beton, ruční zpracování</t>
  </si>
  <si>
    <t>kompletní souvrství</t>
  </si>
  <si>
    <t>612474450R00</t>
  </si>
  <si>
    <t xml:space="preserve">Omítka vnitřní stěn ze suché směsi tenkovrstvá (stěrka, štuk),  , sádrová, na pórobeton,  </t>
  </si>
  <si>
    <t>příčky Ytong : 40,5375*2</t>
  </si>
  <si>
    <t>24,2938*2</t>
  </si>
  <si>
    <t xml:space="preserve">bednící dílce : </t>
  </si>
  <si>
    <t>0,06 : (0,7+1,0)*1,2</t>
  </si>
  <si>
    <t>0,04 : (2,55+0,7)*0,42</t>
  </si>
  <si>
    <t>-0,35*0,28*2</t>
  </si>
  <si>
    <t>-0,35*0,14*2</t>
  </si>
  <si>
    <t>612474611RT1</t>
  </si>
  <si>
    <t>Omítka vnitřní stěn ze suché směsi třívrstvá, vápenocementové jádro, vápenný štuk, na pálené cihly a tvarovky, ruční zpracování</t>
  </si>
  <si>
    <t>chodba : 1,0*2,1</t>
  </si>
  <si>
    <t>612474612R00</t>
  </si>
  <si>
    <t>Omítka vnitřní stěn ze suché směsi třívrstvá, vápenocementové jádro, sádrový štuk, na pálené cihly a tvarovky, ruční zpracování</t>
  </si>
  <si>
    <t>sociálky staré zdivo : (1,85+1,65+0,79+0,9+0,9+1,85+1,8+0,9+0,9+2,53+1,8)*2,8</t>
  </si>
  <si>
    <t>-0,8*1,97</t>
  </si>
  <si>
    <t>-0,6*1,97</t>
  </si>
  <si>
    <t>0,51*2*2,8</t>
  </si>
  <si>
    <t>(2,1*2+0,8)*0,56</t>
  </si>
  <si>
    <t>(0,7+1,0)*2,8</t>
  </si>
  <si>
    <t>612475121RT2</t>
  </si>
  <si>
    <t>Omítky vnitřních stěn ze suché směsi s postřikem, vápenocementové, tloušťka vrstvy 10 mm</t>
  </si>
  <si>
    <t>v podlaží i ve schodišti, kompletní souvrství</t>
  </si>
  <si>
    <t>0,01 : 9,91*3,15</t>
  </si>
  <si>
    <t>612481211RU1</t>
  </si>
  <si>
    <t>Vyztužení povrchu vnitřních stěn sklotextilní síťovinou s dodávkou síťoviny a stěrkového tmelu</t>
  </si>
  <si>
    <t>622473103R00</t>
  </si>
  <si>
    <t>Reprofilace betonových povrchů maltou hydroizolační, tloušťky 3 mm</t>
  </si>
  <si>
    <t>3,1*0,28*2*3</t>
  </si>
  <si>
    <t>3,1*0,24*2</t>
  </si>
  <si>
    <t>3,7*0,16*2*2</t>
  </si>
  <si>
    <t>622473001R00</t>
  </si>
  <si>
    <t xml:space="preserve">Reprofilace betonových povrchů kontaktní nátěr </t>
  </si>
  <si>
    <t>620991121R00</t>
  </si>
  <si>
    <t>Zakrývání výplní vnějších otvorů z postaveného lešení</t>
  </si>
  <si>
    <t>s rámy a zárubněmi, zábradlí, předmětů oplechování apod., které se zřizují ještě před úpravami povrchu, před jejich znečištěním při úpravách povrchu nástřikem plastických (lepivých) maltovin</t>
  </si>
  <si>
    <t>631317105R00</t>
  </si>
  <si>
    <t>Mazanina z betonu prostého řezání dilatačních spár v čerstvém betonu prostém, hloubky 0-50 mm</t>
  </si>
  <si>
    <t>(z kameniva) hlazená dřevěným hladítkem</t>
  </si>
  <si>
    <t>pro textilní rohože : (2,4+1,5)*2*2</t>
  </si>
  <si>
    <t>dilatace 0,01 : 1,95+3,25*2+3,27*2</t>
  </si>
  <si>
    <t>3,1*2+3,16</t>
  </si>
  <si>
    <t>631312141R00</t>
  </si>
  <si>
    <t>Doplnění mazanin betonem prostým rýh v dosavadních mazaninách</t>
  </si>
  <si>
    <t>prostým betonem (s dodáním hmot) bez potěru,</t>
  </si>
  <si>
    <t xml:space="preserve">0,02 : </t>
  </si>
  <si>
    <t>zabetonování kanálu : 14,8*0,6*0,25</t>
  </si>
  <si>
    <t>po příčce : 6,33*0,15*0,1</t>
  </si>
  <si>
    <t>údržbářská dílna : 0,5</t>
  </si>
  <si>
    <t>631416221RT4</t>
  </si>
  <si>
    <t>Mazanina betonová ze suché směsi anhydritová tloušťky přes 50 do 80 mm pevnost v tlaku 30 MPa, potěr</t>
  </si>
  <si>
    <t>RTS 16/ I</t>
  </si>
  <si>
    <t>0.01 : 72,39*0,07</t>
  </si>
  <si>
    <t>631571003R00</t>
  </si>
  <si>
    <t>Násyp pod podlahy z kameniva z kameniva_x005F_x000D_
 ze štěrkopísku 0-32 pro zpevnění podkladu</t>
  </si>
  <si>
    <t>pod mazaniny a dlažby, popř. na plochých střechách, vodorovný nebo ve spádu, s udusáním a urovnáním povrchu,</t>
  </si>
  <si>
    <t>0,01 : 72,39*0,15</t>
  </si>
  <si>
    <t>0,03 : 19,85*0,15</t>
  </si>
  <si>
    <t>0,04 : 23,59*0,15</t>
  </si>
  <si>
    <t>0,06-0,13 : 4,53*3,75*0,15</t>
  </si>
  <si>
    <t>0,7*1,0*0,15</t>
  </si>
  <si>
    <t>venkovní schodiště : 1,2*3,56*0,15</t>
  </si>
  <si>
    <t>632451911R00</t>
  </si>
  <si>
    <t>Potěr pískocementový na mazaninách příplatek_x005F_x000D_
 za úpravu povrchu válečkováním (vtlačováním, rýhováním)</t>
  </si>
  <si>
    <t>nebo betonových podkladech (400 kg cementu/m3)</t>
  </si>
  <si>
    <t>venkovní schodiště : 3,56*1,2</t>
  </si>
  <si>
    <t>63136 R</t>
  </si>
  <si>
    <t>Zaplnšní dilatační spáry pružným tmelem</t>
  </si>
  <si>
    <t>631320021RAC</t>
  </si>
  <si>
    <t>Mazanina vyztužená sítí z betonu C 12/15, tloušťky 80 mm, síť - drát 6,0 mm, oka 150/150 mm</t>
  </si>
  <si>
    <t>hlazená dřevěným hladítkem.</t>
  </si>
  <si>
    <t>0,03 : 19,85</t>
  </si>
  <si>
    <t>0,04 : 23,59</t>
  </si>
  <si>
    <t>0,06-0,13 : 4,53*3,75</t>
  </si>
  <si>
    <t>0,7*1,0</t>
  </si>
  <si>
    <t>631320031RAC</t>
  </si>
  <si>
    <t>Mazanina vyztužená sítí z betonu C 16/20, tloušťky 80 mm, síť - drát 6,0 mm, oka 150/150 mm</t>
  </si>
  <si>
    <t>642942111R00</t>
  </si>
  <si>
    <t>Osazení zárubní dveřních ocelových bez dveřních křídel, do zdiva včetně kotvení, na jakoukoliv cementovou maltu, s vybetonováním prahu v zárubni a s osazením špalíků nebo latí pro dřevěný práh_x005F_x000D_
 plocha do 2,5 m2</t>
  </si>
  <si>
    <t>práh_x005F_x005F_x005F</t>
  </si>
  <si>
    <t>POP</t>
  </si>
  <si>
    <t xml:space="preserve"> plocha do 2,5 m2</t>
  </si>
  <si>
    <t>55331 R</t>
  </si>
  <si>
    <t>Zárubeň se stínovou drážkou- průchod 600/1970 mm nátěr RAL 9006, tl. dokončené příčky 100 - 200 mm</t>
  </si>
  <si>
    <t>Specifikace</t>
  </si>
  <si>
    <t>POL3_</t>
  </si>
  <si>
    <t>55332 R</t>
  </si>
  <si>
    <t>Zárubeň se stínovou drážkou- průchod 800/1970 mm nátěr RAL 9006, tl. dokončené příčky 100 - 200 mm</t>
  </si>
  <si>
    <t>916561111RT2</t>
  </si>
  <si>
    <t>Osazení záhonového obrubníku betonového včetně dodávky obrubníků_x005F_x000D_
 rozměrů 500/50/200 mm, do lože z betonu prostého C 12/15, s boční opěrou z betonu prostého</t>
  </si>
  <si>
    <t>822-1</t>
  </si>
  <si>
    <t>se zřízením lože z betonu prostého C 12/15 tl. 80-100 mm</t>
  </si>
  <si>
    <t>2,0+1,9</t>
  </si>
  <si>
    <t>941955001R00</t>
  </si>
  <si>
    <t>Lešení lehké pracovní pomocné pomocné, o výšce lešeňové podlahy do 1,2 m</t>
  </si>
  <si>
    <t>800-3</t>
  </si>
  <si>
    <t>0.01 : 9,91*1,95</t>
  </si>
  <si>
    <t>3,25*0,9</t>
  </si>
  <si>
    <t>3,27*0,9</t>
  </si>
  <si>
    <t>3,16*0,45</t>
  </si>
  <si>
    <t>3,1*0,44</t>
  </si>
  <si>
    <t>4,5*3,7</t>
  </si>
  <si>
    <t>0.02 : 12,74*6,33</t>
  </si>
  <si>
    <t>0.03,0.04 : 19,86+23,59</t>
  </si>
  <si>
    <t>00.05 : 7,27/2</t>
  </si>
  <si>
    <t>0.06-0.13 : 4,55+3,05+1,44+1,67+1,67+1,62+1,62+1,33</t>
  </si>
  <si>
    <t>941955003R00</t>
  </si>
  <si>
    <t>Lešení lehké pracovní pomocné pomocné, o výšce lešeňové podlahy přes 1,9 do 2,5 m</t>
  </si>
  <si>
    <t>0.01 : 2,3*3,16</t>
  </si>
  <si>
    <t>941955004R00</t>
  </si>
  <si>
    <t>Lešení lehké pracovní pomocné pomocné, o výšce lešeňové podlahy přes 2,5 do 3,5 m</t>
  </si>
  <si>
    <t>0.01 : 3,1*6,0</t>
  </si>
  <si>
    <t>953941110R00</t>
  </si>
  <si>
    <t>Osazení drobných kovových výrobků zábradlí_x005F_x000D_
 schodišťového, balkonového nebo jiného</t>
  </si>
  <si>
    <t>bez jejich dodání, ale s vysekáním kapes pro upevňovací prvky a s jejich zazděním, zabetonováním nebo zalitím,</t>
  </si>
  <si>
    <t>venkovní schody : 1,3+3,66</t>
  </si>
  <si>
    <t>0.04 : 2,5+1,05</t>
  </si>
  <si>
    <t>953941210R00</t>
  </si>
  <si>
    <t>Osazení drobných kovových výrobků kovových poklopů s rámem_x005F_x000D_
 o ploše do 1 m2</t>
  </si>
  <si>
    <t>962031113R00</t>
  </si>
  <si>
    <t>Bourání příček z cihel pálených plných, tloušťky 65 mm</t>
  </si>
  <si>
    <t>801-3</t>
  </si>
  <si>
    <t>nebo vybourání otvorů průřezové plochy přes 4 m2 v příčkách, včetně pomocného lešení o výšce podlahy do 1900 mm a pro zatížení do 1,5 kPa  (150 kg/m2),</t>
  </si>
  <si>
    <t>sociálky : (2,62+3,75+0,86)*3,35</t>
  </si>
  <si>
    <t>(1,19+1,22+0,76+0,95)*2,1</t>
  </si>
  <si>
    <t>962031116R00</t>
  </si>
  <si>
    <t>Bourání příček z cihel pálených plných, tloušťky 140 mm</t>
  </si>
  <si>
    <t>0,02 : 6,33*3,45</t>
  </si>
  <si>
    <t>962032231R00</t>
  </si>
  <si>
    <t>Bourání zdiva nadzákladového z cihel pálených nebo vápenopískových, na maltu vápenou nebo vápenocementovou</t>
  </si>
  <si>
    <t>nebo vybourání otvorů průřezové plochy přes 4 m2 ve zdivu nadzákladovém, včetně pomocného lešení o výšce podlahy do 1900 mm a pro zatížení do 1,5 kPa  (150 kg/m2)</t>
  </si>
  <si>
    <t>údržbářská dílna : 1,0*1,2*0,3*2</t>
  </si>
  <si>
    <t>0,7*0,3*1,2</t>
  </si>
  <si>
    <t>kanál : (6,0+0,6)*0,3*0,5</t>
  </si>
  <si>
    <t>962042321R00</t>
  </si>
  <si>
    <t>Bourání zdiva z betonu prostého nadzákladového</t>
  </si>
  <si>
    <t>nebo vybourání otvorů průřezové plochy přes 4 m2 ve zdivu z betonu prostého, včetně pomocného lešení o výšce podlahy do 1900 mm a pro zatížení do 1,5 kPa  (150 kg/m2),</t>
  </si>
  <si>
    <t>0,01 : 1,4*0,3*0,8</t>
  </si>
  <si>
    <t>schody : 1,62*1,4*(0,144+0,72)/2</t>
  </si>
  <si>
    <t>0,04 schody : 1,77*0,87*(0,14+0,42)/2</t>
  </si>
  <si>
    <t>963300012RA0</t>
  </si>
  <si>
    <t>Bourání stropů železobetonových deskových, tloušťky 15 cm</t>
  </si>
  <si>
    <t>svislá a vodorovná doprava suti, odvoz do 10 km.</t>
  </si>
  <si>
    <t>kanál : 6,1*1,2</t>
  </si>
  <si>
    <t>965042141RT4</t>
  </si>
  <si>
    <t>Bourání podkladů pod dlažby nebo litých celistvých dlažeb a mazanin  betonových nebo z litého asfaltu, tloušťky do 100 mm, plochy přes 4 m2</t>
  </si>
  <si>
    <t>0,01 : 72,39*0,1*2</t>
  </si>
  <si>
    <t>0,03-0,04 : (19,86+23,59)*1,05*0,1*2</t>
  </si>
  <si>
    <t>sociálky : (4,55+3,05+1,44+1,67+1,67+1,62+1,62+1,33)*1,05*0,1</t>
  </si>
  <si>
    <t>965043341RT4</t>
  </si>
  <si>
    <t>Bourání podkladů pod dlažby nebo litých celistvých dlažeb a mazanin  betonových s potěrem nebo teracem, tloušťky do 100 mm, plochy přes 4 m2</t>
  </si>
  <si>
    <t>965048250R00</t>
  </si>
  <si>
    <t>Bourání podkladů pod dlažby nebo litých celistvých dlažeb a mazanin  Dočištění povrchu po vybourání dlažeb do cementové malty, plochy do 50%</t>
  </si>
  <si>
    <t>rohože : 1,5*2,4*2</t>
  </si>
  <si>
    <t>965048515R00</t>
  </si>
  <si>
    <t>Bourání podkladů pod dlažby nebo litých celistvých dlažeb a mazanin  Broušení betonového povrchu do tloušťky 5 mm</t>
  </si>
  <si>
    <t>0,03 : 19,86*0,1*2</t>
  </si>
  <si>
    <t>0.04 : 23,59*0,1*2</t>
  </si>
  <si>
    <t>0.06-0.13 : (4,55+3,05+1,44+1,67+1,67+1,62+1,62+1,33)*0,1*2*1,05</t>
  </si>
  <si>
    <t>965081713RT2</t>
  </si>
  <si>
    <t>Bourání podlah z keramických dlaždic, tloušťky do 10 mm, plochy přes 1 m2</t>
  </si>
  <si>
    <t>bez podkladního lože, s jakoukoliv výplní spár</t>
  </si>
  <si>
    <t>0,03-0,04 : (19,86+23,59)*1,05</t>
  </si>
  <si>
    <t>968061113R00</t>
  </si>
  <si>
    <t>Vyvěšení nebo zavěšení dřevěných křídel oken, plochy přes 1,5 m2</t>
  </si>
  <si>
    <t>oken, dveří a vrat, s uložením a opětovným zavěšením po provedení stavebních změn,</t>
  </si>
  <si>
    <t>6*2</t>
  </si>
  <si>
    <t>968061125R00</t>
  </si>
  <si>
    <t>Vyvěšení nebo zavěšení dřevěných křídel dveří, plochy do 2 m2</t>
  </si>
  <si>
    <t>968061136R00</t>
  </si>
  <si>
    <t>Vyvěšení nebo zavěšení dřevěných křídel vrat, plochy do 4 m2</t>
  </si>
  <si>
    <t>0,03-0,04 : 2,27*1,7*2</t>
  </si>
  <si>
    <t>968071125R00</t>
  </si>
  <si>
    <t>Vyvěšení nebo zavěšení kovových křídel dveří, plochy do 2 m2</t>
  </si>
  <si>
    <t>s případným uložením a opětovným zavěšením po provedení stavebních změn,</t>
  </si>
  <si>
    <t>968071126R00</t>
  </si>
  <si>
    <t>Vyvěšení nebo zavěšení kovových křídel dveří, plochy přes 2 m2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</si>
  <si>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</si>
  <si>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</si>
  <si>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0,8*1,97</t>
  </si>
  <si>
    <t>0,94*2,07</t>
  </si>
  <si>
    <t>0,6*1,97</t>
  </si>
  <si>
    <t>968072456R00</t>
  </si>
  <si>
    <t>Vybourání a vyjmutí kovových rámů a rolet rámů, včetně pomocného lešení o výšce podlahy do 1900 mm a pro zatížení do 1,5 kPa  (150 kg/m2) dveřních zárubní, plochy přes 2 m2</t>
  </si>
  <si>
    <t>0,01 : 2,0*1,58</t>
  </si>
  <si>
    <t>971033651R00</t>
  </si>
  <si>
    <t>Vybourání otvorů ve zdivu cihelném z jakýchkoliv cihel pálených_x005F_x000D_
 na jakoukoliv maltu vápenou nebo vápenocementovou, plochy do 4 m2, tloušťky do 600 mm</t>
  </si>
  <si>
    <t>základovém nebo nadzákladovém,</t>
  </si>
  <si>
    <t>0,01 : 1,98*0,65*(0,8+0,5)/2</t>
  </si>
  <si>
    <t>971033681R00</t>
  </si>
  <si>
    <t>Vybourání otvorů ve zdivu cihelném z jakýchkoliv cihel pálených_x005F_x000D_
 na jakoukoliv maltu vápenou nebo vápenocementovou, plochy do 4 m2, tloušťky do 900 mm</t>
  </si>
  <si>
    <t>0,03 : 2,27*0,91*0,7</t>
  </si>
  <si>
    <t>973031325R00</t>
  </si>
  <si>
    <t>Vysekání v cihelném zdivu výklenků a kapes kapes na jakoukoliv maltu vápennou nebo vápenocementovou, plochy do 0,1 m2, hloubky do 300 mm</t>
  </si>
  <si>
    <t>nosník : 2</t>
  </si>
  <si>
    <t>976084111R00</t>
  </si>
  <si>
    <t>Vybourání madel, objímek, rámů, mříží apod. ochranných úhelníků s vysekáním kotev_x005F_x000D_
 z jakéhokoliv zdiva</t>
  </si>
  <si>
    <t>0,02 kanál : 14,8*2</t>
  </si>
  <si>
    <t>976085311R00</t>
  </si>
  <si>
    <t>Vybourání madel, objímek, rámů, mříží apod. kanalizačních rámů litinových, z rýhovaného plechu nebo betonových včetně poklopů nebo mříží_x005F_x000D_
 plochy do 0,6 m2</t>
  </si>
  <si>
    <t>978011191R00</t>
  </si>
  <si>
    <t>Otlučení omítek vápenných nebo vápenocementových vnitřních s vyškrabáním spár, s očištěním zdiva stropů, v rozsahu do 100 %</t>
  </si>
  <si>
    <t>978013121R00</t>
  </si>
  <si>
    <t>Otlučení omítek vápenných nebo vápenocementových vnitřních s vyškrabáním spár, s očištěním zdiva stěn, v rozsahu do 10 %</t>
  </si>
  <si>
    <t>978013141R00</t>
  </si>
  <si>
    <t>Otlučení omítek vápenných nebo vápenocementových vnitřních s vyškrabáním spár, s očištěním zdiva stěn, v rozsahu do 30 %</t>
  </si>
  <si>
    <t>978013191R00</t>
  </si>
  <si>
    <t>Otlučení omítek vápenných nebo vápenocementových vnitřních s vyškrabáním spár, s očištěním zdiva stěn, v rozsahu do 100 %</t>
  </si>
  <si>
    <t>0,01 : 165,3638</t>
  </si>
  <si>
    <t>(1,74+0,9+1,29+0,9+0,58)*2,42</t>
  </si>
  <si>
    <t>(2,1+0,9)*2*2,42</t>
  </si>
  <si>
    <t>0,06-0,13 : 50,912*0,5</t>
  </si>
  <si>
    <t>978059531R00</t>
  </si>
  <si>
    <t>Odsekání a odebrání obkladů stěn z obkládaček vnitřních z jakýchkoliv materiálů, plochy přes 2 m2</t>
  </si>
  <si>
    <t>včetně otlučení podkladní omítky až na zdivo,</t>
  </si>
  <si>
    <t>50,912*0,5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</si>
  <si>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</si>
  <si>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</si>
  <si>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72,39+86,65+19,86+23,59+7,27+4,55+3,05+1,44+1,67+1,67+1,62+1,62+1,33</t>
  </si>
  <si>
    <t>100,0</t>
  </si>
  <si>
    <t>900      RT2</t>
  </si>
  <si>
    <t>HZS, Práce v tarifní třídě 5 (např. tesař)</t>
  </si>
  <si>
    <t>h</t>
  </si>
  <si>
    <t>Prav.M</t>
  </si>
  <si>
    <t>HZS</t>
  </si>
  <si>
    <t>POL10_</t>
  </si>
  <si>
    <t>44984124R</t>
  </si>
  <si>
    <t>přístoj hasicí práškový; PG6PDC; výtlačný prostředek dusík; náplň 6 kg; dostřik 5 m; doba činnosti 23 s</t>
  </si>
  <si>
    <t>SPCM</t>
  </si>
  <si>
    <t>55340027R</t>
  </si>
  <si>
    <t>poklop inspekční šachty světlost 600 x 600 mm; výška rámu 75 mm; nosnost 3,0 t; Al</t>
  </si>
  <si>
    <t>999281105R00</t>
  </si>
  <si>
    <t xml:space="preserve">Přesun hmot pro opravy a údržbu objektů pro opravy a údržbu dosavadních objektů včetně vnějších plášťů_x005F_x000D_
 výšky do 6 m,  </t>
  </si>
  <si>
    <t>Přesun hmot</t>
  </si>
  <si>
    <t>POL7_</t>
  </si>
  <si>
    <t>oborů 801, 803, 811 a 812</t>
  </si>
  <si>
    <t xml:space="preserve">Hmotnosti z položek s pořadovými čísly: : </t>
  </si>
  <si>
    <t xml:space="preserve">11,12,13,14,16,17,18,19,20,21,22,23,24,25,26,27,28,29,30,31,32,33,34,35,36,37,40,41,42,43,44,45,46, : </t>
  </si>
  <si>
    <t xml:space="preserve">47,48,49,50,51,52,53,54,56,57,58,63,64,65,66,67,68,69,70,71,72,73,74,75,87,88,89,90,91,99,101,102, : </t>
  </si>
  <si>
    <t>Součet: : 107,90775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</si>
  <si>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</si>
  <si>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</si>
  <si>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</si>
  <si>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0,8*0,66</t>
  </si>
  <si>
    <t>1,2*0,9</t>
  </si>
  <si>
    <t>711112001RZ1</t>
  </si>
  <si>
    <t>Provedení izolace proti zemní vlhkosti natěradly za studena na ploše svislé, včetně pomocného lešení o výšce podlahy do 1900 mm a pro zatížení do 1,5 kPa. nátěrem penetračním, 1x nátěr, včetně dodávky penetračního laku ALP</t>
  </si>
  <si>
    <t>dodávky penetračního laku ALP</t>
  </si>
  <si>
    <t>0,13 : (0,85+1,15)*1,2</t>
  </si>
  <si>
    <t>0.04 : (3,48+1,05)*0,42</t>
  </si>
  <si>
    <t>711141559RT2</t>
  </si>
  <si>
    <t xml:space="preserve">Provedení izolace proti zemní vlhkosti pásy přitavením vodorovná, 2 vrstvy, bez dodávky izolačních pásů,  </t>
  </si>
  <si>
    <t>711142559RT2</t>
  </si>
  <si>
    <t xml:space="preserve">Provedení izolace proti zemní vlhkosti pásy přitavením svislá, 2 vrstvy, bez dodávky izolačních pásů,  </t>
  </si>
  <si>
    <t>711212000RT1</t>
  </si>
  <si>
    <t>Izolace proti vodě nátěr podkladní pod hydroizolační stěrky</t>
  </si>
  <si>
    <t>sociálky : 20,45505</t>
  </si>
  <si>
    <t>711212002RT1</t>
  </si>
  <si>
    <t>Izolace proti vodě stěrka hydroizolační  proti vlhkosti</t>
  </si>
  <si>
    <t>711193113 R</t>
  </si>
  <si>
    <t>Izolace zdiva vrty + Aquafin</t>
  </si>
  <si>
    <t>0,01 : 6,67*0,67</t>
  </si>
  <si>
    <t>1,97*0,75</t>
  </si>
  <si>
    <t>(3,1-1,95)*0,65</t>
  </si>
  <si>
    <t>6,14*0,15</t>
  </si>
  <si>
    <t>0,3*0,45</t>
  </si>
  <si>
    <t>3,5*0,75</t>
  </si>
  <si>
    <t>(3,16-1,0)*0,75</t>
  </si>
  <si>
    <t>5,5*0,9</t>
  </si>
  <si>
    <t>3,7*0,52</t>
  </si>
  <si>
    <t>2,85*1,2</t>
  </si>
  <si>
    <t>5,34*1,2</t>
  </si>
  <si>
    <t>13,54*0,75*2</t>
  </si>
  <si>
    <t>6,33*0,2</t>
  </si>
  <si>
    <t>6,33*0,6</t>
  </si>
  <si>
    <t>-(1,27+1,96+2,17)*0,75</t>
  </si>
  <si>
    <t>(1,27+1,96+2,17)*0,15</t>
  </si>
  <si>
    <t>-1,54*0,15</t>
  </si>
  <si>
    <t>62832134R</t>
  </si>
  <si>
    <t>pás izolační z oxidovaného asfaltu natavitelný; nosná vložka skelná rohož; horní strana jemný minerální posyp; spodní strana PE fólie; tl. 4,0 mm</t>
  </si>
  <si>
    <t>RTS 18/ I</t>
  </si>
  <si>
    <t>134,4255*1,15</t>
  </si>
  <si>
    <t>4,1556*1,2</t>
  </si>
  <si>
    <t>62836110R</t>
  </si>
  <si>
    <t>pás izolační z oxidovaného asfaltu natavitelný; nosná vložka hliníková fólie; horní strana jemný minerální posyp; spodní strana PE fólie; tl. 4,0 mm</t>
  </si>
  <si>
    <t>998711101R00</t>
  </si>
  <si>
    <t>Přesun hmot pro izolace proti vodě svisle do 6 m</t>
  </si>
  <si>
    <t>50 m vodorovně měřeno od těžiště půdorysné plochy skládky do těžiště půdorysné plochy objektu</t>
  </si>
  <si>
    <t xml:space="preserve">104,105,106,107,108,109,110,111,112, : </t>
  </si>
  <si>
    <t>Součet: : 2,91236</t>
  </si>
  <si>
    <t>713121111RV5</t>
  </si>
  <si>
    <t>Izolace podlah tepelná na sucho, tloušťky 100 mm, jednovrstvá</t>
  </si>
  <si>
    <t>800-713</t>
  </si>
  <si>
    <t>0.01 : 72,39</t>
  </si>
  <si>
    <t>713191100RT9</t>
  </si>
  <si>
    <t>Izolace tepelné běžných konstrukcí - doplňky položení separační fólie, včetně dodávky PE fólie</t>
  </si>
  <si>
    <t>998713101R00</t>
  </si>
  <si>
    <t>Přesun hmot pro izolace tepelné v objektech výšky do 6 m</t>
  </si>
  <si>
    <t>50 m vodorovně</t>
  </si>
  <si>
    <t xml:space="preserve">114,115, : </t>
  </si>
  <si>
    <t>Součet: : 0,14840</t>
  </si>
  <si>
    <t>766661112R00</t>
  </si>
  <si>
    <t>Montáž dveřních křídel kompletizovaných otevíravých ,  , do ocelové nebo fošnové zárubně, jednokřídlových, šířky do 800 mm</t>
  </si>
  <si>
    <t>800-766</t>
  </si>
  <si>
    <t>č.5,8,9,10 : 8</t>
  </si>
  <si>
    <t>766662811R00</t>
  </si>
  <si>
    <t>Demontáž dveřních křídel prahů dveří_x005F_x000D_
 jednokřídlových</t>
  </si>
  <si>
    <t>766662812R00</t>
  </si>
  <si>
    <t>Demontáž dveřních křídel prahů dveří_x005F_x000D_
 dvoukřídlových</t>
  </si>
  <si>
    <t>766 99 R</t>
  </si>
  <si>
    <t>Obklad stupňů a podest z jasanových hoblovaných fošen tl. 40 mm včetně nátěru tvrdým voskovým olejem, D+M</t>
  </si>
  <si>
    <t>vstupní schodiště : 8,9</t>
  </si>
  <si>
    <t>únikové schodiště : 10,1+5,3</t>
  </si>
  <si>
    <t>76601</t>
  </si>
  <si>
    <t>Repase stávajících vnitřních dveří č. 3 85/210 cm - výměna kování</t>
  </si>
  <si>
    <t>61161</t>
  </si>
  <si>
    <t>Dveře dřevěné,povrchová úprava pozink RAL 9006 80/197 cm hladké včetně kování, č.5</t>
  </si>
  <si>
    <t>61162</t>
  </si>
  <si>
    <t>Dveře dřevěné,povrchová úprava pozink RAL 9006 80/197 cm hladké včetně kování, č.8 kruhový průhled DN 300</t>
  </si>
  <si>
    <t>61163</t>
  </si>
  <si>
    <t>Dveře dřevěné,povrchová úprava pozink RAL 9006 60/197 cm hladké včetně kovíné, č. 9,10  kruhový průhled DN 300</t>
  </si>
  <si>
    <t>998766101R00</t>
  </si>
  <si>
    <t>Přesun hmot pro konstrukce truhlářské v objektech výšky do 6 m</t>
  </si>
  <si>
    <t xml:space="preserve">120,122,123,124, : </t>
  </si>
  <si>
    <t>Součet: : 0,80410</t>
  </si>
  <si>
    <t>767122811R00</t>
  </si>
  <si>
    <t>Demontáž stěn a příček s výplní z drátěné sítě šroubovaných</t>
  </si>
  <si>
    <t>800-767</t>
  </si>
  <si>
    <t>6,18*2,19</t>
  </si>
  <si>
    <t>76701</t>
  </si>
  <si>
    <t>Stěna hliníková  prosklená vchodová do otvoru 198/241 cm s dveřmi 85/233 cm,izolační bezpečnostní, dvojsklo,protihlukové 39 dB, paniková kluka D+M</t>
  </si>
  <si>
    <t>76702</t>
  </si>
  <si>
    <t>Dveře vnitřní celoskleněné bez nosného rámu se zárubní obložkovou kovovou dvoudílnou 90/210 cm D+M, sklo bezpečnostní, EI30 DP1-C,paniková klika,piktogramy dle vyhl. 398/2009</t>
  </si>
  <si>
    <t>76703</t>
  </si>
  <si>
    <t>Ocelová stěna 227/219 cm č.4 s dveřmi90/219 cm,ocelový rám,výplň svařovaná síť,povrch žárový pozink</t>
  </si>
  <si>
    <t>76704</t>
  </si>
  <si>
    <t>Nerez skluzavka s průhledy, D+M</t>
  </si>
  <si>
    <t>76705</t>
  </si>
  <si>
    <t>Zábradlí celoskleněné ze dvou skel bezpečnostních tl. 10 mm slepených,kotvené nerez kotvami, D+M</t>
  </si>
  <si>
    <t>vstupní schodiště : 0,34*2+0,339+1,814</t>
  </si>
  <si>
    <t>únikové schodiště : 1,264</t>
  </si>
  <si>
    <t>76706</t>
  </si>
  <si>
    <t>Obklad schodišťových stupňů vzorovaným lakovaným plechem tl. 5 mm</t>
  </si>
  <si>
    <t>kg</t>
  </si>
  <si>
    <t>0,04 : 0,9*(0,14+0,35)*3*0,005*7850</t>
  </si>
  <si>
    <t>1,37*(0,14+0,35)*3*0,005*7850</t>
  </si>
  <si>
    <t>76791</t>
  </si>
  <si>
    <t>Demontáž zakrytí kanálů z plechů</t>
  </si>
  <si>
    <t>14,8*0,6</t>
  </si>
  <si>
    <t>767990010RAG</t>
  </si>
  <si>
    <t>Atypické ocelové konstrukce D+M, přes 500 kg/ks</t>
  </si>
  <si>
    <t>vstupní schodiště dle výkresu D1.2.2. : 148,0+84,0+239,0+47,0</t>
  </si>
  <si>
    <t>únikové schodiště : 269,+61,0+180,0+248,0+82,0</t>
  </si>
  <si>
    <t>únikové schodiště mobilní část : 120,0</t>
  </si>
  <si>
    <t>767200002RA0</t>
  </si>
  <si>
    <t>Zábradlí balkonové, nátěry</t>
  </si>
  <si>
    <t>998767101R00</t>
  </si>
  <si>
    <t>Přesun hmot pro kovové stavební doplňk. konstrukce v objektech výšky do 6 m</t>
  </si>
  <si>
    <t xml:space="preserve">127,128,129,130,131,132,134, : </t>
  </si>
  <si>
    <t>Součet: : 2,09675</t>
  </si>
  <si>
    <t>771575113RT1</t>
  </si>
  <si>
    <t>Montáž podlah vnitřních z dlaždic keramických 300 x 600 mm, režných nebo glazovaných, hladkých, kladených do flexibilního tmele</t>
  </si>
  <si>
    <t>800-771</t>
  </si>
  <si>
    <t>03 : 19,86</t>
  </si>
  <si>
    <t>04 : 23,59</t>
  </si>
  <si>
    <t>0,06-0,13 : 4,55+3,05+1,44+1,67+1,67+1,62+1,62+1,33</t>
  </si>
  <si>
    <t>5976 R</t>
  </si>
  <si>
    <t>Dlažba velkoplošná 600/400 mm imitace železa, dle stávající , již použité v chodbě</t>
  </si>
  <si>
    <t>60,4*1,05</t>
  </si>
  <si>
    <t>998771101R00</t>
  </si>
  <si>
    <t>Přesun hmot pro podlahy z dlaždic v objektech výšky do 6 m</t>
  </si>
  <si>
    <t xml:space="preserve">137,138, : </t>
  </si>
  <si>
    <t>Součet: : 1,46530</t>
  </si>
  <si>
    <t>776510010RA0</t>
  </si>
  <si>
    <t xml:space="preserve">Demontáž povlakových podlah z nášlapné plochy </t>
  </si>
  <si>
    <t>AP-PSV</t>
  </si>
  <si>
    <t xml:space="preserve"> lepených s podložkou.</t>
  </si>
  <si>
    <t>18,98+66,72</t>
  </si>
  <si>
    <t>776520130RAC</t>
  </si>
  <si>
    <t>Podlahy povlakové podlahovina homogenní protiskluzná elektrostaticky vodivá, 610 x 610 x 2,0 mm, z čtverců, včetně soklíku, včetně vyrovnání podkladu samonivelační stěrkou</t>
  </si>
  <si>
    <t>lepení a dodávka podlahoviny z PVC, bez podkladu. Svaření podlahoviny. Dodávka a lepení podlahových soklíků z měkčeného PVC. Pastování a vyleštění podlah.</t>
  </si>
  <si>
    <t>el.rozvaděče : 7,27</t>
  </si>
  <si>
    <t>776971409R00</t>
  </si>
  <si>
    <t>Čisticí zóny a rohože textilní rohož, ze 100% polyamidu, podklad Vinyl, tloušťky 9 mm</t>
  </si>
  <si>
    <t>800-775</t>
  </si>
  <si>
    <t>2,4*1,5*2</t>
  </si>
  <si>
    <t>776976101R00</t>
  </si>
  <si>
    <t xml:space="preserve">Čisticí zóny a rohože rám z profilu L, z hliníku,  </t>
  </si>
  <si>
    <t xml:space="preserve">m     </t>
  </si>
  <si>
    <t>(2,5+1,4)*2*2</t>
  </si>
  <si>
    <t>7765201 RAD</t>
  </si>
  <si>
    <t>Podlaha povlaková z přírodního linolea pásů, soklík, stěrka</t>
  </si>
  <si>
    <t>86,65*1,1</t>
  </si>
  <si>
    <t>998776101R00</t>
  </si>
  <si>
    <t>Přesun hmot pro podlahy povlakové v objektech výšky do 6 m</t>
  </si>
  <si>
    <t>vodorovně do 50 m</t>
  </si>
  <si>
    <t xml:space="preserve">142,143,144, : </t>
  </si>
  <si>
    <t>Součet: : 0,91725</t>
  </si>
  <si>
    <t>783222100R00</t>
  </si>
  <si>
    <t xml:space="preserve">Nátěry kov.stavebních doplňk.konstrukcí syntetické dvojnásobné,  </t>
  </si>
  <si>
    <t>800-783</t>
  </si>
  <si>
    <t>HEB nosník : 6,1*0,96</t>
  </si>
  <si>
    <t>783226100R00</t>
  </si>
  <si>
    <t xml:space="preserve">Nátěry kov.stavebních doplňk.konstrukcí syntetické základní,  </t>
  </si>
  <si>
    <t>783251002R00</t>
  </si>
  <si>
    <t>Nátěry KDK epoxidové, epoxidehtové a epoxiesterové epoxidový, jednonásobné + 2x email</t>
  </si>
  <si>
    <t>schodiště : 1,478*32,0</t>
  </si>
  <si>
    <t>783251017R00</t>
  </si>
  <si>
    <t>Nátěry KDK epoxidové, epoxidehtové a epoxiesterové epoxidový, základní</t>
  </si>
  <si>
    <t>783602823R00</t>
  </si>
  <si>
    <t>Odstranění starých nátěrů z truhlářských výrobků opálením s obroušením, dveří a zárubní</t>
  </si>
  <si>
    <t>č.6 : 1,05*2,1*2</t>
  </si>
  <si>
    <t>783615300R00</t>
  </si>
  <si>
    <t>Nátěry truhlářských výrobků olejové dvojnásobné s 2x emailováním a 2x plným tmelením</t>
  </si>
  <si>
    <t>783896210RT1</t>
  </si>
  <si>
    <t>Nátěry betonových podlah akrylátové penetrace 1x</t>
  </si>
  <si>
    <t>sociálky : (2,53+1,8+0,5)*2*2,8</t>
  </si>
  <si>
    <t>-0,6*1,97*3</t>
  </si>
  <si>
    <t>-0,8*1,97*2</t>
  </si>
  <si>
    <t>(1,0+0,7)*2*2,8</t>
  </si>
  <si>
    <t>(1,65+1,85)*2*2,8</t>
  </si>
  <si>
    <t>(0,78+1,85)*2*2,8</t>
  </si>
  <si>
    <t>-0,6*1,97*2</t>
  </si>
  <si>
    <t>(0,9+1,85)*2*2,8</t>
  </si>
  <si>
    <t>(0,9*1,8)*2*2,8</t>
  </si>
  <si>
    <t>(0,9+1,8)*2*2,8</t>
  </si>
  <si>
    <t>783896211RT1</t>
  </si>
  <si>
    <t>Nátěry betonových podlah akrylátové 2xemail</t>
  </si>
  <si>
    <t>783897111R00</t>
  </si>
  <si>
    <t>Nátěr betonových povrchů vodoodpudivý na siloxanové bázi, pro exteriér, penetrace 1x</t>
  </si>
  <si>
    <t>0.01 : 72,59</t>
  </si>
  <si>
    <t>783897122R00</t>
  </si>
  <si>
    <t>Nátěr betonových povrchů vodoodpudivý vodní přípravek (voda, SiO2), pro exteriér a interiér, jednonásobný</t>
  </si>
  <si>
    <t>783897131R00</t>
  </si>
  <si>
    <t>Nátěr betonových povrchů vodoodpudivý na siloxanové bázi, pro exteriér, dvojnásobný</t>
  </si>
  <si>
    <t>784442011RT2</t>
  </si>
  <si>
    <t>Malby z malířských směsí disperzních, v místnostech do 3,8 m, jednobarevné, dvojnásobné + 1x penetrace</t>
  </si>
  <si>
    <t>800-784</t>
  </si>
  <si>
    <t>86,65+16,62</t>
  </si>
  <si>
    <t>165,3638+55,1+205,4308+2,1+81,454</t>
  </si>
  <si>
    <t>7901</t>
  </si>
  <si>
    <t>Mobilní schodelez pásový</t>
  </si>
  <si>
    <t>979081111R00</t>
  </si>
  <si>
    <t>Odvoz suti a vybouraných hmot na skládku do 1 km</t>
  </si>
  <si>
    <t>Přesun suti</t>
  </si>
  <si>
    <t>POL8_</t>
  </si>
  <si>
    <t xml:space="preserve">Demontážní hmotnosti z položek s pořadovými čísly: : </t>
  </si>
  <si>
    <t xml:space="preserve">72,73,74,75,77,78,79,80,81,87,88,89,90,91,92,93,94,95,96,97,98,118,119,126,133, : </t>
  </si>
  <si>
    <t>Součet: : 105,49806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</si>
  <si>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</si>
  <si>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</si>
  <si>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</si>
  <si>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</si>
  <si>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</si>
  <si>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</si>
  <si>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</si>
  <si>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suti, skupina 17 09 04 z Katalogu odpadů</t>
  </si>
  <si>
    <t>RTS 20/ I</t>
  </si>
  <si>
    <t>721170955R00</t>
  </si>
  <si>
    <t>Opravy odpadního potrubí novodurového vsazení odbočky do potrubí hrdlového, D 110 mm</t>
  </si>
  <si>
    <t>800-721</t>
  </si>
  <si>
    <t>721170956R00</t>
  </si>
  <si>
    <t>Opravy odpadního potrubí novodurového vsazení odbočky do potrubí hrdlového, D 140 mm</t>
  </si>
  <si>
    <t>721176102R00</t>
  </si>
  <si>
    <t>Potrubí HT připojovací vnější průměr D 40 mm, tloušťka stěny 1,8 mm, DN 40</t>
  </si>
  <si>
    <t>včetně tvarovek, objímek. Bez zednických výpomocí.</t>
  </si>
  <si>
    <t>2,0+2,0+2,0+3,0</t>
  </si>
  <si>
    <t>721176103R00</t>
  </si>
  <si>
    <t>Potrubí HT připojovací vnější průměr D 50 mm, tloušťka stěny 1,8 mm, DN 50</t>
  </si>
  <si>
    <t>721176105R00</t>
  </si>
  <si>
    <t>Potrubí HT připojovací vnější průměr D 110 mm, tloušťka stěny 2,7 mm, DN 100</t>
  </si>
  <si>
    <t>721176222R00</t>
  </si>
  <si>
    <t>Potrubí KG svodné (ležaté) v zemi vnější průměr D 110 mm, tloušťka stěny 3,2 mm, DN 100</t>
  </si>
  <si>
    <t>721176223R00</t>
  </si>
  <si>
    <t>Potrubí KG svodné (ležaté) v zemi vnější průměr D 125 mm, tloušťka stěny 3,2 mm, DN 125</t>
  </si>
  <si>
    <t>1,0+2,5+4,0</t>
  </si>
  <si>
    <t>721171803R00</t>
  </si>
  <si>
    <t>Demontáž potrubí z novodurových trub do D 75 mm</t>
  </si>
  <si>
    <t>odpadního nebo připojovacího,</t>
  </si>
  <si>
    <t>721171808R00</t>
  </si>
  <si>
    <t>Demontáž potrubí z novodurových trub přes D 75 mm do D 114 mm</t>
  </si>
  <si>
    <t>721194104R00</t>
  </si>
  <si>
    <t>Zřízení přípojek na potrubí D 40 mm, materiál ve specifikaci</t>
  </si>
  <si>
    <t>vyvedení a upevnění odpadních výpustek,</t>
  </si>
  <si>
    <t>721194105R00</t>
  </si>
  <si>
    <t>Zřízení přípojek na potrubí D 50 mm, materiál ve specifikaci</t>
  </si>
  <si>
    <t>721194106R00</t>
  </si>
  <si>
    <t>Zřízení přípojek na potrubí D 63 mm, materiál ve specifikaci</t>
  </si>
  <si>
    <t>721194109R00</t>
  </si>
  <si>
    <t>Zřízení přípojek na potrubí D 110  mm, materiál ve specifikaci</t>
  </si>
  <si>
    <t>721290111R00</t>
  </si>
  <si>
    <t>Zkouška těsnosti kanalizace v objektech vodou, DN 125</t>
  </si>
  <si>
    <t>998721101R00</t>
  </si>
  <si>
    <t>Přesun hmot pro vnitřní kanalizaci v objektech výšky do 6 m</t>
  </si>
  <si>
    <t>50 m vodorovně, měřeno od těžiště půdorysné plochy skládky do těžiště půdorysné plochy objektu</t>
  </si>
  <si>
    <t xml:space="preserve">1,2,3,4,5,6,7, : </t>
  </si>
  <si>
    <t>Součet: : 0,09009</t>
  </si>
  <si>
    <t>722170801R00</t>
  </si>
  <si>
    <t>Demontáž potrubí z trubek z PH tlakových do D 32 mm</t>
  </si>
  <si>
    <t>722172411R00</t>
  </si>
  <si>
    <t>Potrubí z plastických hmot polypropylenové potrubí PP-R, D 20 mm, s 2,8 mm, PN 16, polyfúzně svařované, včetně zednických výpomocí</t>
  </si>
  <si>
    <t>včetně tvarovek, bez zednických výpomocí</t>
  </si>
  <si>
    <t>722172412R00</t>
  </si>
  <si>
    <t>Potrubí z plastických hmot polypropylenové potrubí PP-R, D 25 mm, s 3,5 mm, PN 16, polyfúzně svařované, včetně zednických výpomocí</t>
  </si>
  <si>
    <t>722181213RT7</t>
  </si>
  <si>
    <t>Izolace vodovodního potrubí návleková z trubic z pěnového polyetylenu, tloušťka stěny 13 mm, d 22 mm</t>
  </si>
  <si>
    <t>722181213RT8</t>
  </si>
  <si>
    <t>Izolace vodovodního potrubí návleková z trubic z pěnového polyetylenu, tloušťka stěny 13 mm, d 25 mm</t>
  </si>
  <si>
    <t>722190401R00</t>
  </si>
  <si>
    <t>Vyvedení a upevnění výpustek DN 15</t>
  </si>
  <si>
    <t>3+6+3+1</t>
  </si>
  <si>
    <t>722202213R00</t>
  </si>
  <si>
    <t>Nástěnka vnitřní závit,  spoj svařováním, D 20 mm x DN 15, včetně dodávky materiálu</t>
  </si>
  <si>
    <t>722290226R00</t>
  </si>
  <si>
    <t>Dílčí tlakové zkoušky vodovodního potrubí závitového, do DN 50</t>
  </si>
  <si>
    <t>722290234R00</t>
  </si>
  <si>
    <t>Proplach a dezinfekce vodovodního potrubí do DN 80</t>
  </si>
  <si>
    <t>998722101R00</t>
  </si>
  <si>
    <t>Přesun hmot pro vnitřní vodovod v objektech výšky do 6 m</t>
  </si>
  <si>
    <t xml:space="preserve">17,18,19,20,22,23,24, : </t>
  </si>
  <si>
    <t>Součet: : 0,03990</t>
  </si>
  <si>
    <t>725014131RT1</t>
  </si>
  <si>
    <t>Klozetové mísy závěsné, bilé, hluboké splachování, zadní, včetně sedátka, šířka 360 mm, hloubka 510 mm, výška 400 mm</t>
  </si>
  <si>
    <t>725014141R00</t>
  </si>
  <si>
    <t>Klozetové mísy závěsné pro ZTP, bilé, hluboké splachování, zadní, včetně sedátka, šířka 360 mm, hloubka 700 mm, výška 480 mm</t>
  </si>
  <si>
    <t>725016125R00</t>
  </si>
  <si>
    <t>Pisoár diturvitový, bílý, odsávací, přívod vnitřní, zdroj napájení pro tři urinály (senzor), včetně dodávky materiálu</t>
  </si>
  <si>
    <t>725017132R00</t>
  </si>
  <si>
    <t>Umyvadlo na šrouby, bílé, šířka 550 mm, hloubka 420 mm</t>
  </si>
  <si>
    <t>725017153R00</t>
  </si>
  <si>
    <t>Umyvadlo invalidní, bílé, šířka 640 mm, hloubka 550 mm</t>
  </si>
  <si>
    <t>725017138R00</t>
  </si>
  <si>
    <t>Kryt sifonu keramický bílý</t>
  </si>
  <si>
    <t>725290010RA0</t>
  </si>
  <si>
    <t>Demontáž zařizovacích předmětů klozetu včetně splachovací nádrže</t>
  </si>
  <si>
    <t>725290020RA0</t>
  </si>
  <si>
    <t>Demontáž zařizovacích předmětů umyvadla včetně baterie a konzol</t>
  </si>
  <si>
    <t>725291123R00</t>
  </si>
  <si>
    <t>Invalidní program madlo jednoduché pevné, rozměr 500 mm, nerez</t>
  </si>
  <si>
    <t>725291142R00</t>
  </si>
  <si>
    <t>Invalidní program madlo dvojité pevné, rozměr 813 mm, nerez</t>
  </si>
  <si>
    <t>725291146R00</t>
  </si>
  <si>
    <t>Invalidní program madlo dvojité sklopné, rozměr 813 mm, nerez</t>
  </si>
  <si>
    <t>725019101R00</t>
  </si>
  <si>
    <t>Výlevka diturvitová s plastovou mřížkou, stojící</t>
  </si>
  <si>
    <t>725330820R00</t>
  </si>
  <si>
    <t>Demontáž výlevek diturvitových</t>
  </si>
  <si>
    <t>bez výtokových armatur a bez nádrže a splachovacího potrubí,</t>
  </si>
  <si>
    <t>725539102R00</t>
  </si>
  <si>
    <t>Montáž elektrického ohřívače objem 80 l</t>
  </si>
  <si>
    <t>725530823R00</t>
  </si>
  <si>
    <t>Demontáž elektrických zásobníkových ohřívačů vody tlakových, od 50 do 200 l</t>
  </si>
  <si>
    <t>725823613RT1</t>
  </si>
  <si>
    <t>Baterie umyvadlové a dřezové umyvadlová, stojánková, samouzavírací armatura směšovací s možností regulace teploty, standardní, včetně dodávky materiálu</t>
  </si>
  <si>
    <t>725825114RT1</t>
  </si>
  <si>
    <t>Baterie umyvadlové a dřezové dřezová, nástěnná, ruční ovládání, standardní, včetně dodávky materiálu</t>
  </si>
  <si>
    <t>výlevka : 1</t>
  </si>
  <si>
    <t>725820801R00</t>
  </si>
  <si>
    <t>Demontáž baterií nástěnných do G 3/4"</t>
  </si>
  <si>
    <t>725111910R00</t>
  </si>
  <si>
    <t>Opravy zařízení záchodů nádrží_x005F_x000D_
 odmontování splachovací trubky</t>
  </si>
  <si>
    <t>725111911R00</t>
  </si>
  <si>
    <t>Opravy zařízení záchodů nádrží_x005F_x000D_
 odmontovaní nádrže</t>
  </si>
  <si>
    <t>72512 R</t>
  </si>
  <si>
    <t>Splachovací nádržka s trubkou k výlevce</t>
  </si>
  <si>
    <t>274185T10</t>
  </si>
  <si>
    <t>Ventil rohový s přípoj. trubičkou  G 1/2</t>
  </si>
  <si>
    <t>Vlastní CÚ</t>
  </si>
  <si>
    <t>6+3+1</t>
  </si>
  <si>
    <t>5413220110R</t>
  </si>
  <si>
    <t>ohřívač vody elektrický tlakový; provedení svislé; objem 30 l; v = 676 mm; š = 380 mm; hl = 380 mm; napětí 230 V; příkon 2 000 W; příkon - rychloohřev 6 000 W; 30 až 85 °C</t>
  </si>
  <si>
    <t>RTS 18/ II</t>
  </si>
  <si>
    <t>998725101R00</t>
  </si>
  <si>
    <t>Přesun hmot pro zařizovací předměty v objektech výšky do 6 m</t>
  </si>
  <si>
    <t xml:space="preserve">26,27,28,29,30,31,34,35,36,37,39,41,42,46,47,48, : </t>
  </si>
  <si>
    <t>Součet: : 0,22570</t>
  </si>
  <si>
    <t>726211321R00</t>
  </si>
  <si>
    <t>Klozet montážní prvek pro zavěšené WC s nádržkou, pro instalaci suchým procesem do lehkých sádrokartonových příček nebo k instalaci před masivní stěnu, bez soupravy na tlumení hluku, bez ovladacího tlačitka, ovládání zepředu, stavební výška 112 cm, včetně dodávky materiálu</t>
  </si>
  <si>
    <t>726211332R00</t>
  </si>
  <si>
    <t>Klozet montážní prvek pro zavěšené WC a madla s nádržkou pro tělesně postižené, pro instalaci suchým procesem do lehkých sádrokartonových příček nebo k instalaci před masivní stěnu, bez soupravy na tlumení hluku, bez ovladacího tlačitka, ovládání zepředu, stavební výška 112 cm, včetně dodávky materiálu</t>
  </si>
  <si>
    <t>998726121R00</t>
  </si>
  <si>
    <t>Přesun hmot pro předstěnové systémy v objektech výšky do 6 m</t>
  </si>
  <si>
    <t xml:space="preserve">50,51, : </t>
  </si>
  <si>
    <t>Součet: : 0,03694</t>
  </si>
  <si>
    <t>713463312</t>
  </si>
  <si>
    <t>Montáž izolace tepelné potrubí potrubními pouzdry s Al fólií s přesahem Al páskou 1x D do 100 mm</t>
  </si>
  <si>
    <t>POL1_7</t>
  </si>
  <si>
    <t>713463411</t>
  </si>
  <si>
    <t>Montáž izolace tepelné potrubí a ohybů návlekovými izolačními pouzdry</t>
  </si>
  <si>
    <t>998713101</t>
  </si>
  <si>
    <t>Přesun hmot tonážní pro izolace tepelné v objektech v do 6 m</t>
  </si>
  <si>
    <t>283770450</t>
  </si>
  <si>
    <t>POL3_0</t>
  </si>
  <si>
    <t>283770480</t>
  </si>
  <si>
    <t>283770510</t>
  </si>
  <si>
    <t>283770530</t>
  </si>
  <si>
    <t>283770570</t>
  </si>
  <si>
    <t>283770610</t>
  </si>
  <si>
    <t>283770620</t>
  </si>
  <si>
    <t>283771110</t>
  </si>
  <si>
    <t>283771300</t>
  </si>
  <si>
    <t>283771350</t>
  </si>
  <si>
    <t>631546080</t>
  </si>
  <si>
    <t>722130238</t>
  </si>
  <si>
    <t>Potrubí vodovodní ocelové závitové pozinkované svařované běžné DN 80</t>
  </si>
  <si>
    <t>722130805</t>
  </si>
  <si>
    <t>Demontáž potrubí ocelové pozinkované závitové do DN 80</t>
  </si>
  <si>
    <t>998722101</t>
  </si>
  <si>
    <t>Přesun hmot tonážní pro vnitřní vodovod v objektech v do 6 m</t>
  </si>
  <si>
    <t>732421402</t>
  </si>
  <si>
    <t>Čerpadlo teplovodní mokroběžné závitové oběhové DN 25 výtlak do 4,0 m průtok 2,2 m3/h pro vytápění</t>
  </si>
  <si>
    <t>soubor</t>
  </si>
  <si>
    <t>998732101</t>
  </si>
  <si>
    <t>Přesun hmot tonážní pro strojovny v objektech v do 6 m</t>
  </si>
  <si>
    <t>733110808</t>
  </si>
  <si>
    <t>Demontáž potrubí ocelového závitového do DN 50</t>
  </si>
  <si>
    <t>733111113</t>
  </si>
  <si>
    <t>Potrubí ocelové závitové bezešvé běžné v kotelnách nebo strojovnách DN 15</t>
  </si>
  <si>
    <t>733111114</t>
  </si>
  <si>
    <t>Potrubí ocelové závitové bezešvé běžné v kotelnách nebo strojovnách DN 20</t>
  </si>
  <si>
    <t>733111115</t>
  </si>
  <si>
    <t>Potrubí ocelové závitové bezešvé běžné v kotelnách nebo strojovnách DN 25</t>
  </si>
  <si>
    <t>733111116</t>
  </si>
  <si>
    <t>Potrubí ocelové závitové bezešvé běžné v kotelnách nebo strojovnách DN 32</t>
  </si>
  <si>
    <t>733111117</t>
  </si>
  <si>
    <t>Potrubí ocelové závitové bezešvé běžné v kotelnách nebo strojovnách DN 40</t>
  </si>
  <si>
    <t>733190107</t>
  </si>
  <si>
    <t>Zkouška těsnosti potrubí ocelové závitové do DN 40</t>
  </si>
  <si>
    <t>733223105</t>
  </si>
  <si>
    <t>Potrubí měděné tvrdé spojované měkkým pájením D 28x1,5</t>
  </si>
  <si>
    <t>733291101</t>
  </si>
  <si>
    <t>Zkouška těsnosti potrubí měděné do D 35x1,5</t>
  </si>
  <si>
    <t>998733101</t>
  </si>
  <si>
    <t>Přesun hmot tonážní pro rozvody potrubí v objektech v do 6 m</t>
  </si>
  <si>
    <t>734221413</t>
  </si>
  <si>
    <t>Ventil závitový regulační přímý G 1/2 PN 10 do 120°C s nastavitelnou regulací</t>
  </si>
  <si>
    <t>734221682</t>
  </si>
  <si>
    <t>Termostatická hlavice kapalinová PN 10 do 110°C otopných těles VK</t>
  </si>
  <si>
    <t>734242414</t>
  </si>
  <si>
    <t>Ventil závitový zpětný přímý G 1 PN 16 do 110°C</t>
  </si>
  <si>
    <t>734261233</t>
  </si>
  <si>
    <t>Šroubení topenářské přímé G 1/2 PN 16 do 120°C</t>
  </si>
  <si>
    <t>734261406</t>
  </si>
  <si>
    <t>Armatura připojovací přímá G 1/2x18 PN 10 do 110°C radiátorů typu VK</t>
  </si>
  <si>
    <t>734291122</t>
  </si>
  <si>
    <t>Kohout plnící a vypouštěcí G 3/8 PN 10 do 110°C závitový</t>
  </si>
  <si>
    <t>734291244</t>
  </si>
  <si>
    <t>Filtr závitový přímý G 1 PN 16 do 130°C s vnitřními závity</t>
  </si>
  <si>
    <t>734292715</t>
  </si>
  <si>
    <t>Kohout kulový přímý G 1 PN 42 do 185°C vnitřní závit</t>
  </si>
  <si>
    <t>734292717</t>
  </si>
  <si>
    <t>Kohout kulový přímý G 1 1/2 PN 42 do 185°C vnitřní závit</t>
  </si>
  <si>
    <t>734411117</t>
  </si>
  <si>
    <t>Teploměr technický s pevným stonkem a jímkou zadní připojení průměr 80 mm délky 100 mm</t>
  </si>
  <si>
    <t>998734101</t>
  </si>
  <si>
    <t>Přesun hmot tonážní pro armatury v objektech v do 6 m</t>
  </si>
  <si>
    <t>R002</t>
  </si>
  <si>
    <t>R003</t>
  </si>
  <si>
    <t>Příložný termostat</t>
  </si>
  <si>
    <t>R004</t>
  </si>
  <si>
    <t>Havarijní termostat</t>
  </si>
  <si>
    <t>R005</t>
  </si>
  <si>
    <t>ON 42x1,5 + OV 3/8"</t>
  </si>
  <si>
    <t>735111350</t>
  </si>
  <si>
    <t>Nátěr článkového tělesa</t>
  </si>
  <si>
    <t>735111810</t>
  </si>
  <si>
    <t>Demontáž otopného tělesa litinového článkového</t>
  </si>
  <si>
    <t>735118110</t>
  </si>
  <si>
    <t>Zkoušky těsnosti otopných těles litinových článkových vodou</t>
  </si>
  <si>
    <t>735119140</t>
  </si>
  <si>
    <t>Montáž otopného tělesa litinového článkového</t>
  </si>
  <si>
    <t>735151811</t>
  </si>
  <si>
    <t>Demontáž otopného tělesa panelového jednořadého délka do 1500 mm</t>
  </si>
  <si>
    <t>998735101</t>
  </si>
  <si>
    <t>Přesun hmot tonážní pro otopná tělesa v objektech v do 6 m</t>
  </si>
  <si>
    <t>R024</t>
  </si>
  <si>
    <t>R026</t>
  </si>
  <si>
    <t>R009</t>
  </si>
  <si>
    <t>Ochranná trubka černá 25</t>
  </si>
  <si>
    <t>POL1_1</t>
  </si>
  <si>
    <t>R016</t>
  </si>
  <si>
    <t>R006</t>
  </si>
  <si>
    <t>R007</t>
  </si>
  <si>
    <t>R008</t>
  </si>
  <si>
    <t>R010</t>
  </si>
  <si>
    <t>R011</t>
  </si>
  <si>
    <t>R012</t>
  </si>
  <si>
    <t>R013</t>
  </si>
  <si>
    <t>R014</t>
  </si>
  <si>
    <t>R015</t>
  </si>
  <si>
    <t>R023</t>
  </si>
  <si>
    <t>Mtž. podlahového topení</t>
  </si>
  <si>
    <t>R022</t>
  </si>
  <si>
    <t>Doprava pracovníků na stavbu</t>
  </si>
  <si>
    <t>km</t>
  </si>
  <si>
    <t>Uvedení ústředního vytápění do provozu</t>
  </si>
  <si>
    <t>hod</t>
  </si>
  <si>
    <t>R020</t>
  </si>
  <si>
    <t>Montážní a těsnící materiál (hmoždinky, vruty, objímky, AL pásky, apod.)</t>
  </si>
  <si>
    <t>R021</t>
  </si>
  <si>
    <t>Stavební výpomoci, sekání drážek, vrtání otvorů, zazdívky, apod.</t>
  </si>
  <si>
    <t>Pol__0002</t>
  </si>
  <si>
    <t>vyhodnocovací relé pro čidlo kouře</t>
  </si>
  <si>
    <t>Pol__0005</t>
  </si>
  <si>
    <t>pohybové čidlo stropní , 230V/6A/360°</t>
  </si>
  <si>
    <t>Pol__0006</t>
  </si>
  <si>
    <t>rozváděč RH dle výkresu komplet, včetně přepěť. ochrany</t>
  </si>
  <si>
    <t>Pol__0007</t>
  </si>
  <si>
    <t>podstavec 100mm pro RH</t>
  </si>
  <si>
    <t>Pol__0008</t>
  </si>
  <si>
    <t>rozváděč RP1 dle výkresu komplet, včetně přepěť. ochrany</t>
  </si>
  <si>
    <t>Pol__0009</t>
  </si>
  <si>
    <t>rozváděč RP2 dle výkresu komplet, včetně přepěť. ochrany</t>
  </si>
  <si>
    <t>Pol__0011</t>
  </si>
  <si>
    <t>systém nouzového volání (WC invalidé) vč. zdroje 15V</t>
  </si>
  <si>
    <t>Pol__0012</t>
  </si>
  <si>
    <t>trubka ohebná 25mm</t>
  </si>
  <si>
    <t>Pol__0013</t>
  </si>
  <si>
    <t>trubka ohebná 20mm</t>
  </si>
  <si>
    <t>Pol__0014</t>
  </si>
  <si>
    <t>Niedax lišta, povrch Sendzimir</t>
  </si>
  <si>
    <t>Pol__0015</t>
  </si>
  <si>
    <t>příchytka Niedax</t>
  </si>
  <si>
    <t>Pol__0016</t>
  </si>
  <si>
    <t>SYKFY 2x2x0,5</t>
  </si>
  <si>
    <t>Pol__0017</t>
  </si>
  <si>
    <t>SYKFY 3x2x0,5</t>
  </si>
  <si>
    <t>Pol__0018</t>
  </si>
  <si>
    <t>SYKFY 5x2x0,5</t>
  </si>
  <si>
    <t>Pol__0019</t>
  </si>
  <si>
    <t>CYKY-O 3x1,5</t>
  </si>
  <si>
    <t>Pol__0020</t>
  </si>
  <si>
    <t>CYKY-J 3x1,5</t>
  </si>
  <si>
    <t>Pol__0021</t>
  </si>
  <si>
    <t>CYKY-J 3x2,5</t>
  </si>
  <si>
    <t>Pol__0022</t>
  </si>
  <si>
    <t>CYKY-J 5x1,5</t>
  </si>
  <si>
    <t>Pol__0023</t>
  </si>
  <si>
    <t>CYKY-J 5x4</t>
  </si>
  <si>
    <t>Pol__0024</t>
  </si>
  <si>
    <t>CY4</t>
  </si>
  <si>
    <t>Pol__0025</t>
  </si>
  <si>
    <t>CY10</t>
  </si>
  <si>
    <t>Pol__0026</t>
  </si>
  <si>
    <t>CYSY 3x0,75</t>
  </si>
  <si>
    <t>Pol__0027</t>
  </si>
  <si>
    <t>CYSY 5x0,75</t>
  </si>
  <si>
    <t>Pol__0028</t>
  </si>
  <si>
    <t>svorka pro pospoj. + Cu páska</t>
  </si>
  <si>
    <t>Pol__0032</t>
  </si>
  <si>
    <t>motorový spouštěč MS, 3 póly, 2A</t>
  </si>
  <si>
    <t>Pol__0033</t>
  </si>
  <si>
    <t>stykač- relé 20A/2P</t>
  </si>
  <si>
    <t>Pol__0034</t>
  </si>
  <si>
    <t>sporáková přípojka 400V/25A, p.o.</t>
  </si>
  <si>
    <t>Pol__0035</t>
  </si>
  <si>
    <t>prům.spínač  -bezpečnostní, 16A/400V. IP54 povrch</t>
  </si>
  <si>
    <t>Pol__0036</t>
  </si>
  <si>
    <t>KU 1902 hluboká</t>
  </si>
  <si>
    <t>Pol__0037</t>
  </si>
  <si>
    <t>KR 1903 vč. svorkovnice a víčka</t>
  </si>
  <si>
    <t>Pol__0038</t>
  </si>
  <si>
    <t>KR 97 vč. svorkovnice a víčka</t>
  </si>
  <si>
    <t>Pol__0039</t>
  </si>
  <si>
    <t>KR 8110</t>
  </si>
  <si>
    <t>Pol__0040</t>
  </si>
  <si>
    <t>Zátka bezpečnostní do zásuvky 230V</t>
  </si>
  <si>
    <t>Pol__0041</t>
  </si>
  <si>
    <t>bezšroubá svorka  2x2,5 do rozvodek</t>
  </si>
  <si>
    <t>Pol__0042</t>
  </si>
  <si>
    <t>bezšroubá svorka  3x2,5 do rozvodek</t>
  </si>
  <si>
    <t>Pol__0043</t>
  </si>
  <si>
    <t>bezšroubá svorka  5x2 ,5 do rozvodek</t>
  </si>
  <si>
    <t>Pol__0044</t>
  </si>
  <si>
    <t>spínač osvětlení 01 s doutn. a kyrtem - provedení viz Návrh interieru</t>
  </si>
  <si>
    <t>Pol__0045</t>
  </si>
  <si>
    <t>spínač osvětlení 06 s doutn. a kyrtem - provedení viz Návrh interieru</t>
  </si>
  <si>
    <t>Pol__0046</t>
  </si>
  <si>
    <t>zásuvka 230V/16 - provedení viz Návrh interieru</t>
  </si>
  <si>
    <t>Pol__0047</t>
  </si>
  <si>
    <t>rámeček pod spínač/zásuvku 1 přístroj  - provedení viz Návrh interieru</t>
  </si>
  <si>
    <t>Pol__0048</t>
  </si>
  <si>
    <t>rámeček pod spínač/zásuvku 2 přístroje - provedení viz Návrh interieru</t>
  </si>
  <si>
    <t>Pol__0049</t>
  </si>
  <si>
    <t>rámeček pod spínač/zásuvku 3 přístroje - provedení viz Návrh interieru</t>
  </si>
  <si>
    <t>Pol__0051</t>
  </si>
  <si>
    <t>2 x zásuvka 230V/16A, STANDARDNÍ</t>
  </si>
  <si>
    <t>Pol__0052</t>
  </si>
  <si>
    <t>zásuvka IP 44, GO, povrch</t>
  </si>
  <si>
    <t>Pol__0053</t>
  </si>
  <si>
    <t>podl.krabice IP30 vč.přísl.komplet pro min.8 přístrojů Q 45x45mm</t>
  </si>
  <si>
    <t>Pol__0054</t>
  </si>
  <si>
    <t>zásuvka do podl krabice,  Q 45x45mm, 230V/16A, vč, rámečku</t>
  </si>
  <si>
    <t>Pol__0055</t>
  </si>
  <si>
    <t>krabice 294x152x70 p.o</t>
  </si>
  <si>
    <t>Pol__0072</t>
  </si>
  <si>
    <t>lišta vkládací plast 40x25mm</t>
  </si>
  <si>
    <t>Pol__0073</t>
  </si>
  <si>
    <t>lišta vkládací plast 120x40mm</t>
  </si>
  <si>
    <t>Pol__0074</t>
  </si>
  <si>
    <t>pomoc.materiál, spoj.materiál, svorky, sádra apod.</t>
  </si>
  <si>
    <t>Pol__0075</t>
  </si>
  <si>
    <t>zednické výpomoci, sekání drážek apod</t>
  </si>
  <si>
    <t>Pol__0076</t>
  </si>
  <si>
    <t>Pol__0077</t>
  </si>
  <si>
    <t>demotáže stáv, rozvodů a rozváděčů</t>
  </si>
  <si>
    <t>Pol__0078</t>
  </si>
  <si>
    <t>elektromontáže</t>
  </si>
  <si>
    <t>Pol__0079</t>
  </si>
  <si>
    <t>úprava programu stáv. RAKu v plynové kotelně</t>
  </si>
  <si>
    <t>Pol__0081</t>
  </si>
  <si>
    <t>výchozí revize</t>
  </si>
  <si>
    <t>a</t>
  </si>
  <si>
    <t>LED svítidlo 30W, modré světlo, 230V, korpus bíle lakovaný</t>
  </si>
  <si>
    <t>R-položka</t>
  </si>
  <si>
    <t>POL12_0</t>
  </si>
  <si>
    <t xml:space="preserve">hliník, světelný kryt opálový polykarbonát, célková délka : </t>
  </si>
  <si>
    <t>A</t>
  </si>
  <si>
    <t xml:space="preserve">profil, hliníkový odrazný reflektor, světelný kryt opálový : </t>
  </si>
  <si>
    <t>ap1</t>
  </si>
  <si>
    <t>B</t>
  </si>
  <si>
    <t>BG1</t>
  </si>
  <si>
    <t>čidlo kouře do vzt potrubí ionizační</t>
  </si>
  <si>
    <t>BT</t>
  </si>
  <si>
    <t>čidlo teploty Pt100 příložné na připáskování</t>
  </si>
  <si>
    <t>C</t>
  </si>
  <si>
    <t>D</t>
  </si>
  <si>
    <t>žárovkový reflektor 1x150W, E27, korpus tlakově litý hliník</t>
  </si>
  <si>
    <t xml:space="preserve">povrchová úprava lak night blue, světelný kryt vnitřně : </t>
  </si>
  <si>
    <t>E</t>
  </si>
  <si>
    <t>F</t>
  </si>
  <si>
    <t>LED svítidlo 37W/4000K/4520lm, CRI80, 230V/1050mA, IP20</t>
  </si>
  <si>
    <t xml:space="preserve">korpus bíle lakovaný ocelový plech, hliníkový odrazný : </t>
  </si>
  <si>
    <t>17</t>
  </si>
  <si>
    <t>G</t>
  </si>
  <si>
    <t>zářivkový reflektor 1x23W, E27, korpus tlakově litý hliník</t>
  </si>
  <si>
    <t>H</t>
  </si>
  <si>
    <t>LED svítidlo 14W/4000K/1300lm, CRI90, 500mA, IP44,</t>
  </si>
  <si>
    <t>11</t>
  </si>
  <si>
    <t>Hp1</t>
  </si>
  <si>
    <t>J</t>
  </si>
  <si>
    <t>K</t>
  </si>
  <si>
    <t>LED pásek 4,8W, studená bílá, 12V, IP64, osazený v</t>
  </si>
  <si>
    <t>Kp1</t>
  </si>
  <si>
    <t>M</t>
  </si>
  <si>
    <t>N1</t>
  </si>
  <si>
    <t>LED svítidlo 3W/150lm, NM, selftest, 1 hodina, IP42, třída</t>
  </si>
  <si>
    <t xml:space="preserve">izolce II, korpus lakovaný plast, lak antracit, světelný kryt : </t>
  </si>
  <si>
    <t>Pol__0010</t>
  </si>
  <si>
    <t>rozváděč RP3 dle výkresu komplet, včetně přepěť. ochrany</t>
  </si>
  <si>
    <t>Pol__0050</t>
  </si>
  <si>
    <t>rámeček pod spínač/zásuvku 5 přístrojů - provedení viz Návrh interieru</t>
  </si>
  <si>
    <t>Pol__0080</t>
  </si>
  <si>
    <t>oživení  a nastavení systému</t>
  </si>
  <si>
    <t>komplet</t>
  </si>
  <si>
    <t>ST</t>
  </si>
  <si>
    <t>termostat havarijní 20-90°C, pro připáskování</t>
  </si>
  <si>
    <t>ST1</t>
  </si>
  <si>
    <t>termostat průmyslový, 0-40°C</t>
  </si>
  <si>
    <t>Y</t>
  </si>
  <si>
    <t>servopohon 230VAC, 3body, pro směšovací ventil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</si>
  <si>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</si>
  <si>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</si>
  <si>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</si>
  <si>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</si>
  <si>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</si>
  <si>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</si>
  <si>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</si>
  <si>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</si>
  <si>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</si>
  <si>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Potrubí SPIRO d 160 mm</t>
  </si>
  <si>
    <t>110</t>
  </si>
  <si>
    <t>Potrubí SPIRO d 125 mm</t>
  </si>
  <si>
    <t>111</t>
  </si>
  <si>
    <t>Potrubí SPIRO d 100 mm</t>
  </si>
  <si>
    <t>112</t>
  </si>
  <si>
    <t>113</t>
  </si>
  <si>
    <t>Přechod osový d160/125 mm</t>
  </si>
  <si>
    <t>114</t>
  </si>
  <si>
    <t>Přechod osový d125/100 mm</t>
  </si>
  <si>
    <t>115</t>
  </si>
  <si>
    <t>Pol__2</t>
  </si>
  <si>
    <t>Pol__3</t>
  </si>
  <si>
    <t>Pol__4</t>
  </si>
  <si>
    <t>Pohybové čidlo</t>
  </si>
  <si>
    <t>201</t>
  </si>
  <si>
    <t>202</t>
  </si>
  <si>
    <t>203</t>
  </si>
  <si>
    <t>204</t>
  </si>
  <si>
    <t>205</t>
  </si>
  <si>
    <t>Potrubí SPIRO d 200 mm</t>
  </si>
  <si>
    <t>206</t>
  </si>
  <si>
    <t>207</t>
  </si>
  <si>
    <t>Mřížka ze sytexu d 200 mm</t>
  </si>
  <si>
    <t>Pol__20</t>
  </si>
  <si>
    <t>Pol__21</t>
  </si>
  <si>
    <t>301</t>
  </si>
  <si>
    <t>kpl</t>
  </si>
  <si>
    <t>302</t>
  </si>
  <si>
    <t>303</t>
  </si>
  <si>
    <t>304</t>
  </si>
  <si>
    <t>305</t>
  </si>
  <si>
    <t>306</t>
  </si>
  <si>
    <t>307</t>
  </si>
  <si>
    <t>308</t>
  </si>
  <si>
    <t>309</t>
  </si>
  <si>
    <t>Přechod osový 250x200/d200 mm</t>
  </si>
  <si>
    <t>310</t>
  </si>
  <si>
    <t>Přechod osový 315/200 mm (nerez)</t>
  </si>
  <si>
    <t>311</t>
  </si>
  <si>
    <t>312</t>
  </si>
  <si>
    <t>313</t>
  </si>
  <si>
    <t>Potrubí SPIRO d 315 mm (nerez)</t>
  </si>
  <si>
    <t>Pol__32</t>
  </si>
  <si>
    <t>9901</t>
  </si>
  <si>
    <t>9902</t>
  </si>
  <si>
    <t>9903</t>
  </si>
  <si>
    <t>9904</t>
  </si>
  <si>
    <t>9905</t>
  </si>
  <si>
    <t>9907</t>
  </si>
  <si>
    <t>Uvedení VZT do provozu</t>
  </si>
  <si>
    <t>10.874.783</t>
  </si>
  <si>
    <t>Kryt datové dvouzásuvky</t>
  </si>
  <si>
    <t>741110001</t>
  </si>
  <si>
    <t>Montáž trubek elektroinstalačních s nasunutím nebo našroubováním do krabic, plastových ohebných,, uložených pevně, vnější o přes 16 do 23 mm</t>
  </si>
  <si>
    <t>741110002</t>
  </si>
  <si>
    <t>Montáž trubek elektroinstalačních s nasunutím nebo našroubováním do krabic, plastových ohebných,, uložených pevně, vnější o přes 23 do 35 mm</t>
  </si>
  <si>
    <t>741110003</t>
  </si>
  <si>
    <t>Montáž trubek elektroinstalačních s nasunutím nebo našroubováním do krabic, plastových ohebných,, uložených pevně, vnější o přes 35 mm</t>
  </si>
  <si>
    <t>741112003</t>
  </si>
  <si>
    <t>Montáž krabic elektroinstalačních protahovacích nebo odbočných zapuštěných plastových čtyřhranných.</t>
  </si>
  <si>
    <t>742121001</t>
  </si>
  <si>
    <t>Montáž kabelů sdělovacích pro vnitřní rozvody, počtu žil do 15</t>
  </si>
  <si>
    <t>742122001</t>
  </si>
  <si>
    <t>Montáž kabelové spojky nebo svorkovnice pro slaboproud do 15 žil</t>
  </si>
  <si>
    <t>742330042</t>
  </si>
  <si>
    <t>Montáž datové dvouzásuvky</t>
  </si>
  <si>
    <t>742330101</t>
  </si>
  <si>
    <t>Měření metalického segmentu s vyhotovením protokolu</t>
  </si>
  <si>
    <t>Vysekání kapsy a montáž KP68,KO68 v cihlovém zdivu</t>
  </si>
  <si>
    <t>krabice přístrojová KU68</t>
  </si>
  <si>
    <t>Krabice přístrojová KP 64/3, PVC, trojnásobná. Cena včetně dopravy a instalace.</t>
  </si>
  <si>
    <t>Intalační krabice pod omítku pro zakončení chrániček. Cena včetně dopravy a instalace.</t>
  </si>
  <si>
    <t>10.071.439</t>
  </si>
  <si>
    <t>Rámeček 1-násobný bílý</t>
  </si>
  <si>
    <t>10.071.783</t>
  </si>
  <si>
    <t>Rámeček 3-násobný bílý</t>
  </si>
  <si>
    <t>10.074.642</t>
  </si>
  <si>
    <t>Ohebná dvouplášťová korugovaná bezhalogenová chránička vnitřní o 32 mm.</t>
  </si>
  <si>
    <t>10.074.671</t>
  </si>
  <si>
    <t>Ohebná dvouplášťová korugovaná bezhalogenová chránička vnitřní o 41 mm.</t>
  </si>
  <si>
    <t>10.078.621</t>
  </si>
  <si>
    <t>Krabice odbočná KO 125 E, PVC, včetně víčka.</t>
  </si>
  <si>
    <t>10.079.403</t>
  </si>
  <si>
    <t>Ohebná elektroinstalační trubka PVC, mechanická odolnost 320N/5cm, světle šedá, vnitřní o 16 mm.</t>
  </si>
  <si>
    <t>10.793.442</t>
  </si>
  <si>
    <t>Datový UTP cat.5 kabel</t>
  </si>
  <si>
    <t>10.863.140</t>
  </si>
  <si>
    <t>Konektor RJ45 8p8c Cat.5e nest.pro drát</t>
  </si>
  <si>
    <t>10.935.899</t>
  </si>
  <si>
    <t>Konektor RJ45 UTP Cat.5e černý samořezný</t>
  </si>
  <si>
    <t>Datová dvojzásuvka</t>
  </si>
  <si>
    <t>Datová dvojzásuvka RJ45, modul 45, pro instalaci do podlahové krabice. Cena včetně dopravy a, instalace.</t>
  </si>
  <si>
    <t>Instalační vanička</t>
  </si>
  <si>
    <t>Instalační vanička pro instalaci do podlahové krabice. Cena včetně dopravy a instalace.</t>
  </si>
  <si>
    <t>Podlahová krabice</t>
  </si>
  <si>
    <t>Podlahová krabice s víkem, pro instalaci 3x vaničky podlahové krabice. Víko s možností instalace, podlahové krytiny, šedá, kombinace plast/kov. Cena včetně dopravy a instalace.</t>
  </si>
  <si>
    <t>742110202</t>
  </si>
  <si>
    <t>Montáž podlahových krabic montovaných do mazaniny.</t>
  </si>
  <si>
    <t>1448221</t>
  </si>
  <si>
    <t>Podlahová krabice pod katedru pro zakončení kabelových tras. Určená pro výšku betonové vrstvy od 57, mm do 75 mm. Krabice je uzpůsobena pro instalaci elektroinstalačních trubek.</t>
  </si>
  <si>
    <t>ING</t>
  </si>
  <si>
    <t>113107620R00</t>
  </si>
  <si>
    <t>Odstranění podkladů nebo krytů z kameniva hrubého drceného, v ploše jednotlivě nad 50 m2, tloušťka vrstvy 200 mm</t>
  </si>
  <si>
    <t>113108410R00</t>
  </si>
  <si>
    <t>Odstranění podkladů nebo krytů živičných, v ploše jednotlivě nad 50 m2, tloušťka vrstvy 100 mm</t>
  </si>
  <si>
    <t>181006114R00</t>
  </si>
  <si>
    <t>Rozprostření zemin schopných zúrodnění sklon svahu do 1:5, tloušťka přes 200 do 300 mm</t>
  </si>
  <si>
    <t>823-2</t>
  </si>
  <si>
    <t>v rovině a ve sklonu do 1:5</t>
  </si>
  <si>
    <t>ve sklonu přes 1:5</t>
  </si>
  <si>
    <t>18246    OA0</t>
  </si>
  <si>
    <t>ZALOŽENÍ TRÁVNÍKU DRNOVÁNÍM</t>
  </si>
  <si>
    <t>184201117RAB</t>
  </si>
  <si>
    <t>Výsadba stromů a keřů s balem s dodávkou dřevin_x005F_x000D_
 v rovině, výšky do 350 cm</t>
  </si>
  <si>
    <t>005</t>
  </si>
  <si>
    <t>Travní koberec s dovozem</t>
  </si>
  <si>
    <t>564861111R00</t>
  </si>
  <si>
    <t>Podklad ze štěrkodrti s rozprostřením a zhutněním frakce 0-63 mm, tloušťka po zhutnění 200 mm</t>
  </si>
  <si>
    <t>581114113R00</t>
  </si>
  <si>
    <t>Kryt z betonu prostého komunikací pro pěší tloušťky 100 mm</t>
  </si>
  <si>
    <t>916661111RT3</t>
  </si>
  <si>
    <t>Osazení parkového obrubníku betonového včetně dodávky obrubníku 80x250x500 mm, s boční opěrou z betonu prostého</t>
  </si>
  <si>
    <t>998224111R00</t>
  </si>
  <si>
    <t>Přesun hmot komunikací, kryt monolitický betonový jakékoliv délky objektu</t>
  </si>
  <si>
    <t>vodorovně do 200 m</t>
  </si>
  <si>
    <t xml:space="preserve">7,8,9, : </t>
  </si>
  <si>
    <t>Součet: : 20,84694</t>
  </si>
  <si>
    <t>979082213R00</t>
  </si>
  <si>
    <t>Vodorovná doprava suti po suchu bez naložení, ale se složením a hrubým urovnáním na vzdálenost do 1 km</t>
  </si>
  <si>
    <t xml:space="preserve">1,2, : </t>
  </si>
  <si>
    <t>Součet: : 52,14000</t>
  </si>
  <si>
    <t>979082219R00</t>
  </si>
  <si>
    <t>Vodorovná doprava suti po suchu příplatek k ceně za každý další i započatý 1 km přes 1 km</t>
  </si>
  <si>
    <t>122101101R00</t>
  </si>
  <si>
    <t>Odkopávky a  prokopávky nezapažené v horninách 1 a 2_x005F_x000D_
 do 100 m3</t>
  </si>
  <si>
    <t>s přehozením výkopku na vzdálenost do 3 m nebo s naložením na dopravní prostředek,</t>
  </si>
  <si>
    <t>38,0*0,3</t>
  </si>
  <si>
    <t>162301101R00</t>
  </si>
  <si>
    <t>Vodorovné přemístění výkopku z horniny 1 až 4, na vzdálenost přes 50  do 500 m</t>
  </si>
  <si>
    <t>pro sadové úpravy z ulice : 38,0*0,3</t>
  </si>
  <si>
    <t>564851111R00</t>
  </si>
  <si>
    <t>Podklad ze štěrkodrti s rozprostřením a zhutněním frakce 0-63 mm, tloušťka po zhutnění 150 mm</t>
  </si>
  <si>
    <t>596811111RV2</t>
  </si>
  <si>
    <t>Kladení dlažby z betonových nebo kameninových dlaždic včetně dodávky dlaždic_x005F_x000D_
 betonových vymývaných, rozměru 40/40 mm, tloušťky 45 mm, do lože z kameniva těženého</t>
  </si>
  <si>
    <t>komunikací pro pěší do velikosti dlaždic 0,25 m2 s provedením lože do tl. 30 mm, s vyplněním spár a se smetením přebytečného materiálu na vzdálenost do 3 m</t>
  </si>
  <si>
    <t>894410010RAA</t>
  </si>
  <si>
    <t>Šachty z betonových dílců šachta z betonových dílců s monolitickým dnem. Včetně betonu a bednění vyrovnávacího prstence. pro DN 200, výška vstupu 0,85 m</t>
  </si>
  <si>
    <t>kanalizační, obložením dna betonem C 25/30 z cementu portlandského nebo struskoportlandského, podkladní prstenec z prostého betonu C -/7,5 pod poklop do výšky 10 cm, dodávka a osazení poklopu litinového kruhového včetně rámu.</t>
  </si>
  <si>
    <t>831350012RAB</t>
  </si>
  <si>
    <t>Kanalizace z trub plastových D 160 mm, hloubka 1,5 m</t>
  </si>
  <si>
    <t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kamenivem fr. 4-8 mm,  zhutnění, zásyp rýhy vytěženou zeminou, s uložením ve vrstvách, se zhutněním.</t>
  </si>
  <si>
    <t>981012312R00</t>
  </si>
  <si>
    <t>Demolice budov prováděné jiným způsobem z cihel, kamene, smíšeného a hrázděného zdiva, tvárnic na maltu vápennou nebo vápenocementovou, s podílem konstrukcí přes 10 do 15 %</t>
  </si>
  <si>
    <t>800-6</t>
  </si>
  <si>
    <t>přístavba závětří : 2,2*2,75*2,5</t>
  </si>
  <si>
    <t>918 R</t>
  </si>
  <si>
    <t>Dodávka a osazení celokovových laviček včetně kotvení</t>
  </si>
  <si>
    <t>998223011R00</t>
  </si>
  <si>
    <t>Přesun hmot pozemních komunikací, kryt dlážděný jakékoliv délky objektu</t>
  </si>
  <si>
    <t xml:space="preserve">6,7,10,11, : </t>
  </si>
  <si>
    <t>Součet: : 42,35524</t>
  </si>
  <si>
    <t xml:space="preserve">1,2,11, : </t>
  </si>
  <si>
    <t>Součet: : 28,86125</t>
  </si>
  <si>
    <t>Střední průmyslová škola, Klatovy, nábřeží Kpt. Nálepky 362</t>
  </si>
  <si>
    <t>339 01 Klatovy</t>
  </si>
  <si>
    <t>nábřeží Kpt. Nálepky 362</t>
  </si>
  <si>
    <t>izolace potrubí – PE pouzdro 22 x 20 mm (pro měď)</t>
  </si>
  <si>
    <t>izolace potrubí – PE pouzdro 28 x 20 mm</t>
  </si>
  <si>
    <t>izolace potrubí – PE pouzdro 32 x 9 mm</t>
  </si>
  <si>
    <t>izolace potrubí – PE pouzdro 32 x 20 mm</t>
  </si>
  <si>
    <t>izolace potrubí – PE pouzdro Pro 40 x 9 mm</t>
  </si>
  <si>
    <t>izolace potrubí – PE pouzdro 45 x 9 mm</t>
  </si>
  <si>
    <t>izolace potrubí – PE pouzdro 45 x 20 mm</t>
  </si>
  <si>
    <t>izolace potrubí – PE pouzdro 28 x 9 mm</t>
  </si>
  <si>
    <t>spona na PE pouzdro</t>
  </si>
  <si>
    <t>páska samolepící na PE pouzdro po 20 m</t>
  </si>
  <si>
    <t>pouzdro potrubní izolační AL polep 89/50 mm</t>
  </si>
  <si>
    <t>3cestný směšovací ventil (kv=2,5) + servopohon</t>
  </si>
  <si>
    <t>Otopné těleso panelové jednodeskové 1 přídavná přestupní plocha výška/délka 900/400 mm výkon 558 W, (hladká čelní deska, boční připojení)</t>
  </si>
  <si>
    <t>Otopné těleso panelové VK jednodeskové 1 přídavná přestupní plocha výška/délka 600/600mm výkon 601 W, (hlad čelní stěna, boční připojení)</t>
  </si>
  <si>
    <t>Ukončení rozdělovače 1"</t>
  </si>
  <si>
    <t>Trubka pro podlahové vytápění s kyslíkovou bariérou 17x2</t>
  </si>
  <si>
    <t>Systémová deska - tvarovaná folie, rozteč 50 mm, tl. 1 mm, celková tloušťka 19 mm</t>
  </si>
  <si>
    <t>Předmontovaný rozdělovač 1"x18/8 okruhů</t>
  </si>
  <si>
    <t>Izolační a dilatační pás 15x0,8 cm</t>
  </si>
  <si>
    <t>Lišta pro ukotvení dilatačního pásu 200x2000mm</t>
  </si>
  <si>
    <t>Plastifikátor (10litrů)</t>
  </si>
  <si>
    <t>Adaptér pro trubky 18x(17x2) - pro rozdělovač</t>
  </si>
  <si>
    <t>Kulový kohout 1"x1"; PN35</t>
  </si>
  <si>
    <t>Skříň pro rozdělovače pro 8 okruhů</t>
  </si>
  <si>
    <t>satinovaný plest, asymetrické vyzařování světelného toku : (viz. projekt D.3.5, D.3.6)</t>
  </si>
  <si>
    <t>LED svítidlo80,4W/4000K/12000lm, CRI80, 60000h L70B10, IP30 korpus bíle lakovaný hliník.</t>
  </si>
  <si>
    <t>vysoce propustný polykarbonát : (viz. projekt D.3.5, D.3.6)</t>
  </si>
  <si>
    <t>satinované tvrzené sklo, vč.uchycení na stěnu/strop : (viz. projekt D.3.5, D.3.6)</t>
  </si>
  <si>
    <t>satinované tvrzené sklo, vč.závěsné sady :  (viz. projekt D.3.5, D.3.6)</t>
  </si>
  <si>
    <t>reflektor, světelný kryt vnitřně satinované sklo :  (viz. projekt D.3.5, D.3.6)</t>
  </si>
  <si>
    <t>satinované tvrzené sklo, vč.závěsné sady : (viz. projekt D.3.5, D.3.6)</t>
  </si>
  <si>
    <t>korpus hliník bílý lak, hliníkový vysoce odrazný reflektor 40° :  (viz. projekt D.3.5, D.3.6)</t>
  </si>
  <si>
    <t>LED driver 18-40V, 9-20W, 500mA (viz. projekt D.3.5, D.3.6)</t>
  </si>
  <si>
    <t>LED svítidlo80,4W/4000K/12000lm, CRI80, 60000h L70B10, IP30 korpus černě lak. Hliníkový</t>
  </si>
  <si>
    <t>hliníkovým profilu s opálovým krytem : (viz. projekt D.3.5, D.3.6)</t>
  </si>
  <si>
    <t>LED driver 35W, 12V (viz. projekt D.3.5, D.3.6)</t>
  </si>
  <si>
    <t>svítidlo 40W LED, IP20, EP, přisazené, včetně  zdrojů (viz. projekt D.3.5, D.3.6)</t>
  </si>
  <si>
    <t>svítidla 3000mm (spoj pod úhlem 90°) : (viz. projekt D.3.5, D.3.6)</t>
  </si>
  <si>
    <t>LED svítidlo57W/4000K/9500lm, CRI80, 60000h L70B10, IP30 korpus bíle lakovaný hliníkový</t>
  </si>
  <si>
    <t xml:space="preserve">profil, světelný kryt opálový : </t>
  </si>
  <si>
    <t>LED driver 50W 12V IP67 (viz. projekt D.3.5, D.3.6)</t>
  </si>
  <si>
    <t>LED svítidlo95W/4000K/14600lm, CRI80, 60000h L70B10, IP30 korpus bíle lakovaný hliník.</t>
  </si>
  <si>
    <t>vysoce propustný polykarbonát :  (viz. projekt D.3.5, D.3.6)</t>
  </si>
  <si>
    <t>Diagonální potrubní ventilátor q = 340 m3/h, p = 165 Pa</t>
  </si>
  <si>
    <t>Zpětná klapka d 160 mm</t>
  </si>
  <si>
    <t>Odbočka jednostranná 90°; 160/160/100</t>
  </si>
  <si>
    <t>Odbočka jednostranná  90°; 125/125/100</t>
  </si>
  <si>
    <t>Odbočka jednostranná  90°; 100/100/100</t>
  </si>
  <si>
    <t>Oblouk  90°; d 100 mm</t>
  </si>
  <si>
    <t>Talířový ventil odvodní, plastový - d 100 mm</t>
  </si>
  <si>
    <t>Přetlaková klapka plastová fasádní d 160 mm</t>
  </si>
  <si>
    <t xml:space="preserve"> koncový kryt vnitřní d 100 mm</t>
  </si>
  <si>
    <t>Oblouk 90°; d 160 mm</t>
  </si>
  <si>
    <t>Doběhové relé 2 – 20 min</t>
  </si>
  <si>
    <t>Pružná manžeta 160</t>
  </si>
  <si>
    <t xml:space="preserve">Diagonální potrubní ventilátor  Q = 800 M3/H, p = 100 Pa, pružná manžeta d 200 mm, </t>
  </si>
  <si>
    <t>Pož.stěnový uzávěr, pož. Odolnost 90 min., 400x215 mm</t>
  </si>
  <si>
    <t>Oblouk 90°; d 200 mm</t>
  </si>
  <si>
    <t>Zpětná klapka  d 200 mm</t>
  </si>
  <si>
    <t>Pružná manžeta  d 200 mm</t>
  </si>
  <si>
    <t>Prostorový termostat 30°C</t>
  </si>
  <si>
    <t>VZT rekuper. jednotka Qo Qp = 450 m3/h při p=200 Pa, vybavení dle TZ včetně typové regulace a příslušenství</t>
  </si>
  <si>
    <t>Přetlaková klapka plastová fasádní d 200 mm</t>
  </si>
  <si>
    <t>Protidešťová žaluzie fasádní 200 mm</t>
  </si>
  <si>
    <t>Talířový ventil odvodní, kovový d 200 mm</t>
  </si>
  <si>
    <t>Multidýza do kruhového potrubí 350x150 RAL9010 včetně regulace 350x150</t>
  </si>
  <si>
    <t>Odbočka jednostranná 90°; 200/200/200</t>
  </si>
  <si>
    <t>Oblouk 45°; d 200 mm</t>
  </si>
  <si>
    <t>Tlumič hluku d 200 mm, L 900 mm</t>
  </si>
  <si>
    <t>montážní kroužek 200</t>
  </si>
  <si>
    <t>Plastové potrubí  DN20 (odvod kondenzátu)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</si>
</sst>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d/m/yyyy"/>
    <numFmt numFmtId="165" formatCode="#,##0.00000"/>
  </numFmts>
  <fonts count="1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sz val="8"/>
      <color rgb="FFFFFFFF"/>
      <name val="Arial CE"/>
      <family val="2"/>
    </font>
    <font>
      <sz val="8"/>
      <color rgb="FF0000FF"/>
      <name val="Arial CE"/>
      <family val="2"/>
    </font>
    <font>
      <sz val="8"/>
      <color rgb="FFDF7000"/>
      <name val="Arial CE"/>
      <family val="2"/>
    </font>
    <font>
      <sz val="8"/>
      <color rgb="FF00800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2" xfId="0" applyBorder="1"/>
    <xf numFmtId="0" fontId="5" fillId="2" borderId="2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Alignment="1">
      <alignment horizontal="left"/>
    </xf>
    <xf numFmtId="0" fontId="0" fillId="2" borderId="2" xfId="0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wrapTex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5" xfId="0" applyBorder="1"/>
    <xf numFmtId="0" fontId="2" fillId="0" borderId="2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Border="1"/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right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right" vertical="center"/>
    </xf>
    <xf numFmtId="0" fontId="0" fillId="0" borderId="7" xfId="0" applyFont="1" applyBorder="1" applyAlignment="1">
      <alignment horizontal="left" vertical="top" indent="1"/>
    </xf>
    <xf numFmtId="0" fontId="0" fillId="0" borderId="8" xfId="0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49" fontId="0" fillId="0" borderId="2" xfId="0" applyNumberFormat="1" applyFont="1" applyBorder="1"/>
    <xf numFmtId="0" fontId="0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0" fillId="0" borderId="10" xfId="0" applyFont="1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1" fontId="2" fillId="0" borderId="1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4" fontId="6" fillId="2" borderId="16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6" xfId="0" applyFill="1" applyBorder="1" applyAlignment="1">
      <alignment wrapText="1"/>
    </xf>
    <xf numFmtId="0" fontId="0" fillId="2" borderId="16" xfId="0" applyFill="1" applyBorder="1"/>
    <xf numFmtId="49" fontId="2" fillId="2" borderId="17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" fontId="0" fillId="0" borderId="21" xfId="0" applyNumberFormat="1" applyFont="1" applyBorder="1"/>
    <xf numFmtId="4" fontId="3" fillId="4" borderId="13" xfId="0" applyNumberFormat="1" applyFont="1" applyFill="1" applyBorder="1" applyAlignment="1">
      <alignment vertical="center"/>
    </xf>
    <xf numFmtId="4" fontId="3" fillId="4" borderId="11" xfId="0" applyNumberFormat="1" applyFont="1" applyFill="1" applyBorder="1" applyAlignment="1">
      <alignment vertical="center" wrapText="1"/>
    </xf>
    <xf numFmtId="4" fontId="10" fillId="4" borderId="22" xfId="0" applyNumberFormat="1" applyFont="1" applyFill="1" applyBorder="1" applyAlignment="1">
      <alignment horizontal="center" vertical="center" wrapText="1" shrinkToFit="1"/>
    </xf>
    <xf numFmtId="4" fontId="3" fillId="4" borderId="22" xfId="0" applyNumberFormat="1" applyFont="1" applyFill="1" applyBorder="1" applyAlignment="1">
      <alignment horizontal="center" vertical="center" wrapText="1" shrinkToFit="1"/>
    </xf>
    <xf numFmtId="3" fontId="3" fillId="4" borderId="2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right" vertical="center" wrapText="1" shrinkToFit="1"/>
    </xf>
    <xf numFmtId="4" fontId="3" fillId="0" borderId="22" xfId="0" applyNumberFormat="1" applyFont="1" applyBorder="1" applyAlignment="1">
      <alignment horizontal="right" vertical="center" shrinkToFit="1"/>
    </xf>
    <xf numFmtId="4" fontId="0" fillId="0" borderId="22" xfId="0" applyNumberFormat="1" applyBorder="1" applyAlignment="1">
      <alignment vertical="center" shrinkToFit="1"/>
    </xf>
    <xf numFmtId="3" fontId="0" fillId="0" borderId="22" xfId="0" applyNumberForma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 wrapText="1" shrinkToFit="1"/>
    </xf>
    <xf numFmtId="4" fontId="2" fillId="0" borderId="22" xfId="0" applyNumberFormat="1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left" vertical="center"/>
    </xf>
    <xf numFmtId="4" fontId="0" fillId="0" borderId="22" xfId="0" applyNumberFormat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shrinkToFit="1"/>
    </xf>
    <xf numFmtId="3" fontId="0" fillId="2" borderId="22" xfId="0" applyNumberFormat="1" applyFill="1" applyBorder="1" applyAlignment="1">
      <alignment vertical="center"/>
    </xf>
    <xf numFmtId="0" fontId="6" fillId="0" borderId="0" xfId="0" applyFont="1"/>
    <xf numFmtId="0" fontId="11" fillId="0" borderId="21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21" xfId="0" applyFont="1" applyBorder="1"/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4" fontId="3" fillId="2" borderId="22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2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0" fillId="0" borderId="22" xfId="0" applyFont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9" fontId="0" fillId="2" borderId="11" xfId="0" applyNumberFormat="1" applyFont="1" applyFill="1" applyBorder="1" applyAlignment="1">
      <alignment vertical="center"/>
    </xf>
    <xf numFmtId="0" fontId="0" fillId="4" borderId="22" xfId="0" applyFont="1" applyFill="1" applyBorder="1"/>
    <xf numFmtId="49" fontId="0" fillId="4" borderId="22" xfId="0" applyNumberFormat="1" applyFont="1" applyFill="1" applyBorder="1"/>
    <xf numFmtId="0" fontId="0" fillId="4" borderId="22" xfId="0" applyFont="1" applyFill="1" applyBorder="1" applyAlignment="1">
      <alignment horizontal="center"/>
    </xf>
    <xf numFmtId="0" fontId="0" fillId="4" borderId="13" xfId="0" applyFont="1" applyFill="1" applyBorder="1"/>
    <xf numFmtId="0" fontId="0" fillId="4" borderId="22" xfId="0" applyFont="1" applyFill="1" applyBorder="1" applyAlignment="1">
      <alignment wrapText="1"/>
    </xf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2" borderId="23" xfId="0" applyFont="1" applyFill="1" applyBorder="1" applyAlignment="1">
      <alignment vertical="top"/>
    </xf>
    <xf numFmtId="49" fontId="2" fillId="2" borderId="8" xfId="0" applyNumberFormat="1" applyFont="1" applyFill="1" applyBorder="1" applyAlignment="1">
      <alignment vertical="top"/>
    </xf>
    <xf numFmtId="49" fontId="2" fillId="2" borderId="8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shrinkToFit="1"/>
    </xf>
    <xf numFmtId="165" fontId="2" fillId="2" borderId="8" xfId="0" applyNumberFormat="1" applyFont="1" applyFill="1" applyBorder="1" applyAlignment="1">
      <alignment vertical="top" shrinkToFit="1"/>
    </xf>
    <xf numFmtId="4" fontId="2" fillId="2" borderId="8" xfId="0" applyNumberFormat="1" applyFont="1" applyFill="1" applyBorder="1" applyAlignment="1">
      <alignment vertical="top" shrinkToFit="1"/>
    </xf>
    <xf numFmtId="4" fontId="2" fillId="2" borderId="24" xfId="0" applyNumberFormat="1" applyFont="1" applyFill="1" applyBorder="1" applyAlignment="1">
      <alignment vertical="top" shrinkToFit="1"/>
    </xf>
    <xf numFmtId="4" fontId="2" fillId="2" borderId="0" xfId="0" applyNumberFormat="1" applyFont="1" applyFill="1" applyBorder="1" applyAlignment="1">
      <alignment vertical="top" shrinkToFit="1"/>
    </xf>
    <xf numFmtId="0" fontId="13" fillId="0" borderId="25" xfId="0" applyFont="1" applyBorder="1" applyAlignment="1">
      <alignment vertical="top"/>
    </xf>
    <xf numFmtId="49" fontId="13" fillId="0" borderId="26" xfId="0" applyNumberFormat="1" applyFont="1" applyBorder="1" applyAlignment="1">
      <alignment vertical="top"/>
    </xf>
    <xf numFmtId="49" fontId="13" fillId="0" borderId="26" xfId="0" applyNumberFormat="1" applyFont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top" shrinkToFit="1"/>
    </xf>
    <xf numFmtId="165" fontId="13" fillId="0" borderId="26" xfId="0" applyNumberFormat="1" applyFont="1" applyBorder="1" applyAlignment="1">
      <alignment vertical="top" shrinkToFit="1"/>
    </xf>
    <xf numFmtId="4" fontId="13" fillId="3" borderId="26" xfId="0" applyNumberFormat="1" applyFont="1" applyFill="1" applyBorder="1" applyAlignment="1" applyProtection="1">
      <alignment vertical="top" shrinkToFit="1"/>
      <protection locked="0"/>
    </xf>
    <xf numFmtId="4" fontId="13" fillId="0" borderId="26" xfId="0" applyNumberFormat="1" applyFont="1" applyBorder="1" applyAlignment="1">
      <alignment vertical="top" shrinkToFit="1"/>
    </xf>
    <xf numFmtId="4" fontId="13" fillId="0" borderId="27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0" fontId="13" fillId="0" borderId="0" xfId="0" applyFont="1"/>
    <xf numFmtId="0" fontId="13" fillId="0" borderId="28" xfId="0" applyFont="1" applyBorder="1" applyAlignment="1">
      <alignment vertical="top"/>
    </xf>
    <xf numFmtId="49" fontId="13" fillId="0" borderId="29" xfId="0" applyNumberFormat="1" applyFont="1" applyBorder="1" applyAlignment="1">
      <alignment vertical="top"/>
    </xf>
    <xf numFmtId="49" fontId="13" fillId="0" borderId="29" xfId="0" applyNumberFormat="1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vertical="top" shrinkToFit="1"/>
    </xf>
    <xf numFmtId="165" fontId="13" fillId="0" borderId="29" xfId="0" applyNumberFormat="1" applyFont="1" applyBorder="1" applyAlignment="1">
      <alignment vertical="top" shrinkToFit="1"/>
    </xf>
    <xf numFmtId="4" fontId="13" fillId="3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4" fontId="13" fillId="0" borderId="30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0" fontId="2" fillId="2" borderId="13" xfId="0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top"/>
    </xf>
    <xf numFmtId="4" fontId="2" fillId="2" borderId="31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0" fontId="14" fillId="0" borderId="0" xfId="0" applyFont="1" applyAlignment="1">
      <alignment wrapText="1"/>
    </xf>
    <xf numFmtId="165" fontId="15" fillId="0" borderId="0" xfId="0" applyNumberFormat="1" applyFont="1" applyBorder="1" applyAlignment="1">
      <alignment horizontal="left" vertical="top" wrapText="1"/>
    </xf>
    <xf numFmtId="165" fontId="15" fillId="0" borderId="0" xfId="0" applyNumberFormat="1" applyFont="1" applyBorder="1" applyAlignment="1">
      <alignment horizontal="center" vertical="top" wrapText="1" shrinkToFit="1"/>
    </xf>
    <xf numFmtId="165" fontId="15" fillId="0" borderId="0" xfId="0" applyNumberFormat="1" applyFont="1" applyBorder="1" applyAlignment="1">
      <alignment vertical="top" wrapText="1" shrinkToFit="1"/>
    </xf>
    <xf numFmtId="165" fontId="16" fillId="0" borderId="0" xfId="0" applyNumberFormat="1" applyFont="1" applyBorder="1" applyAlignment="1">
      <alignment horizontal="left" vertical="top" wrapText="1"/>
    </xf>
    <xf numFmtId="165" fontId="16" fillId="0" borderId="0" xfId="0" applyNumberFormat="1" applyFont="1" applyBorder="1" applyAlignment="1">
      <alignment horizontal="center" vertical="top" wrapText="1" shrinkToFit="1"/>
    </xf>
    <xf numFmtId="165" fontId="16" fillId="0" borderId="0" xfId="0" applyNumberFormat="1" applyFont="1" applyBorder="1" applyAlignment="1">
      <alignment vertical="top" wrapText="1" shrinkToFit="1"/>
    </xf>
    <xf numFmtId="0" fontId="3" fillId="5" borderId="0" xfId="0" applyFont="1" applyFill="1" applyBorder="1" applyAlignment="1">
      <alignment horizontal="left" wrapText="1"/>
    </xf>
    <xf numFmtId="49" fontId="3" fillId="0" borderId="13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2" borderId="22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4" fontId="8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2" fontId="9" fillId="2" borderId="16" xfId="0" applyNumberFormat="1" applyFont="1" applyFill="1" applyBorder="1" applyAlignment="1">
      <alignment horizontal="right" vertical="center"/>
    </xf>
    <xf numFmtId="4" fontId="9" fillId="2" borderId="16" xfId="0" applyNumberFormat="1" applyFont="1" applyFill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4" fontId="8" fillId="0" borderId="32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2" xfId="0" applyNumberFormat="1" applyFont="1" applyBorder="1" applyAlignment="1">
      <alignment horizontal="right" vertical="center" indent="1"/>
    </xf>
    <xf numFmtId="1" fontId="0" fillId="0" borderId="4" xfId="0" applyNumberFormat="1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49" fontId="0" fillId="0" borderId="31" xfId="0" applyNumberFormat="1" applyBorder="1" applyAlignment="1">
      <alignment vertical="center" shrinkToFit="1"/>
    </xf>
    <xf numFmtId="0" fontId="6" fillId="0" borderId="0" xfId="0" applyFont="1" applyBorder="1" applyAlignment="1">
      <alignment horizontal="center"/>
    </xf>
    <xf numFmtId="49" fontId="0" fillId="0" borderId="31" xfId="0" applyNumberFormat="1" applyFont="1" applyBorder="1" applyAlignment="1">
      <alignment vertical="center"/>
    </xf>
    <xf numFmtId="49" fontId="0" fillId="2" borderId="31" xfId="0" applyNumberFormat="1" applyFont="1" applyFill="1" applyBorder="1" applyAlignment="1">
      <alignment vertical="center"/>
    </xf>
    <xf numFmtId="0" fontId="13" fillId="0" borderId="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F7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36" name="_x005F_x0000_t202" hidden="1"/>
        <xdr:cNvSpPr txBox="1">
          <a:spLocks noSelect="1" noChangeArrowheads="1"/>
        </xdr:cNvSpPr>
      </xdr:nvSpPr>
      <xdr:spPr bwMode="auto">
        <a:xfrm>
          <a:off x="0" y="0"/>
          <a:ext cx="10829925" cy="9648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34" name="_x005F_x0000_t202" hidden="1"/>
        <xdr:cNvSpPr txBox="1">
          <a:spLocks noSelect="1" noChangeArrowheads="1"/>
        </xdr:cNvSpPr>
      </xdr:nvSpPr>
      <xdr:spPr bwMode="auto">
        <a:xfrm>
          <a:off x="0" y="0"/>
          <a:ext cx="10829925" cy="9648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32" name="_x005F_x0000_t202" hidden="1"/>
        <xdr:cNvSpPr txBox="1">
          <a:spLocks noSelect="1" noChangeArrowheads="1"/>
        </xdr:cNvSpPr>
      </xdr:nvSpPr>
      <xdr:spPr bwMode="auto">
        <a:xfrm>
          <a:off x="0" y="0"/>
          <a:ext cx="10829925" cy="9648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30" name="_x005F_x0000_t202" hidden="1"/>
        <xdr:cNvSpPr txBox="1">
          <a:spLocks noSelect="1" noChangeArrowheads="1"/>
        </xdr:cNvSpPr>
      </xdr:nvSpPr>
      <xdr:spPr bwMode="auto">
        <a:xfrm>
          <a:off x="0" y="0"/>
          <a:ext cx="10829925" cy="9648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28" name="_x005F_x0000_t202" hidden="1"/>
        <xdr:cNvSpPr txBox="1">
          <a:spLocks noSelect="1" noChangeArrowheads="1"/>
        </xdr:cNvSpPr>
      </xdr:nvSpPr>
      <xdr:spPr bwMode="auto">
        <a:xfrm>
          <a:off x="0" y="0"/>
          <a:ext cx="10829925" cy="9648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1026" name="_x005F_x0000_t202" hidden="1"/>
        <xdr:cNvSpPr txBox="1">
          <a:spLocks noSelect="1" noChangeArrowheads="1"/>
        </xdr:cNvSpPr>
      </xdr:nvSpPr>
      <xdr:spPr bwMode="auto">
        <a:xfrm>
          <a:off x="0" y="0"/>
          <a:ext cx="10829925" cy="9648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0" y="0"/>
          <a:ext cx="10829925" cy="9648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0" y="0"/>
          <a:ext cx="10829925" cy="9648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0" y="0"/>
          <a:ext cx="10829925" cy="9648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10829925" cy="9648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10829925" cy="9648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438150</xdr:colOff>
      <xdr:row>36</xdr:row>
      <xdr:rowOff>247650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0829925" cy="9648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zajicova\Downloads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1">
      <selection activeCell="N24" sqref="N24"/>
    </sheetView>
  </sheetViews>
  <sheetFormatPr defaultColWidth="9.00390625" defaultRowHeight="12.75"/>
  <cols>
    <col min="1" max="1025" width="8.75390625" style="0" customWidth="1"/>
  </cols>
  <sheetData>
    <row r="1" ht="12.75">
      <c r="A1" s="1" t="s">
        <v>0</v>
      </c>
    </row>
    <row r="2" spans="1:7" ht="57.75" customHeight="1">
      <c r="A2" s="192" t="s">
        <v>1</v>
      </c>
      <c r="B2" s="192"/>
      <c r="C2" s="192"/>
      <c r="D2" s="192"/>
      <c r="E2" s="192"/>
      <c r="F2" s="192"/>
      <c r="G2" s="192"/>
    </row>
  </sheetData>
  <sheetProtection password="E7C2" sheet="1"/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63"/>
  <sheetViews>
    <sheetView workbookViewId="0" topLeftCell="A1">
      <pane ySplit="7" topLeftCell="A8" activePane="bottomLeft" state="frozen"/>
      <selection pane="bottomLeft" activeCell="C28" sqref="C28"/>
    </sheetView>
  </sheetViews>
  <sheetFormatPr defaultColWidth="9.00390625" defaultRowHeight="12.75" outlineLevelRow="1"/>
  <cols>
    <col min="1" max="1" width="3.375" style="0" customWidth="1"/>
    <col min="2" max="2" width="12.625" style="138" customWidth="1"/>
    <col min="3" max="3" width="63.25390625" style="13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625" style="0" hidden="1" customWidth="1"/>
    <col min="18" max="18" width="6.875" style="0" customWidth="1"/>
    <col min="19" max="19" width="8.75390625" style="0" customWidth="1"/>
    <col min="20" max="24" width="11.625" style="0" hidden="1" customWidth="1"/>
    <col min="25" max="28" width="8.75390625" style="0" customWidth="1"/>
    <col min="29" max="29" width="11.625" style="0" hidden="1" customWidth="1"/>
    <col min="30" max="30" width="8.75390625" style="0" customWidth="1"/>
    <col min="31" max="41" width="11.625" style="0" hidden="1" customWidth="1"/>
    <col min="42" max="1025" width="8.75390625" style="0" customWidth="1"/>
  </cols>
  <sheetData>
    <row r="1" spans="1:33" ht="15.75" customHeight="1">
      <c r="A1" s="225" t="s">
        <v>189</v>
      </c>
      <c r="B1" s="225"/>
      <c r="C1" s="225"/>
      <c r="D1" s="225"/>
      <c r="E1" s="225"/>
      <c r="F1" s="225"/>
      <c r="G1" s="225"/>
      <c r="AG1" t="s">
        <v>145</v>
      </c>
    </row>
    <row r="2" spans="1:33" ht="24.95" customHeight="1">
      <c r="A2" s="139" t="s">
        <v>141</v>
      </c>
      <c r="B2" s="134" t="s">
        <v>5</v>
      </c>
      <c r="C2" s="226" t="s">
        <v>6</v>
      </c>
      <c r="D2" s="226"/>
      <c r="E2" s="226"/>
      <c r="F2" s="226"/>
      <c r="G2" s="226"/>
      <c r="AG2" t="s">
        <v>146</v>
      </c>
    </row>
    <row r="3" spans="1:33" ht="24.95" customHeight="1">
      <c r="A3" s="139" t="s">
        <v>142</v>
      </c>
      <c r="B3" s="134" t="s">
        <v>47</v>
      </c>
      <c r="C3" s="226" t="s">
        <v>48</v>
      </c>
      <c r="D3" s="226"/>
      <c r="E3" s="226"/>
      <c r="F3" s="226"/>
      <c r="G3" s="226"/>
      <c r="AC3" s="138" t="s">
        <v>146</v>
      </c>
      <c r="AG3" t="s">
        <v>148</v>
      </c>
    </row>
    <row r="4" spans="1:33" ht="24.95" customHeight="1">
      <c r="A4" s="140" t="s">
        <v>143</v>
      </c>
      <c r="B4" s="141" t="s">
        <v>58</v>
      </c>
      <c r="C4" s="227" t="s">
        <v>59</v>
      </c>
      <c r="D4" s="227"/>
      <c r="E4" s="227"/>
      <c r="F4" s="227"/>
      <c r="G4" s="227"/>
      <c r="AG4" t="s">
        <v>149</v>
      </c>
    </row>
    <row r="5" ht="12.75">
      <c r="D5" s="83"/>
    </row>
    <row r="6" spans="1:24" ht="38.25">
      <c r="A6" s="142" t="s">
        <v>150</v>
      </c>
      <c r="B6" s="143" t="s">
        <v>151</v>
      </c>
      <c r="C6" s="143" t="s">
        <v>152</v>
      </c>
      <c r="D6" s="144" t="s">
        <v>153</v>
      </c>
      <c r="E6" s="142" t="s">
        <v>154</v>
      </c>
      <c r="F6" s="145" t="s">
        <v>155</v>
      </c>
      <c r="G6" s="142" t="s">
        <v>14</v>
      </c>
      <c r="H6" s="146" t="s">
        <v>156</v>
      </c>
      <c r="I6" s="146" t="s">
        <v>157</v>
      </c>
      <c r="J6" s="146" t="s">
        <v>158</v>
      </c>
      <c r="K6" s="146" t="s">
        <v>159</v>
      </c>
      <c r="L6" s="146" t="s">
        <v>160</v>
      </c>
      <c r="M6" s="146" t="s">
        <v>161</v>
      </c>
      <c r="N6" s="146" t="s">
        <v>162</v>
      </c>
      <c r="O6" s="146" t="s">
        <v>163</v>
      </c>
      <c r="P6" s="146" t="s">
        <v>164</v>
      </c>
      <c r="Q6" s="146" t="s">
        <v>165</v>
      </c>
      <c r="R6" s="146" t="s">
        <v>166</v>
      </c>
      <c r="S6" s="146" t="s">
        <v>167</v>
      </c>
      <c r="T6" s="146" t="s">
        <v>168</v>
      </c>
      <c r="U6" s="146" t="s">
        <v>169</v>
      </c>
      <c r="V6" s="146" t="s">
        <v>170</v>
      </c>
      <c r="W6" s="146" t="s">
        <v>171</v>
      </c>
      <c r="X6" s="146" t="s">
        <v>172</v>
      </c>
    </row>
    <row r="7" spans="1:24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49" t="s">
        <v>173</v>
      </c>
      <c r="B8" s="150" t="s">
        <v>126</v>
      </c>
      <c r="C8" s="151" t="s">
        <v>127</v>
      </c>
      <c r="D8" s="152"/>
      <c r="E8" s="153"/>
      <c r="F8" s="154"/>
      <c r="G8" s="154">
        <f>SUMIF(AG9:AG36,"&lt;&gt;NOR",G9:G36)</f>
        <v>0</v>
      </c>
      <c r="H8" s="154"/>
      <c r="I8" s="154">
        <f>SUM(I9:I36)</f>
        <v>0</v>
      </c>
      <c r="J8" s="154"/>
      <c r="K8" s="154">
        <f>SUM(K9:K36)</f>
        <v>0</v>
      </c>
      <c r="L8" s="154"/>
      <c r="M8" s="154">
        <f>SUM(M9:M36)</f>
        <v>0</v>
      </c>
      <c r="N8" s="154"/>
      <c r="O8" s="154">
        <f>SUM(O9:O36)</f>
        <v>0</v>
      </c>
      <c r="P8" s="154"/>
      <c r="Q8" s="154">
        <f>SUM(Q9:Q36)</f>
        <v>0</v>
      </c>
      <c r="R8" s="154"/>
      <c r="S8" s="154"/>
      <c r="T8" s="155"/>
      <c r="U8" s="156"/>
      <c r="V8" s="156">
        <f>SUM(V9:V36)</f>
        <v>0</v>
      </c>
      <c r="W8" s="156"/>
      <c r="X8" s="156"/>
      <c r="AG8" t="s">
        <v>174</v>
      </c>
    </row>
    <row r="9" spans="1:60" ht="12.75" outlineLevel="1">
      <c r="A9" s="157">
        <v>1</v>
      </c>
      <c r="B9" s="158" t="s">
        <v>1327</v>
      </c>
      <c r="C9" s="159" t="s">
        <v>1328</v>
      </c>
      <c r="D9" s="160" t="s">
        <v>283</v>
      </c>
      <c r="E9" s="161">
        <v>8</v>
      </c>
      <c r="F9" s="162"/>
      <c r="G9" s="163">
        <f aca="true" t="shared" si="0" ref="G9:G36">ROUND(E9*F9,2)</f>
        <v>0</v>
      </c>
      <c r="H9" s="162"/>
      <c r="I9" s="163">
        <f aca="true" t="shared" si="1" ref="I9:I36">ROUND(E9*H9,2)</f>
        <v>0</v>
      </c>
      <c r="J9" s="162"/>
      <c r="K9" s="163">
        <f aca="true" t="shared" si="2" ref="K9:K36">ROUND(E9*J9,2)</f>
        <v>0</v>
      </c>
      <c r="L9" s="163">
        <v>21</v>
      </c>
      <c r="M9" s="163">
        <f aca="true" t="shared" si="3" ref="M9:M36">G9*(1+L9/100)</f>
        <v>0</v>
      </c>
      <c r="N9" s="163">
        <v>0</v>
      </c>
      <c r="O9" s="163">
        <f aca="true" t="shared" si="4" ref="O9:O36">ROUND(E9*N9,2)</f>
        <v>0</v>
      </c>
      <c r="P9" s="163">
        <v>0</v>
      </c>
      <c r="Q9" s="163">
        <f aca="true" t="shared" si="5" ref="Q9:Q36">ROUND(E9*P9,2)</f>
        <v>0</v>
      </c>
      <c r="R9" s="163"/>
      <c r="S9" s="163" t="s">
        <v>178</v>
      </c>
      <c r="T9" s="164" t="s">
        <v>179</v>
      </c>
      <c r="U9" s="165">
        <v>0</v>
      </c>
      <c r="V9" s="165">
        <f aca="true" t="shared" si="6" ref="V9:V36">ROUND(E9*U9,2)</f>
        <v>0</v>
      </c>
      <c r="W9" s="165"/>
      <c r="X9" s="165" t="s">
        <v>196</v>
      </c>
      <c r="Y9" s="166"/>
      <c r="Z9" s="166"/>
      <c r="AA9" s="166"/>
      <c r="AB9" s="166"/>
      <c r="AC9" s="166"/>
      <c r="AD9" s="166"/>
      <c r="AE9" s="166"/>
      <c r="AF9" s="166"/>
      <c r="AG9" s="166" t="s">
        <v>1085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22.5" outlineLevel="1">
      <c r="A10" s="157">
        <v>2</v>
      </c>
      <c r="B10" s="158" t="s">
        <v>1329</v>
      </c>
      <c r="C10" s="159" t="s">
        <v>1330</v>
      </c>
      <c r="D10" s="160" t="s">
        <v>324</v>
      </c>
      <c r="E10" s="161">
        <v>40</v>
      </c>
      <c r="F10" s="162"/>
      <c r="G10" s="163">
        <f t="shared" si="0"/>
        <v>0</v>
      </c>
      <c r="H10" s="162"/>
      <c r="I10" s="163">
        <f t="shared" si="1"/>
        <v>0</v>
      </c>
      <c r="J10" s="162"/>
      <c r="K10" s="163">
        <f t="shared" si="2"/>
        <v>0</v>
      </c>
      <c r="L10" s="163">
        <v>21</v>
      </c>
      <c r="M10" s="163">
        <f t="shared" si="3"/>
        <v>0</v>
      </c>
      <c r="N10" s="163">
        <v>0</v>
      </c>
      <c r="O10" s="163">
        <f t="shared" si="4"/>
        <v>0</v>
      </c>
      <c r="P10" s="163">
        <v>0</v>
      </c>
      <c r="Q10" s="163">
        <f t="shared" si="5"/>
        <v>0</v>
      </c>
      <c r="R10" s="163"/>
      <c r="S10" s="163" t="s">
        <v>178</v>
      </c>
      <c r="T10" s="164" t="s">
        <v>179</v>
      </c>
      <c r="U10" s="165">
        <v>0</v>
      </c>
      <c r="V10" s="165">
        <f t="shared" si="6"/>
        <v>0</v>
      </c>
      <c r="W10" s="165"/>
      <c r="X10" s="165" t="s">
        <v>196</v>
      </c>
      <c r="Y10" s="166"/>
      <c r="Z10" s="166"/>
      <c r="AA10" s="166"/>
      <c r="AB10" s="166"/>
      <c r="AC10" s="166"/>
      <c r="AD10" s="166"/>
      <c r="AE10" s="166"/>
      <c r="AF10" s="166"/>
      <c r="AG10" s="166" t="s">
        <v>1085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22.5" outlineLevel="1">
      <c r="A11" s="157">
        <v>3</v>
      </c>
      <c r="B11" s="158" t="s">
        <v>1331</v>
      </c>
      <c r="C11" s="159" t="s">
        <v>1332</v>
      </c>
      <c r="D11" s="160" t="s">
        <v>324</v>
      </c>
      <c r="E11" s="161">
        <v>110</v>
      </c>
      <c r="F11" s="162"/>
      <c r="G11" s="163">
        <f t="shared" si="0"/>
        <v>0</v>
      </c>
      <c r="H11" s="162"/>
      <c r="I11" s="163">
        <f t="shared" si="1"/>
        <v>0</v>
      </c>
      <c r="J11" s="162"/>
      <c r="K11" s="163">
        <f t="shared" si="2"/>
        <v>0</v>
      </c>
      <c r="L11" s="163">
        <v>21</v>
      </c>
      <c r="M11" s="163">
        <f t="shared" si="3"/>
        <v>0</v>
      </c>
      <c r="N11" s="163">
        <v>0</v>
      </c>
      <c r="O11" s="163">
        <f t="shared" si="4"/>
        <v>0</v>
      </c>
      <c r="P11" s="163">
        <v>0</v>
      </c>
      <c r="Q11" s="163">
        <f t="shared" si="5"/>
        <v>0</v>
      </c>
      <c r="R11" s="163"/>
      <c r="S11" s="163" t="s">
        <v>178</v>
      </c>
      <c r="T11" s="164" t="s">
        <v>179</v>
      </c>
      <c r="U11" s="165">
        <v>0</v>
      </c>
      <c r="V11" s="165">
        <f t="shared" si="6"/>
        <v>0</v>
      </c>
      <c r="W11" s="165"/>
      <c r="X11" s="165" t="s">
        <v>196</v>
      </c>
      <c r="Y11" s="166"/>
      <c r="Z11" s="166"/>
      <c r="AA11" s="166"/>
      <c r="AB11" s="166"/>
      <c r="AC11" s="166"/>
      <c r="AD11" s="166"/>
      <c r="AE11" s="166"/>
      <c r="AF11" s="166"/>
      <c r="AG11" s="166" t="s">
        <v>1085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22.5" outlineLevel="1">
      <c r="A12" s="157">
        <v>4</v>
      </c>
      <c r="B12" s="158" t="s">
        <v>1333</v>
      </c>
      <c r="C12" s="159" t="s">
        <v>1334</v>
      </c>
      <c r="D12" s="160" t="s">
        <v>324</v>
      </c>
      <c r="E12" s="161">
        <v>50</v>
      </c>
      <c r="F12" s="162"/>
      <c r="G12" s="163">
        <f t="shared" si="0"/>
        <v>0</v>
      </c>
      <c r="H12" s="162"/>
      <c r="I12" s="163">
        <f t="shared" si="1"/>
        <v>0</v>
      </c>
      <c r="J12" s="162"/>
      <c r="K12" s="163">
        <f t="shared" si="2"/>
        <v>0</v>
      </c>
      <c r="L12" s="163">
        <v>21</v>
      </c>
      <c r="M12" s="163">
        <f t="shared" si="3"/>
        <v>0</v>
      </c>
      <c r="N12" s="163">
        <v>0</v>
      </c>
      <c r="O12" s="163">
        <f t="shared" si="4"/>
        <v>0</v>
      </c>
      <c r="P12" s="163">
        <v>0</v>
      </c>
      <c r="Q12" s="163">
        <f t="shared" si="5"/>
        <v>0</v>
      </c>
      <c r="R12" s="163"/>
      <c r="S12" s="163" t="s">
        <v>178</v>
      </c>
      <c r="T12" s="164" t="s">
        <v>179</v>
      </c>
      <c r="U12" s="165">
        <v>0</v>
      </c>
      <c r="V12" s="165">
        <f t="shared" si="6"/>
        <v>0</v>
      </c>
      <c r="W12" s="165"/>
      <c r="X12" s="165" t="s">
        <v>196</v>
      </c>
      <c r="Y12" s="166"/>
      <c r="Z12" s="166"/>
      <c r="AA12" s="166"/>
      <c r="AB12" s="166"/>
      <c r="AC12" s="166"/>
      <c r="AD12" s="166"/>
      <c r="AE12" s="166"/>
      <c r="AF12" s="166"/>
      <c r="AG12" s="166" t="s">
        <v>1085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22.5" outlineLevel="1">
      <c r="A13" s="157">
        <v>5</v>
      </c>
      <c r="B13" s="158" t="s">
        <v>1335</v>
      </c>
      <c r="C13" s="159" t="s">
        <v>1336</v>
      </c>
      <c r="D13" s="160" t="s">
        <v>283</v>
      </c>
      <c r="E13" s="161">
        <v>6</v>
      </c>
      <c r="F13" s="162"/>
      <c r="G13" s="163">
        <f t="shared" si="0"/>
        <v>0</v>
      </c>
      <c r="H13" s="162"/>
      <c r="I13" s="163">
        <f t="shared" si="1"/>
        <v>0</v>
      </c>
      <c r="J13" s="162"/>
      <c r="K13" s="163">
        <f t="shared" si="2"/>
        <v>0</v>
      </c>
      <c r="L13" s="163">
        <v>21</v>
      </c>
      <c r="M13" s="163">
        <f t="shared" si="3"/>
        <v>0</v>
      </c>
      <c r="N13" s="163">
        <v>0</v>
      </c>
      <c r="O13" s="163">
        <f t="shared" si="4"/>
        <v>0</v>
      </c>
      <c r="P13" s="163">
        <v>0</v>
      </c>
      <c r="Q13" s="163">
        <f t="shared" si="5"/>
        <v>0</v>
      </c>
      <c r="R13" s="163"/>
      <c r="S13" s="163" t="s">
        <v>178</v>
      </c>
      <c r="T13" s="164" t="s">
        <v>179</v>
      </c>
      <c r="U13" s="165">
        <v>0</v>
      </c>
      <c r="V13" s="165">
        <f t="shared" si="6"/>
        <v>0</v>
      </c>
      <c r="W13" s="165"/>
      <c r="X13" s="165" t="s">
        <v>196</v>
      </c>
      <c r="Y13" s="166"/>
      <c r="Z13" s="166"/>
      <c r="AA13" s="166"/>
      <c r="AB13" s="166"/>
      <c r="AC13" s="166"/>
      <c r="AD13" s="166"/>
      <c r="AE13" s="166"/>
      <c r="AF13" s="166"/>
      <c r="AG13" s="166" t="s">
        <v>1085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57">
        <v>6</v>
      </c>
      <c r="B14" s="158" t="s">
        <v>1337</v>
      </c>
      <c r="C14" s="159" t="s">
        <v>1338</v>
      </c>
      <c r="D14" s="160" t="s">
        <v>324</v>
      </c>
      <c r="E14" s="161">
        <v>400</v>
      </c>
      <c r="F14" s="162"/>
      <c r="G14" s="163">
        <f t="shared" si="0"/>
        <v>0</v>
      </c>
      <c r="H14" s="162"/>
      <c r="I14" s="163">
        <f t="shared" si="1"/>
        <v>0</v>
      </c>
      <c r="J14" s="162"/>
      <c r="K14" s="163">
        <f t="shared" si="2"/>
        <v>0</v>
      </c>
      <c r="L14" s="163">
        <v>21</v>
      </c>
      <c r="M14" s="163">
        <f t="shared" si="3"/>
        <v>0</v>
      </c>
      <c r="N14" s="163">
        <v>0</v>
      </c>
      <c r="O14" s="163">
        <f t="shared" si="4"/>
        <v>0</v>
      </c>
      <c r="P14" s="163">
        <v>0</v>
      </c>
      <c r="Q14" s="163">
        <f t="shared" si="5"/>
        <v>0</v>
      </c>
      <c r="R14" s="163"/>
      <c r="S14" s="163" t="s">
        <v>178</v>
      </c>
      <c r="T14" s="164" t="s">
        <v>179</v>
      </c>
      <c r="U14" s="165">
        <v>0</v>
      </c>
      <c r="V14" s="165">
        <f t="shared" si="6"/>
        <v>0</v>
      </c>
      <c r="W14" s="165"/>
      <c r="X14" s="165" t="s">
        <v>196</v>
      </c>
      <c r="Y14" s="166"/>
      <c r="Z14" s="166"/>
      <c r="AA14" s="166"/>
      <c r="AB14" s="166"/>
      <c r="AC14" s="166"/>
      <c r="AD14" s="166"/>
      <c r="AE14" s="166"/>
      <c r="AF14" s="166"/>
      <c r="AG14" s="166" t="s">
        <v>1085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57">
        <v>7</v>
      </c>
      <c r="B15" s="158" t="s">
        <v>1339</v>
      </c>
      <c r="C15" s="159" t="s">
        <v>1340</v>
      </c>
      <c r="D15" s="160" t="s">
        <v>283</v>
      </c>
      <c r="E15" s="161">
        <v>28</v>
      </c>
      <c r="F15" s="162"/>
      <c r="G15" s="163">
        <f t="shared" si="0"/>
        <v>0</v>
      </c>
      <c r="H15" s="162"/>
      <c r="I15" s="163">
        <f t="shared" si="1"/>
        <v>0</v>
      </c>
      <c r="J15" s="162"/>
      <c r="K15" s="163">
        <f t="shared" si="2"/>
        <v>0</v>
      </c>
      <c r="L15" s="163">
        <v>21</v>
      </c>
      <c r="M15" s="163">
        <f t="shared" si="3"/>
        <v>0</v>
      </c>
      <c r="N15" s="163">
        <v>0</v>
      </c>
      <c r="O15" s="163">
        <f t="shared" si="4"/>
        <v>0</v>
      </c>
      <c r="P15" s="163">
        <v>0</v>
      </c>
      <c r="Q15" s="163">
        <f t="shared" si="5"/>
        <v>0</v>
      </c>
      <c r="R15" s="163"/>
      <c r="S15" s="163" t="s">
        <v>178</v>
      </c>
      <c r="T15" s="164" t="s">
        <v>179</v>
      </c>
      <c r="U15" s="165">
        <v>0</v>
      </c>
      <c r="V15" s="165">
        <f t="shared" si="6"/>
        <v>0</v>
      </c>
      <c r="W15" s="165"/>
      <c r="X15" s="165" t="s">
        <v>196</v>
      </c>
      <c r="Y15" s="166"/>
      <c r="Z15" s="166"/>
      <c r="AA15" s="166"/>
      <c r="AB15" s="166"/>
      <c r="AC15" s="166"/>
      <c r="AD15" s="166"/>
      <c r="AE15" s="166"/>
      <c r="AF15" s="166"/>
      <c r="AG15" s="166" t="s">
        <v>1085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1">
      <c r="A16" s="157">
        <v>8</v>
      </c>
      <c r="B16" s="158" t="s">
        <v>1339</v>
      </c>
      <c r="C16" s="159" t="s">
        <v>1340</v>
      </c>
      <c r="D16" s="160" t="s">
        <v>283</v>
      </c>
      <c r="E16" s="161">
        <v>28</v>
      </c>
      <c r="F16" s="162"/>
      <c r="G16" s="163">
        <f t="shared" si="0"/>
        <v>0</v>
      </c>
      <c r="H16" s="162"/>
      <c r="I16" s="163">
        <f t="shared" si="1"/>
        <v>0</v>
      </c>
      <c r="J16" s="162"/>
      <c r="K16" s="163">
        <f t="shared" si="2"/>
        <v>0</v>
      </c>
      <c r="L16" s="163">
        <v>21</v>
      </c>
      <c r="M16" s="163">
        <f t="shared" si="3"/>
        <v>0</v>
      </c>
      <c r="N16" s="163">
        <v>0</v>
      </c>
      <c r="O16" s="163">
        <f t="shared" si="4"/>
        <v>0</v>
      </c>
      <c r="P16" s="163">
        <v>0</v>
      </c>
      <c r="Q16" s="163">
        <f t="shared" si="5"/>
        <v>0</v>
      </c>
      <c r="R16" s="163"/>
      <c r="S16" s="163" t="s">
        <v>178</v>
      </c>
      <c r="T16" s="164" t="s">
        <v>179</v>
      </c>
      <c r="U16" s="165">
        <v>0</v>
      </c>
      <c r="V16" s="165">
        <f t="shared" si="6"/>
        <v>0</v>
      </c>
      <c r="W16" s="165"/>
      <c r="X16" s="165" t="s">
        <v>196</v>
      </c>
      <c r="Y16" s="166"/>
      <c r="Z16" s="166"/>
      <c r="AA16" s="166"/>
      <c r="AB16" s="166"/>
      <c r="AC16" s="166"/>
      <c r="AD16" s="166"/>
      <c r="AE16" s="166"/>
      <c r="AF16" s="166"/>
      <c r="AG16" s="166" t="s">
        <v>1085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1">
      <c r="A17" s="157">
        <v>9</v>
      </c>
      <c r="B17" s="158" t="s">
        <v>1341</v>
      </c>
      <c r="C17" s="159" t="s">
        <v>1342</v>
      </c>
      <c r="D17" s="160" t="s">
        <v>283</v>
      </c>
      <c r="E17" s="161">
        <v>8</v>
      </c>
      <c r="F17" s="162"/>
      <c r="G17" s="163">
        <f t="shared" si="0"/>
        <v>0</v>
      </c>
      <c r="H17" s="162"/>
      <c r="I17" s="163">
        <f t="shared" si="1"/>
        <v>0</v>
      </c>
      <c r="J17" s="162"/>
      <c r="K17" s="163">
        <f t="shared" si="2"/>
        <v>0</v>
      </c>
      <c r="L17" s="163">
        <v>21</v>
      </c>
      <c r="M17" s="163">
        <f t="shared" si="3"/>
        <v>0</v>
      </c>
      <c r="N17" s="163">
        <v>0</v>
      </c>
      <c r="O17" s="163">
        <f t="shared" si="4"/>
        <v>0</v>
      </c>
      <c r="P17" s="163">
        <v>0</v>
      </c>
      <c r="Q17" s="163">
        <f t="shared" si="5"/>
        <v>0</v>
      </c>
      <c r="R17" s="163"/>
      <c r="S17" s="163" t="s">
        <v>178</v>
      </c>
      <c r="T17" s="164" t="s">
        <v>179</v>
      </c>
      <c r="U17" s="165">
        <v>0</v>
      </c>
      <c r="V17" s="165">
        <f t="shared" si="6"/>
        <v>0</v>
      </c>
      <c r="W17" s="165"/>
      <c r="X17" s="165" t="s">
        <v>196</v>
      </c>
      <c r="Y17" s="166"/>
      <c r="Z17" s="166"/>
      <c r="AA17" s="166"/>
      <c r="AB17" s="166"/>
      <c r="AC17" s="166"/>
      <c r="AD17" s="166"/>
      <c r="AE17" s="166"/>
      <c r="AF17" s="166"/>
      <c r="AG17" s="166" t="s">
        <v>1085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57">
        <v>10</v>
      </c>
      <c r="B18" s="158" t="s">
        <v>1343</v>
      </c>
      <c r="C18" s="159" t="s">
        <v>1344</v>
      </c>
      <c r="D18" s="160" t="s">
        <v>283</v>
      </c>
      <c r="E18" s="161">
        <v>28</v>
      </c>
      <c r="F18" s="162"/>
      <c r="G18" s="163">
        <f t="shared" si="0"/>
        <v>0</v>
      </c>
      <c r="H18" s="162"/>
      <c r="I18" s="163">
        <f t="shared" si="1"/>
        <v>0</v>
      </c>
      <c r="J18" s="162"/>
      <c r="K18" s="163">
        <f t="shared" si="2"/>
        <v>0</v>
      </c>
      <c r="L18" s="163">
        <v>21</v>
      </c>
      <c r="M18" s="163">
        <f t="shared" si="3"/>
        <v>0</v>
      </c>
      <c r="N18" s="163">
        <v>0</v>
      </c>
      <c r="O18" s="163">
        <f t="shared" si="4"/>
        <v>0</v>
      </c>
      <c r="P18" s="163">
        <v>0</v>
      </c>
      <c r="Q18" s="163">
        <f t="shared" si="5"/>
        <v>0</v>
      </c>
      <c r="R18" s="163"/>
      <c r="S18" s="163" t="s">
        <v>178</v>
      </c>
      <c r="T18" s="164" t="s">
        <v>179</v>
      </c>
      <c r="U18" s="165">
        <v>0</v>
      </c>
      <c r="V18" s="165">
        <f t="shared" si="6"/>
        <v>0</v>
      </c>
      <c r="W18" s="165"/>
      <c r="X18" s="165" t="s">
        <v>196</v>
      </c>
      <c r="Y18" s="166"/>
      <c r="Z18" s="166"/>
      <c r="AA18" s="166"/>
      <c r="AB18" s="166"/>
      <c r="AC18" s="166"/>
      <c r="AD18" s="166"/>
      <c r="AE18" s="166"/>
      <c r="AF18" s="166"/>
      <c r="AG18" s="166" t="s">
        <v>1085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1">
      <c r="A19" s="157">
        <v>11</v>
      </c>
      <c r="B19" s="158" t="s">
        <v>1121</v>
      </c>
      <c r="C19" s="159" t="s">
        <v>1345</v>
      </c>
      <c r="D19" s="160" t="s">
        <v>324</v>
      </c>
      <c r="E19" s="161">
        <v>2</v>
      </c>
      <c r="F19" s="162"/>
      <c r="G19" s="163">
        <f t="shared" si="0"/>
        <v>0</v>
      </c>
      <c r="H19" s="162"/>
      <c r="I19" s="163">
        <f t="shared" si="1"/>
        <v>0</v>
      </c>
      <c r="J19" s="162"/>
      <c r="K19" s="163">
        <f t="shared" si="2"/>
        <v>0</v>
      </c>
      <c r="L19" s="163">
        <v>21</v>
      </c>
      <c r="M19" s="163">
        <f t="shared" si="3"/>
        <v>0</v>
      </c>
      <c r="N19" s="163">
        <v>0</v>
      </c>
      <c r="O19" s="163">
        <f t="shared" si="4"/>
        <v>0</v>
      </c>
      <c r="P19" s="163">
        <v>0</v>
      </c>
      <c r="Q19" s="163">
        <f t="shared" si="5"/>
        <v>0</v>
      </c>
      <c r="R19" s="163"/>
      <c r="S19" s="163" t="s">
        <v>178</v>
      </c>
      <c r="T19" s="164" t="s">
        <v>179</v>
      </c>
      <c r="U19" s="165">
        <v>0</v>
      </c>
      <c r="V19" s="165">
        <f t="shared" si="6"/>
        <v>0</v>
      </c>
      <c r="W19" s="165"/>
      <c r="X19" s="165" t="s">
        <v>196</v>
      </c>
      <c r="Y19" s="166"/>
      <c r="Z19" s="166"/>
      <c r="AA19" s="166"/>
      <c r="AB19" s="166"/>
      <c r="AC19" s="166"/>
      <c r="AD19" s="166"/>
      <c r="AE19" s="166"/>
      <c r="AF19" s="166"/>
      <c r="AG19" s="166" t="s">
        <v>1085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1">
      <c r="A20" s="157">
        <v>12</v>
      </c>
      <c r="B20" s="158" t="s">
        <v>1123</v>
      </c>
      <c r="C20" s="159" t="s">
        <v>1346</v>
      </c>
      <c r="D20" s="160" t="s">
        <v>177</v>
      </c>
      <c r="E20" s="161">
        <v>2</v>
      </c>
      <c r="F20" s="162"/>
      <c r="G20" s="163">
        <f t="shared" si="0"/>
        <v>0</v>
      </c>
      <c r="H20" s="162"/>
      <c r="I20" s="163">
        <f t="shared" si="1"/>
        <v>0</v>
      </c>
      <c r="J20" s="162"/>
      <c r="K20" s="163">
        <f t="shared" si="2"/>
        <v>0</v>
      </c>
      <c r="L20" s="163">
        <v>21</v>
      </c>
      <c r="M20" s="163">
        <f t="shared" si="3"/>
        <v>0</v>
      </c>
      <c r="N20" s="163">
        <v>0</v>
      </c>
      <c r="O20" s="163">
        <f t="shared" si="4"/>
        <v>0</v>
      </c>
      <c r="P20" s="163">
        <v>0</v>
      </c>
      <c r="Q20" s="163">
        <f t="shared" si="5"/>
        <v>0</v>
      </c>
      <c r="R20" s="163"/>
      <c r="S20" s="163" t="s">
        <v>178</v>
      </c>
      <c r="T20" s="164" t="s">
        <v>179</v>
      </c>
      <c r="U20" s="165">
        <v>0</v>
      </c>
      <c r="V20" s="165">
        <f t="shared" si="6"/>
        <v>0</v>
      </c>
      <c r="W20" s="165"/>
      <c r="X20" s="165" t="s">
        <v>196</v>
      </c>
      <c r="Y20" s="166"/>
      <c r="Z20" s="166"/>
      <c r="AA20" s="166"/>
      <c r="AB20" s="166"/>
      <c r="AC20" s="166"/>
      <c r="AD20" s="166"/>
      <c r="AE20" s="166"/>
      <c r="AF20" s="166"/>
      <c r="AG20" s="166" t="s">
        <v>1085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12.75" outlineLevel="1">
      <c r="A21" s="157">
        <v>13</v>
      </c>
      <c r="B21" s="158" t="s">
        <v>1133</v>
      </c>
      <c r="C21" s="159" t="s">
        <v>1347</v>
      </c>
      <c r="D21" s="160" t="s">
        <v>283</v>
      </c>
      <c r="E21" s="161">
        <v>6</v>
      </c>
      <c r="F21" s="162"/>
      <c r="G21" s="163">
        <f t="shared" si="0"/>
        <v>0</v>
      </c>
      <c r="H21" s="162"/>
      <c r="I21" s="163">
        <f t="shared" si="1"/>
        <v>0</v>
      </c>
      <c r="J21" s="162"/>
      <c r="K21" s="163">
        <f t="shared" si="2"/>
        <v>0</v>
      </c>
      <c r="L21" s="163">
        <v>21</v>
      </c>
      <c r="M21" s="163">
        <f t="shared" si="3"/>
        <v>0</v>
      </c>
      <c r="N21" s="163">
        <v>0</v>
      </c>
      <c r="O21" s="163">
        <f t="shared" si="4"/>
        <v>0</v>
      </c>
      <c r="P21" s="163">
        <v>0</v>
      </c>
      <c r="Q21" s="163">
        <f t="shared" si="5"/>
        <v>0</v>
      </c>
      <c r="R21" s="163"/>
      <c r="S21" s="163" t="s">
        <v>178</v>
      </c>
      <c r="T21" s="164" t="s">
        <v>179</v>
      </c>
      <c r="U21" s="165">
        <v>0</v>
      </c>
      <c r="V21" s="165">
        <f t="shared" si="6"/>
        <v>0</v>
      </c>
      <c r="W21" s="165"/>
      <c r="X21" s="165" t="s">
        <v>196</v>
      </c>
      <c r="Y21" s="166"/>
      <c r="Z21" s="166"/>
      <c r="AA21" s="166"/>
      <c r="AB21" s="166"/>
      <c r="AC21" s="166"/>
      <c r="AD21" s="166"/>
      <c r="AE21" s="166"/>
      <c r="AF21" s="166"/>
      <c r="AG21" s="166" t="s">
        <v>1085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57">
        <v>14</v>
      </c>
      <c r="B22" s="158" t="s">
        <v>1139</v>
      </c>
      <c r="C22" s="159" t="s">
        <v>1348</v>
      </c>
      <c r="D22" s="160" t="s">
        <v>283</v>
      </c>
      <c r="E22" s="161">
        <v>1</v>
      </c>
      <c r="F22" s="162"/>
      <c r="G22" s="163">
        <f t="shared" si="0"/>
        <v>0</v>
      </c>
      <c r="H22" s="162"/>
      <c r="I22" s="163">
        <f t="shared" si="1"/>
        <v>0</v>
      </c>
      <c r="J22" s="162"/>
      <c r="K22" s="163">
        <f t="shared" si="2"/>
        <v>0</v>
      </c>
      <c r="L22" s="163">
        <v>21</v>
      </c>
      <c r="M22" s="163">
        <f t="shared" si="3"/>
        <v>0</v>
      </c>
      <c r="N22" s="163">
        <v>0</v>
      </c>
      <c r="O22" s="163">
        <f t="shared" si="4"/>
        <v>0</v>
      </c>
      <c r="P22" s="163">
        <v>0</v>
      </c>
      <c r="Q22" s="163">
        <f t="shared" si="5"/>
        <v>0</v>
      </c>
      <c r="R22" s="163"/>
      <c r="S22" s="163" t="s">
        <v>178</v>
      </c>
      <c r="T22" s="164" t="s">
        <v>179</v>
      </c>
      <c r="U22" s="165">
        <v>0</v>
      </c>
      <c r="V22" s="165">
        <f t="shared" si="6"/>
        <v>0</v>
      </c>
      <c r="W22" s="165"/>
      <c r="X22" s="165" t="s">
        <v>196</v>
      </c>
      <c r="Y22" s="166"/>
      <c r="Z22" s="166"/>
      <c r="AA22" s="166"/>
      <c r="AB22" s="166"/>
      <c r="AC22" s="166"/>
      <c r="AD22" s="166"/>
      <c r="AE22" s="166"/>
      <c r="AF22" s="166"/>
      <c r="AG22" s="166" t="s">
        <v>1085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12.75" outlineLevel="1">
      <c r="A23" s="157">
        <v>15</v>
      </c>
      <c r="B23" s="158" t="s">
        <v>1349</v>
      </c>
      <c r="C23" s="159" t="s">
        <v>1350</v>
      </c>
      <c r="D23" s="160" t="s">
        <v>283</v>
      </c>
      <c r="E23" s="161">
        <v>2</v>
      </c>
      <c r="F23" s="162"/>
      <c r="G23" s="163">
        <f t="shared" si="0"/>
        <v>0</v>
      </c>
      <c r="H23" s="162"/>
      <c r="I23" s="163">
        <f t="shared" si="1"/>
        <v>0</v>
      </c>
      <c r="J23" s="162"/>
      <c r="K23" s="163">
        <f t="shared" si="2"/>
        <v>0</v>
      </c>
      <c r="L23" s="163">
        <v>21</v>
      </c>
      <c r="M23" s="163">
        <f t="shared" si="3"/>
        <v>0</v>
      </c>
      <c r="N23" s="163">
        <v>0</v>
      </c>
      <c r="O23" s="163">
        <f t="shared" si="4"/>
        <v>0</v>
      </c>
      <c r="P23" s="163">
        <v>0</v>
      </c>
      <c r="Q23" s="163">
        <f t="shared" si="5"/>
        <v>0</v>
      </c>
      <c r="R23" s="163"/>
      <c r="S23" s="163" t="s">
        <v>178</v>
      </c>
      <c r="T23" s="164" t="s">
        <v>179</v>
      </c>
      <c r="U23" s="165">
        <v>0</v>
      </c>
      <c r="V23" s="165">
        <f t="shared" si="6"/>
        <v>0</v>
      </c>
      <c r="W23" s="165"/>
      <c r="X23" s="165" t="s">
        <v>490</v>
      </c>
      <c r="Y23" s="166"/>
      <c r="Z23" s="166"/>
      <c r="AA23" s="166"/>
      <c r="AB23" s="166"/>
      <c r="AC23" s="166"/>
      <c r="AD23" s="166"/>
      <c r="AE23" s="166"/>
      <c r="AF23" s="166"/>
      <c r="AG23" s="166" t="s">
        <v>998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1">
      <c r="A24" s="157">
        <v>16</v>
      </c>
      <c r="B24" s="158" t="s">
        <v>1349</v>
      </c>
      <c r="C24" s="159" t="s">
        <v>1350</v>
      </c>
      <c r="D24" s="160" t="s">
        <v>283</v>
      </c>
      <c r="E24" s="161">
        <v>2</v>
      </c>
      <c r="F24" s="162"/>
      <c r="G24" s="163">
        <f t="shared" si="0"/>
        <v>0</v>
      </c>
      <c r="H24" s="162"/>
      <c r="I24" s="163">
        <f t="shared" si="1"/>
        <v>0</v>
      </c>
      <c r="J24" s="162"/>
      <c r="K24" s="163">
        <f t="shared" si="2"/>
        <v>0</v>
      </c>
      <c r="L24" s="163">
        <v>21</v>
      </c>
      <c r="M24" s="163">
        <f t="shared" si="3"/>
        <v>0</v>
      </c>
      <c r="N24" s="163">
        <v>0</v>
      </c>
      <c r="O24" s="163">
        <f t="shared" si="4"/>
        <v>0</v>
      </c>
      <c r="P24" s="163">
        <v>0</v>
      </c>
      <c r="Q24" s="163">
        <f t="shared" si="5"/>
        <v>0</v>
      </c>
      <c r="R24" s="163"/>
      <c r="S24" s="163" t="s">
        <v>178</v>
      </c>
      <c r="T24" s="164" t="s">
        <v>179</v>
      </c>
      <c r="U24" s="165">
        <v>0</v>
      </c>
      <c r="V24" s="165">
        <f t="shared" si="6"/>
        <v>0</v>
      </c>
      <c r="W24" s="165"/>
      <c r="X24" s="165" t="s">
        <v>490</v>
      </c>
      <c r="Y24" s="166"/>
      <c r="Z24" s="166"/>
      <c r="AA24" s="166"/>
      <c r="AB24" s="166"/>
      <c r="AC24" s="166"/>
      <c r="AD24" s="166"/>
      <c r="AE24" s="166"/>
      <c r="AF24" s="166"/>
      <c r="AG24" s="166" t="s">
        <v>998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12.75" outlineLevel="1">
      <c r="A25" s="157">
        <v>17</v>
      </c>
      <c r="B25" s="158" t="s">
        <v>1351</v>
      </c>
      <c r="C25" s="159" t="s">
        <v>1352</v>
      </c>
      <c r="D25" s="160" t="s">
        <v>283</v>
      </c>
      <c r="E25" s="161">
        <v>6</v>
      </c>
      <c r="F25" s="162"/>
      <c r="G25" s="163">
        <f t="shared" si="0"/>
        <v>0</v>
      </c>
      <c r="H25" s="162"/>
      <c r="I25" s="163">
        <f t="shared" si="1"/>
        <v>0</v>
      </c>
      <c r="J25" s="162"/>
      <c r="K25" s="163">
        <f t="shared" si="2"/>
        <v>0</v>
      </c>
      <c r="L25" s="163">
        <v>21</v>
      </c>
      <c r="M25" s="163">
        <f t="shared" si="3"/>
        <v>0</v>
      </c>
      <c r="N25" s="163">
        <v>0</v>
      </c>
      <c r="O25" s="163">
        <f t="shared" si="4"/>
        <v>0</v>
      </c>
      <c r="P25" s="163">
        <v>0</v>
      </c>
      <c r="Q25" s="163">
        <f t="shared" si="5"/>
        <v>0</v>
      </c>
      <c r="R25" s="163"/>
      <c r="S25" s="163" t="s">
        <v>178</v>
      </c>
      <c r="T25" s="164" t="s">
        <v>179</v>
      </c>
      <c r="U25" s="165">
        <v>0</v>
      </c>
      <c r="V25" s="165">
        <f t="shared" si="6"/>
        <v>0</v>
      </c>
      <c r="W25" s="165"/>
      <c r="X25" s="165" t="s">
        <v>490</v>
      </c>
      <c r="Y25" s="166"/>
      <c r="Z25" s="166"/>
      <c r="AA25" s="166"/>
      <c r="AB25" s="166"/>
      <c r="AC25" s="166"/>
      <c r="AD25" s="166"/>
      <c r="AE25" s="166"/>
      <c r="AF25" s="166"/>
      <c r="AG25" s="166" t="s">
        <v>998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12.75" outlineLevel="1">
      <c r="A26" s="157">
        <v>18</v>
      </c>
      <c r="B26" s="158" t="s">
        <v>1351</v>
      </c>
      <c r="C26" s="159" t="s">
        <v>1352</v>
      </c>
      <c r="D26" s="160" t="s">
        <v>283</v>
      </c>
      <c r="E26" s="161">
        <v>6</v>
      </c>
      <c r="F26" s="162"/>
      <c r="G26" s="163">
        <f t="shared" si="0"/>
        <v>0</v>
      </c>
      <c r="H26" s="162"/>
      <c r="I26" s="163">
        <f t="shared" si="1"/>
        <v>0</v>
      </c>
      <c r="J26" s="162"/>
      <c r="K26" s="163">
        <f t="shared" si="2"/>
        <v>0</v>
      </c>
      <c r="L26" s="163">
        <v>21</v>
      </c>
      <c r="M26" s="163">
        <f t="shared" si="3"/>
        <v>0</v>
      </c>
      <c r="N26" s="163">
        <v>0</v>
      </c>
      <c r="O26" s="163">
        <f t="shared" si="4"/>
        <v>0</v>
      </c>
      <c r="P26" s="163">
        <v>0</v>
      </c>
      <c r="Q26" s="163">
        <f t="shared" si="5"/>
        <v>0</v>
      </c>
      <c r="R26" s="163"/>
      <c r="S26" s="163" t="s">
        <v>178</v>
      </c>
      <c r="T26" s="164" t="s">
        <v>179</v>
      </c>
      <c r="U26" s="165">
        <v>0</v>
      </c>
      <c r="V26" s="165">
        <f t="shared" si="6"/>
        <v>0</v>
      </c>
      <c r="W26" s="165"/>
      <c r="X26" s="165" t="s">
        <v>490</v>
      </c>
      <c r="Y26" s="166"/>
      <c r="Z26" s="166"/>
      <c r="AA26" s="166"/>
      <c r="AB26" s="166"/>
      <c r="AC26" s="166"/>
      <c r="AD26" s="166"/>
      <c r="AE26" s="166"/>
      <c r="AF26" s="166"/>
      <c r="AG26" s="166" t="s">
        <v>998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12.75" outlineLevel="1">
      <c r="A27" s="157">
        <v>19</v>
      </c>
      <c r="B27" s="158" t="s">
        <v>1353</v>
      </c>
      <c r="C27" s="159" t="s">
        <v>1354</v>
      </c>
      <c r="D27" s="160" t="s">
        <v>324</v>
      </c>
      <c r="E27" s="161">
        <v>110</v>
      </c>
      <c r="F27" s="162"/>
      <c r="G27" s="163">
        <f t="shared" si="0"/>
        <v>0</v>
      </c>
      <c r="H27" s="162"/>
      <c r="I27" s="163">
        <f t="shared" si="1"/>
        <v>0</v>
      </c>
      <c r="J27" s="162"/>
      <c r="K27" s="163">
        <f t="shared" si="2"/>
        <v>0</v>
      </c>
      <c r="L27" s="163">
        <v>21</v>
      </c>
      <c r="M27" s="163">
        <f t="shared" si="3"/>
        <v>0</v>
      </c>
      <c r="N27" s="163">
        <v>0</v>
      </c>
      <c r="O27" s="163">
        <f t="shared" si="4"/>
        <v>0</v>
      </c>
      <c r="P27" s="163">
        <v>0</v>
      </c>
      <c r="Q27" s="163">
        <f t="shared" si="5"/>
        <v>0</v>
      </c>
      <c r="R27" s="163"/>
      <c r="S27" s="163" t="s">
        <v>178</v>
      </c>
      <c r="T27" s="164" t="s">
        <v>179</v>
      </c>
      <c r="U27" s="165">
        <v>0</v>
      </c>
      <c r="V27" s="165">
        <f t="shared" si="6"/>
        <v>0</v>
      </c>
      <c r="W27" s="165"/>
      <c r="X27" s="165" t="s">
        <v>490</v>
      </c>
      <c r="Y27" s="166"/>
      <c r="Z27" s="166"/>
      <c r="AA27" s="166"/>
      <c r="AB27" s="166"/>
      <c r="AC27" s="166"/>
      <c r="AD27" s="166"/>
      <c r="AE27" s="166"/>
      <c r="AF27" s="166"/>
      <c r="AG27" s="166" t="s">
        <v>998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75" outlineLevel="1">
      <c r="A28" s="157">
        <v>20</v>
      </c>
      <c r="B28" s="158" t="s">
        <v>1355</v>
      </c>
      <c r="C28" s="159" t="s">
        <v>1356</v>
      </c>
      <c r="D28" s="160" t="s">
        <v>324</v>
      </c>
      <c r="E28" s="161">
        <v>50</v>
      </c>
      <c r="F28" s="162"/>
      <c r="G28" s="163">
        <f t="shared" si="0"/>
        <v>0</v>
      </c>
      <c r="H28" s="162"/>
      <c r="I28" s="163">
        <f t="shared" si="1"/>
        <v>0</v>
      </c>
      <c r="J28" s="162"/>
      <c r="K28" s="163">
        <f t="shared" si="2"/>
        <v>0</v>
      </c>
      <c r="L28" s="163">
        <v>21</v>
      </c>
      <c r="M28" s="163">
        <f t="shared" si="3"/>
        <v>0</v>
      </c>
      <c r="N28" s="163">
        <v>0</v>
      </c>
      <c r="O28" s="163">
        <f t="shared" si="4"/>
        <v>0</v>
      </c>
      <c r="P28" s="163">
        <v>0</v>
      </c>
      <c r="Q28" s="163">
        <f t="shared" si="5"/>
        <v>0</v>
      </c>
      <c r="R28" s="163"/>
      <c r="S28" s="163" t="s">
        <v>178</v>
      </c>
      <c r="T28" s="164" t="s">
        <v>179</v>
      </c>
      <c r="U28" s="165">
        <v>0</v>
      </c>
      <c r="V28" s="165">
        <f t="shared" si="6"/>
        <v>0</v>
      </c>
      <c r="W28" s="165"/>
      <c r="X28" s="165" t="s">
        <v>490</v>
      </c>
      <c r="Y28" s="166"/>
      <c r="Z28" s="166"/>
      <c r="AA28" s="166"/>
      <c r="AB28" s="166"/>
      <c r="AC28" s="166"/>
      <c r="AD28" s="166"/>
      <c r="AE28" s="166"/>
      <c r="AF28" s="166"/>
      <c r="AG28" s="166" t="s">
        <v>998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1">
      <c r="A29" s="157">
        <v>21</v>
      </c>
      <c r="B29" s="158" t="s">
        <v>1357</v>
      </c>
      <c r="C29" s="159" t="s">
        <v>1358</v>
      </c>
      <c r="D29" s="160" t="s">
        <v>283</v>
      </c>
      <c r="E29" s="161">
        <v>6</v>
      </c>
      <c r="F29" s="162"/>
      <c r="G29" s="163">
        <f t="shared" si="0"/>
        <v>0</v>
      </c>
      <c r="H29" s="162"/>
      <c r="I29" s="163">
        <f t="shared" si="1"/>
        <v>0</v>
      </c>
      <c r="J29" s="162"/>
      <c r="K29" s="163">
        <f t="shared" si="2"/>
        <v>0</v>
      </c>
      <c r="L29" s="163">
        <v>21</v>
      </c>
      <c r="M29" s="163">
        <f t="shared" si="3"/>
        <v>0</v>
      </c>
      <c r="N29" s="163">
        <v>0</v>
      </c>
      <c r="O29" s="163">
        <f t="shared" si="4"/>
        <v>0</v>
      </c>
      <c r="P29" s="163">
        <v>0</v>
      </c>
      <c r="Q29" s="163">
        <f t="shared" si="5"/>
        <v>0</v>
      </c>
      <c r="R29" s="163"/>
      <c r="S29" s="163" t="s">
        <v>178</v>
      </c>
      <c r="T29" s="164" t="s">
        <v>179</v>
      </c>
      <c r="U29" s="165">
        <v>0</v>
      </c>
      <c r="V29" s="165">
        <f t="shared" si="6"/>
        <v>0</v>
      </c>
      <c r="W29" s="165"/>
      <c r="X29" s="165" t="s">
        <v>490</v>
      </c>
      <c r="Y29" s="166"/>
      <c r="Z29" s="166"/>
      <c r="AA29" s="166"/>
      <c r="AB29" s="166"/>
      <c r="AC29" s="166"/>
      <c r="AD29" s="166"/>
      <c r="AE29" s="166"/>
      <c r="AF29" s="166"/>
      <c r="AG29" s="166" t="s">
        <v>998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22.5" outlineLevel="1">
      <c r="A30" s="157">
        <v>22</v>
      </c>
      <c r="B30" s="158" t="s">
        <v>1359</v>
      </c>
      <c r="C30" s="159" t="s">
        <v>1360</v>
      </c>
      <c r="D30" s="160" t="s">
        <v>324</v>
      </c>
      <c r="E30" s="161">
        <v>40</v>
      </c>
      <c r="F30" s="162"/>
      <c r="G30" s="163">
        <f t="shared" si="0"/>
        <v>0</v>
      </c>
      <c r="H30" s="162"/>
      <c r="I30" s="163">
        <f t="shared" si="1"/>
        <v>0</v>
      </c>
      <c r="J30" s="162"/>
      <c r="K30" s="163">
        <f t="shared" si="2"/>
        <v>0</v>
      </c>
      <c r="L30" s="163">
        <v>21</v>
      </c>
      <c r="M30" s="163">
        <f t="shared" si="3"/>
        <v>0</v>
      </c>
      <c r="N30" s="163">
        <v>0</v>
      </c>
      <c r="O30" s="163">
        <f t="shared" si="4"/>
        <v>0</v>
      </c>
      <c r="P30" s="163">
        <v>0</v>
      </c>
      <c r="Q30" s="163">
        <f t="shared" si="5"/>
        <v>0</v>
      </c>
      <c r="R30" s="163"/>
      <c r="S30" s="163" t="s">
        <v>178</v>
      </c>
      <c r="T30" s="164" t="s">
        <v>179</v>
      </c>
      <c r="U30" s="165">
        <v>0</v>
      </c>
      <c r="V30" s="165">
        <f t="shared" si="6"/>
        <v>0</v>
      </c>
      <c r="W30" s="165"/>
      <c r="X30" s="165" t="s">
        <v>490</v>
      </c>
      <c r="Y30" s="166"/>
      <c r="Z30" s="166"/>
      <c r="AA30" s="166"/>
      <c r="AB30" s="166"/>
      <c r="AC30" s="166"/>
      <c r="AD30" s="166"/>
      <c r="AE30" s="166"/>
      <c r="AF30" s="166"/>
      <c r="AG30" s="166" t="s">
        <v>998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12.75" outlineLevel="1">
      <c r="A31" s="157">
        <v>23</v>
      </c>
      <c r="B31" s="158" t="s">
        <v>1361</v>
      </c>
      <c r="C31" s="159" t="s">
        <v>1362</v>
      </c>
      <c r="D31" s="160" t="s">
        <v>324</v>
      </c>
      <c r="E31" s="161">
        <v>400</v>
      </c>
      <c r="F31" s="162"/>
      <c r="G31" s="163">
        <f t="shared" si="0"/>
        <v>0</v>
      </c>
      <c r="H31" s="162"/>
      <c r="I31" s="163">
        <f t="shared" si="1"/>
        <v>0</v>
      </c>
      <c r="J31" s="162"/>
      <c r="K31" s="163">
        <f t="shared" si="2"/>
        <v>0</v>
      </c>
      <c r="L31" s="163">
        <v>21</v>
      </c>
      <c r="M31" s="163">
        <f t="shared" si="3"/>
        <v>0</v>
      </c>
      <c r="N31" s="163">
        <v>0</v>
      </c>
      <c r="O31" s="163">
        <f t="shared" si="4"/>
        <v>0</v>
      </c>
      <c r="P31" s="163">
        <v>0</v>
      </c>
      <c r="Q31" s="163">
        <f t="shared" si="5"/>
        <v>0</v>
      </c>
      <c r="R31" s="163"/>
      <c r="S31" s="163" t="s">
        <v>178</v>
      </c>
      <c r="T31" s="164" t="s">
        <v>179</v>
      </c>
      <c r="U31" s="165">
        <v>0</v>
      </c>
      <c r="V31" s="165">
        <f t="shared" si="6"/>
        <v>0</v>
      </c>
      <c r="W31" s="165"/>
      <c r="X31" s="165" t="s">
        <v>490</v>
      </c>
      <c r="Y31" s="166"/>
      <c r="Z31" s="166"/>
      <c r="AA31" s="166"/>
      <c r="AB31" s="166"/>
      <c r="AC31" s="166"/>
      <c r="AD31" s="166"/>
      <c r="AE31" s="166"/>
      <c r="AF31" s="166"/>
      <c r="AG31" s="166" t="s">
        <v>998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outlineLevel="1">
      <c r="A32" s="157">
        <v>24</v>
      </c>
      <c r="B32" s="158" t="s">
        <v>1363</v>
      </c>
      <c r="C32" s="159" t="s">
        <v>1364</v>
      </c>
      <c r="D32" s="160" t="s">
        <v>283</v>
      </c>
      <c r="E32" s="161">
        <v>28</v>
      </c>
      <c r="F32" s="162"/>
      <c r="G32" s="163">
        <f t="shared" si="0"/>
        <v>0</v>
      </c>
      <c r="H32" s="162"/>
      <c r="I32" s="163">
        <f t="shared" si="1"/>
        <v>0</v>
      </c>
      <c r="J32" s="162"/>
      <c r="K32" s="163">
        <f t="shared" si="2"/>
        <v>0</v>
      </c>
      <c r="L32" s="163">
        <v>21</v>
      </c>
      <c r="M32" s="163">
        <f t="shared" si="3"/>
        <v>0</v>
      </c>
      <c r="N32" s="163">
        <v>0</v>
      </c>
      <c r="O32" s="163">
        <f t="shared" si="4"/>
        <v>0</v>
      </c>
      <c r="P32" s="163">
        <v>0</v>
      </c>
      <c r="Q32" s="163">
        <f t="shared" si="5"/>
        <v>0</v>
      </c>
      <c r="R32" s="163"/>
      <c r="S32" s="163" t="s">
        <v>178</v>
      </c>
      <c r="T32" s="164" t="s">
        <v>179</v>
      </c>
      <c r="U32" s="165">
        <v>0</v>
      </c>
      <c r="V32" s="165">
        <f t="shared" si="6"/>
        <v>0</v>
      </c>
      <c r="W32" s="165"/>
      <c r="X32" s="165" t="s">
        <v>490</v>
      </c>
      <c r="Y32" s="166"/>
      <c r="Z32" s="166"/>
      <c r="AA32" s="166"/>
      <c r="AB32" s="166"/>
      <c r="AC32" s="166"/>
      <c r="AD32" s="166"/>
      <c r="AE32" s="166"/>
      <c r="AF32" s="166"/>
      <c r="AG32" s="166" t="s">
        <v>998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57">
        <v>25</v>
      </c>
      <c r="B33" s="158" t="s">
        <v>1365</v>
      </c>
      <c r="C33" s="159" t="s">
        <v>1366</v>
      </c>
      <c r="D33" s="160" t="s">
        <v>283</v>
      </c>
      <c r="E33" s="161">
        <v>28</v>
      </c>
      <c r="F33" s="162"/>
      <c r="G33" s="163">
        <f t="shared" si="0"/>
        <v>0</v>
      </c>
      <c r="H33" s="162"/>
      <c r="I33" s="163">
        <f t="shared" si="1"/>
        <v>0</v>
      </c>
      <c r="J33" s="162"/>
      <c r="K33" s="163">
        <f t="shared" si="2"/>
        <v>0</v>
      </c>
      <c r="L33" s="163">
        <v>21</v>
      </c>
      <c r="M33" s="163">
        <f t="shared" si="3"/>
        <v>0</v>
      </c>
      <c r="N33" s="163">
        <v>0</v>
      </c>
      <c r="O33" s="163">
        <f t="shared" si="4"/>
        <v>0</v>
      </c>
      <c r="P33" s="163">
        <v>0</v>
      </c>
      <c r="Q33" s="163">
        <f t="shared" si="5"/>
        <v>0</v>
      </c>
      <c r="R33" s="163"/>
      <c r="S33" s="163" t="s">
        <v>178</v>
      </c>
      <c r="T33" s="164" t="s">
        <v>179</v>
      </c>
      <c r="U33" s="165">
        <v>0</v>
      </c>
      <c r="V33" s="165">
        <f t="shared" si="6"/>
        <v>0</v>
      </c>
      <c r="W33" s="165"/>
      <c r="X33" s="165" t="s">
        <v>490</v>
      </c>
      <c r="Y33" s="166"/>
      <c r="Z33" s="166"/>
      <c r="AA33" s="166"/>
      <c r="AB33" s="166"/>
      <c r="AC33" s="166"/>
      <c r="AD33" s="166"/>
      <c r="AE33" s="166"/>
      <c r="AF33" s="166"/>
      <c r="AG33" s="166" t="s">
        <v>998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22.5" outlineLevel="1">
      <c r="A34" s="157">
        <v>26</v>
      </c>
      <c r="B34" s="158" t="s">
        <v>1367</v>
      </c>
      <c r="C34" s="159" t="s">
        <v>1368</v>
      </c>
      <c r="D34" s="160" t="s">
        <v>283</v>
      </c>
      <c r="E34" s="161">
        <v>6</v>
      </c>
      <c r="F34" s="162"/>
      <c r="G34" s="163">
        <f t="shared" si="0"/>
        <v>0</v>
      </c>
      <c r="H34" s="162"/>
      <c r="I34" s="163">
        <f t="shared" si="1"/>
        <v>0</v>
      </c>
      <c r="J34" s="162"/>
      <c r="K34" s="163">
        <f t="shared" si="2"/>
        <v>0</v>
      </c>
      <c r="L34" s="163">
        <v>21</v>
      </c>
      <c r="M34" s="163">
        <f t="shared" si="3"/>
        <v>0</v>
      </c>
      <c r="N34" s="163">
        <v>0</v>
      </c>
      <c r="O34" s="163">
        <f t="shared" si="4"/>
        <v>0</v>
      </c>
      <c r="P34" s="163">
        <v>0</v>
      </c>
      <c r="Q34" s="163">
        <f t="shared" si="5"/>
        <v>0</v>
      </c>
      <c r="R34" s="163"/>
      <c r="S34" s="163" t="s">
        <v>178</v>
      </c>
      <c r="T34" s="164" t="s">
        <v>179</v>
      </c>
      <c r="U34" s="165">
        <v>0</v>
      </c>
      <c r="V34" s="165">
        <f t="shared" si="6"/>
        <v>0</v>
      </c>
      <c r="W34" s="165"/>
      <c r="X34" s="165" t="s">
        <v>490</v>
      </c>
      <c r="Y34" s="166"/>
      <c r="Z34" s="166"/>
      <c r="AA34" s="166"/>
      <c r="AB34" s="166"/>
      <c r="AC34" s="166"/>
      <c r="AD34" s="166"/>
      <c r="AE34" s="166"/>
      <c r="AF34" s="166"/>
      <c r="AG34" s="166" t="s">
        <v>998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outlineLevel="1">
      <c r="A35" s="157">
        <v>27</v>
      </c>
      <c r="B35" s="158" t="s">
        <v>1369</v>
      </c>
      <c r="C35" s="159" t="s">
        <v>1370</v>
      </c>
      <c r="D35" s="160" t="s">
        <v>283</v>
      </c>
      <c r="E35" s="161">
        <v>6</v>
      </c>
      <c r="F35" s="162"/>
      <c r="G35" s="163">
        <f t="shared" si="0"/>
        <v>0</v>
      </c>
      <c r="H35" s="162"/>
      <c r="I35" s="163">
        <f t="shared" si="1"/>
        <v>0</v>
      </c>
      <c r="J35" s="162"/>
      <c r="K35" s="163">
        <f t="shared" si="2"/>
        <v>0</v>
      </c>
      <c r="L35" s="163">
        <v>21</v>
      </c>
      <c r="M35" s="163">
        <f t="shared" si="3"/>
        <v>0</v>
      </c>
      <c r="N35" s="163">
        <v>0</v>
      </c>
      <c r="O35" s="163">
        <f t="shared" si="4"/>
        <v>0</v>
      </c>
      <c r="P35" s="163">
        <v>0</v>
      </c>
      <c r="Q35" s="163">
        <f t="shared" si="5"/>
        <v>0</v>
      </c>
      <c r="R35" s="163"/>
      <c r="S35" s="163" t="s">
        <v>178</v>
      </c>
      <c r="T35" s="164" t="s">
        <v>179</v>
      </c>
      <c r="U35" s="165">
        <v>0</v>
      </c>
      <c r="V35" s="165">
        <f t="shared" si="6"/>
        <v>0</v>
      </c>
      <c r="W35" s="165"/>
      <c r="X35" s="165" t="s">
        <v>490</v>
      </c>
      <c r="Y35" s="166"/>
      <c r="Z35" s="166"/>
      <c r="AA35" s="166"/>
      <c r="AB35" s="166"/>
      <c r="AC35" s="166"/>
      <c r="AD35" s="166"/>
      <c r="AE35" s="166"/>
      <c r="AF35" s="166"/>
      <c r="AG35" s="166" t="s">
        <v>998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33.75" outlineLevel="1">
      <c r="A36" s="157">
        <v>28</v>
      </c>
      <c r="B36" s="158" t="s">
        <v>1371</v>
      </c>
      <c r="C36" s="159" t="s">
        <v>1372</v>
      </c>
      <c r="D36" s="160" t="s">
        <v>283</v>
      </c>
      <c r="E36" s="161">
        <v>3</v>
      </c>
      <c r="F36" s="162"/>
      <c r="G36" s="163">
        <f t="shared" si="0"/>
        <v>0</v>
      </c>
      <c r="H36" s="162"/>
      <c r="I36" s="163">
        <f t="shared" si="1"/>
        <v>0</v>
      </c>
      <c r="J36" s="162"/>
      <c r="K36" s="163">
        <f t="shared" si="2"/>
        <v>0</v>
      </c>
      <c r="L36" s="163">
        <v>21</v>
      </c>
      <c r="M36" s="163">
        <f t="shared" si="3"/>
        <v>0</v>
      </c>
      <c r="N36" s="163">
        <v>0</v>
      </c>
      <c r="O36" s="163">
        <f t="shared" si="4"/>
        <v>0</v>
      </c>
      <c r="P36" s="163">
        <v>0</v>
      </c>
      <c r="Q36" s="163">
        <f t="shared" si="5"/>
        <v>0</v>
      </c>
      <c r="R36" s="163"/>
      <c r="S36" s="163" t="s">
        <v>178</v>
      </c>
      <c r="T36" s="164" t="s">
        <v>179</v>
      </c>
      <c r="U36" s="165">
        <v>0</v>
      </c>
      <c r="V36" s="165">
        <f t="shared" si="6"/>
        <v>0</v>
      </c>
      <c r="W36" s="165"/>
      <c r="X36" s="165" t="s">
        <v>490</v>
      </c>
      <c r="Y36" s="166"/>
      <c r="Z36" s="166"/>
      <c r="AA36" s="166"/>
      <c r="AB36" s="166"/>
      <c r="AC36" s="166"/>
      <c r="AD36" s="166"/>
      <c r="AE36" s="166"/>
      <c r="AF36" s="166"/>
      <c r="AG36" s="166" t="s">
        <v>998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33" ht="12.75">
      <c r="A37" s="149" t="s">
        <v>173</v>
      </c>
      <c r="B37" s="150" t="s">
        <v>128</v>
      </c>
      <c r="C37" s="151" t="s">
        <v>129</v>
      </c>
      <c r="D37" s="152"/>
      <c r="E37" s="153"/>
      <c r="F37" s="154"/>
      <c r="G37" s="154">
        <f>SUMIF(AG38:AG60,"&lt;&gt;NOR",G38:G60)</f>
        <v>0</v>
      </c>
      <c r="H37" s="154"/>
      <c r="I37" s="154">
        <f>SUM(I38:I60)</f>
        <v>0</v>
      </c>
      <c r="J37" s="154"/>
      <c r="K37" s="154">
        <f>SUM(K38:K60)</f>
        <v>0</v>
      </c>
      <c r="L37" s="154"/>
      <c r="M37" s="154">
        <f>SUM(M38:M60)</f>
        <v>0</v>
      </c>
      <c r="N37" s="154"/>
      <c r="O37" s="154">
        <f>SUM(O38:O60)</f>
        <v>0</v>
      </c>
      <c r="P37" s="154"/>
      <c r="Q37" s="154">
        <f>SUM(Q38:Q60)</f>
        <v>0</v>
      </c>
      <c r="R37" s="154"/>
      <c r="S37" s="154"/>
      <c r="T37" s="155"/>
      <c r="U37" s="156"/>
      <c r="V37" s="156">
        <f>SUM(V38:V60)</f>
        <v>0</v>
      </c>
      <c r="W37" s="156"/>
      <c r="X37" s="156"/>
      <c r="AG37" t="s">
        <v>174</v>
      </c>
    </row>
    <row r="38" spans="1:60" ht="12.75" outlineLevel="1">
      <c r="A38" s="157">
        <v>29</v>
      </c>
      <c r="B38" s="158" t="s">
        <v>1327</v>
      </c>
      <c r="C38" s="159" t="s">
        <v>1328</v>
      </c>
      <c r="D38" s="160" t="s">
        <v>283</v>
      </c>
      <c r="E38" s="161">
        <v>5</v>
      </c>
      <c r="F38" s="162"/>
      <c r="G38" s="163">
        <f aca="true" t="shared" si="7" ref="G38:G60">ROUND(E38*F38,2)</f>
        <v>0</v>
      </c>
      <c r="H38" s="162"/>
      <c r="I38" s="163">
        <f aca="true" t="shared" si="8" ref="I38:I60">ROUND(E38*H38,2)</f>
        <v>0</v>
      </c>
      <c r="J38" s="162"/>
      <c r="K38" s="163">
        <f aca="true" t="shared" si="9" ref="K38:K60">ROUND(E38*J38,2)</f>
        <v>0</v>
      </c>
      <c r="L38" s="163">
        <v>21</v>
      </c>
      <c r="M38" s="163">
        <f aca="true" t="shared" si="10" ref="M38:M60">G38*(1+L38/100)</f>
        <v>0</v>
      </c>
      <c r="N38" s="163">
        <v>0</v>
      </c>
      <c r="O38" s="163">
        <f aca="true" t="shared" si="11" ref="O38:O60">ROUND(E38*N38,2)</f>
        <v>0</v>
      </c>
      <c r="P38" s="163">
        <v>0</v>
      </c>
      <c r="Q38" s="163">
        <f aca="true" t="shared" si="12" ref="Q38:Q60">ROUND(E38*P38,2)</f>
        <v>0</v>
      </c>
      <c r="R38" s="163"/>
      <c r="S38" s="163" t="s">
        <v>178</v>
      </c>
      <c r="T38" s="164" t="s">
        <v>179</v>
      </c>
      <c r="U38" s="165">
        <v>0</v>
      </c>
      <c r="V38" s="165">
        <f aca="true" t="shared" si="13" ref="V38:V60">ROUND(E38*U38,2)</f>
        <v>0</v>
      </c>
      <c r="W38" s="165"/>
      <c r="X38" s="165" t="s">
        <v>196</v>
      </c>
      <c r="Y38" s="166"/>
      <c r="Z38" s="166"/>
      <c r="AA38" s="166"/>
      <c r="AB38" s="166"/>
      <c r="AC38" s="166"/>
      <c r="AD38" s="166"/>
      <c r="AE38" s="166"/>
      <c r="AF38" s="166"/>
      <c r="AG38" s="166" t="s">
        <v>1085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22.5" outlineLevel="1">
      <c r="A39" s="157">
        <v>30</v>
      </c>
      <c r="B39" s="158" t="s">
        <v>1329</v>
      </c>
      <c r="C39" s="159" t="s">
        <v>1330</v>
      </c>
      <c r="D39" s="160" t="s">
        <v>324</v>
      </c>
      <c r="E39" s="161">
        <v>100</v>
      </c>
      <c r="F39" s="162"/>
      <c r="G39" s="163">
        <f t="shared" si="7"/>
        <v>0</v>
      </c>
      <c r="H39" s="162"/>
      <c r="I39" s="163">
        <f t="shared" si="8"/>
        <v>0</v>
      </c>
      <c r="J39" s="162"/>
      <c r="K39" s="163">
        <f t="shared" si="9"/>
        <v>0</v>
      </c>
      <c r="L39" s="163">
        <v>21</v>
      </c>
      <c r="M39" s="163">
        <f t="shared" si="10"/>
        <v>0</v>
      </c>
      <c r="N39" s="163">
        <v>0</v>
      </c>
      <c r="O39" s="163">
        <f t="shared" si="11"/>
        <v>0</v>
      </c>
      <c r="P39" s="163">
        <v>0</v>
      </c>
      <c r="Q39" s="163">
        <f t="shared" si="12"/>
        <v>0</v>
      </c>
      <c r="R39" s="163"/>
      <c r="S39" s="163" t="s">
        <v>178</v>
      </c>
      <c r="T39" s="164" t="s">
        <v>179</v>
      </c>
      <c r="U39" s="165">
        <v>0</v>
      </c>
      <c r="V39" s="165">
        <f t="shared" si="13"/>
        <v>0</v>
      </c>
      <c r="W39" s="165"/>
      <c r="X39" s="165" t="s">
        <v>196</v>
      </c>
      <c r="Y39" s="166"/>
      <c r="Z39" s="166"/>
      <c r="AA39" s="166"/>
      <c r="AB39" s="166"/>
      <c r="AC39" s="166"/>
      <c r="AD39" s="166"/>
      <c r="AE39" s="166"/>
      <c r="AF39" s="166"/>
      <c r="AG39" s="166" t="s">
        <v>1085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22.5" outlineLevel="1">
      <c r="A40" s="157">
        <v>31</v>
      </c>
      <c r="B40" s="158" t="s">
        <v>1333</v>
      </c>
      <c r="C40" s="159" t="s">
        <v>1334</v>
      </c>
      <c r="D40" s="160" t="s">
        <v>324</v>
      </c>
      <c r="E40" s="161">
        <v>100</v>
      </c>
      <c r="F40" s="162"/>
      <c r="G40" s="163">
        <f t="shared" si="7"/>
        <v>0</v>
      </c>
      <c r="H40" s="162"/>
      <c r="I40" s="163">
        <f t="shared" si="8"/>
        <v>0</v>
      </c>
      <c r="J40" s="162"/>
      <c r="K40" s="163">
        <f t="shared" si="9"/>
        <v>0</v>
      </c>
      <c r="L40" s="163">
        <v>21</v>
      </c>
      <c r="M40" s="163">
        <f t="shared" si="10"/>
        <v>0</v>
      </c>
      <c r="N40" s="163">
        <v>0</v>
      </c>
      <c r="O40" s="163">
        <f t="shared" si="11"/>
        <v>0</v>
      </c>
      <c r="P40" s="163">
        <v>0</v>
      </c>
      <c r="Q40" s="163">
        <f t="shared" si="12"/>
        <v>0</v>
      </c>
      <c r="R40" s="163"/>
      <c r="S40" s="163" t="s">
        <v>178</v>
      </c>
      <c r="T40" s="164" t="s">
        <v>179</v>
      </c>
      <c r="U40" s="165">
        <v>0</v>
      </c>
      <c r="V40" s="165">
        <f t="shared" si="13"/>
        <v>0</v>
      </c>
      <c r="W40" s="165"/>
      <c r="X40" s="165" t="s">
        <v>196</v>
      </c>
      <c r="Y40" s="166"/>
      <c r="Z40" s="166"/>
      <c r="AA40" s="166"/>
      <c r="AB40" s="166"/>
      <c r="AC40" s="166"/>
      <c r="AD40" s="166"/>
      <c r="AE40" s="166"/>
      <c r="AF40" s="166"/>
      <c r="AG40" s="166" t="s">
        <v>1085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22.5" outlineLevel="1">
      <c r="A41" s="157">
        <v>32</v>
      </c>
      <c r="B41" s="158" t="s">
        <v>1335</v>
      </c>
      <c r="C41" s="159" t="s">
        <v>1336</v>
      </c>
      <c r="D41" s="160" t="s">
        <v>283</v>
      </c>
      <c r="E41" s="161">
        <v>2</v>
      </c>
      <c r="F41" s="162"/>
      <c r="G41" s="163">
        <f t="shared" si="7"/>
        <v>0</v>
      </c>
      <c r="H41" s="162"/>
      <c r="I41" s="163">
        <f t="shared" si="8"/>
        <v>0</v>
      </c>
      <c r="J41" s="162"/>
      <c r="K41" s="163">
        <f t="shared" si="9"/>
        <v>0</v>
      </c>
      <c r="L41" s="163">
        <v>21</v>
      </c>
      <c r="M41" s="163">
        <f t="shared" si="10"/>
        <v>0</v>
      </c>
      <c r="N41" s="163">
        <v>0</v>
      </c>
      <c r="O41" s="163">
        <f t="shared" si="11"/>
        <v>0</v>
      </c>
      <c r="P41" s="163">
        <v>0</v>
      </c>
      <c r="Q41" s="163">
        <f t="shared" si="12"/>
        <v>0</v>
      </c>
      <c r="R41" s="163"/>
      <c r="S41" s="163" t="s">
        <v>178</v>
      </c>
      <c r="T41" s="164" t="s">
        <v>179</v>
      </c>
      <c r="U41" s="165">
        <v>0</v>
      </c>
      <c r="V41" s="165">
        <f t="shared" si="13"/>
        <v>0</v>
      </c>
      <c r="W41" s="165"/>
      <c r="X41" s="165" t="s">
        <v>196</v>
      </c>
      <c r="Y41" s="166"/>
      <c r="Z41" s="166"/>
      <c r="AA41" s="166"/>
      <c r="AB41" s="166"/>
      <c r="AC41" s="166"/>
      <c r="AD41" s="166"/>
      <c r="AE41" s="166"/>
      <c r="AF41" s="166"/>
      <c r="AG41" s="166" t="s">
        <v>1085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12.75" outlineLevel="1">
      <c r="A42" s="157">
        <v>33</v>
      </c>
      <c r="B42" s="158" t="s">
        <v>1373</v>
      </c>
      <c r="C42" s="159" t="s">
        <v>1374</v>
      </c>
      <c r="D42" s="160" t="s">
        <v>283</v>
      </c>
      <c r="E42" s="161">
        <v>1</v>
      </c>
      <c r="F42" s="162"/>
      <c r="G42" s="163">
        <f t="shared" si="7"/>
        <v>0</v>
      </c>
      <c r="H42" s="162"/>
      <c r="I42" s="163">
        <f t="shared" si="8"/>
        <v>0</v>
      </c>
      <c r="J42" s="162"/>
      <c r="K42" s="163">
        <f t="shared" si="9"/>
        <v>0</v>
      </c>
      <c r="L42" s="163">
        <v>21</v>
      </c>
      <c r="M42" s="163">
        <f t="shared" si="10"/>
        <v>0</v>
      </c>
      <c r="N42" s="163">
        <v>0</v>
      </c>
      <c r="O42" s="163">
        <f t="shared" si="11"/>
        <v>0</v>
      </c>
      <c r="P42" s="163">
        <v>0</v>
      </c>
      <c r="Q42" s="163">
        <f t="shared" si="12"/>
        <v>0</v>
      </c>
      <c r="R42" s="163"/>
      <c r="S42" s="163" t="s">
        <v>178</v>
      </c>
      <c r="T42" s="164" t="s">
        <v>179</v>
      </c>
      <c r="U42" s="165">
        <v>0</v>
      </c>
      <c r="V42" s="165">
        <f t="shared" si="13"/>
        <v>0</v>
      </c>
      <c r="W42" s="165"/>
      <c r="X42" s="165" t="s">
        <v>196</v>
      </c>
      <c r="Y42" s="166"/>
      <c r="Z42" s="166"/>
      <c r="AA42" s="166"/>
      <c r="AB42" s="166"/>
      <c r="AC42" s="166"/>
      <c r="AD42" s="166"/>
      <c r="AE42" s="166"/>
      <c r="AF42" s="166"/>
      <c r="AG42" s="166" t="s">
        <v>1085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1">
      <c r="A43" s="157">
        <v>34</v>
      </c>
      <c r="B43" s="158" t="s">
        <v>1337</v>
      </c>
      <c r="C43" s="159" t="s">
        <v>1338</v>
      </c>
      <c r="D43" s="160" t="s">
        <v>324</v>
      </c>
      <c r="E43" s="161">
        <v>450</v>
      </c>
      <c r="F43" s="162"/>
      <c r="G43" s="163">
        <f t="shared" si="7"/>
        <v>0</v>
      </c>
      <c r="H43" s="162"/>
      <c r="I43" s="163">
        <f t="shared" si="8"/>
        <v>0</v>
      </c>
      <c r="J43" s="162"/>
      <c r="K43" s="163">
        <f t="shared" si="9"/>
        <v>0</v>
      </c>
      <c r="L43" s="163">
        <v>21</v>
      </c>
      <c r="M43" s="163">
        <f t="shared" si="10"/>
        <v>0</v>
      </c>
      <c r="N43" s="163">
        <v>0</v>
      </c>
      <c r="O43" s="163">
        <f t="shared" si="11"/>
        <v>0</v>
      </c>
      <c r="P43" s="163">
        <v>0</v>
      </c>
      <c r="Q43" s="163">
        <f t="shared" si="12"/>
        <v>0</v>
      </c>
      <c r="R43" s="163"/>
      <c r="S43" s="163" t="s">
        <v>178</v>
      </c>
      <c r="T43" s="164" t="s">
        <v>179</v>
      </c>
      <c r="U43" s="165">
        <v>0</v>
      </c>
      <c r="V43" s="165">
        <f t="shared" si="13"/>
        <v>0</v>
      </c>
      <c r="W43" s="165"/>
      <c r="X43" s="165" t="s">
        <v>196</v>
      </c>
      <c r="Y43" s="166"/>
      <c r="Z43" s="166"/>
      <c r="AA43" s="166"/>
      <c r="AB43" s="166"/>
      <c r="AC43" s="166"/>
      <c r="AD43" s="166"/>
      <c r="AE43" s="166"/>
      <c r="AF43" s="166"/>
      <c r="AG43" s="166" t="s">
        <v>1085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12.75" outlineLevel="1">
      <c r="A44" s="157">
        <v>35</v>
      </c>
      <c r="B44" s="158" t="s">
        <v>1339</v>
      </c>
      <c r="C44" s="159" t="s">
        <v>1340</v>
      </c>
      <c r="D44" s="160" t="s">
        <v>283</v>
      </c>
      <c r="E44" s="161">
        <v>36</v>
      </c>
      <c r="F44" s="162"/>
      <c r="G44" s="163">
        <f t="shared" si="7"/>
        <v>0</v>
      </c>
      <c r="H44" s="162"/>
      <c r="I44" s="163">
        <f t="shared" si="8"/>
        <v>0</v>
      </c>
      <c r="J44" s="162"/>
      <c r="K44" s="163">
        <f t="shared" si="9"/>
        <v>0</v>
      </c>
      <c r="L44" s="163">
        <v>21</v>
      </c>
      <c r="M44" s="163">
        <f t="shared" si="10"/>
        <v>0</v>
      </c>
      <c r="N44" s="163">
        <v>0</v>
      </c>
      <c r="O44" s="163">
        <f t="shared" si="11"/>
        <v>0</v>
      </c>
      <c r="P44" s="163">
        <v>0</v>
      </c>
      <c r="Q44" s="163">
        <f t="shared" si="12"/>
        <v>0</v>
      </c>
      <c r="R44" s="163"/>
      <c r="S44" s="163" t="s">
        <v>178</v>
      </c>
      <c r="T44" s="164" t="s">
        <v>179</v>
      </c>
      <c r="U44" s="165">
        <v>0</v>
      </c>
      <c r="V44" s="165">
        <f t="shared" si="13"/>
        <v>0</v>
      </c>
      <c r="W44" s="165"/>
      <c r="X44" s="165" t="s">
        <v>196</v>
      </c>
      <c r="Y44" s="166"/>
      <c r="Z44" s="166"/>
      <c r="AA44" s="166"/>
      <c r="AB44" s="166"/>
      <c r="AC44" s="166"/>
      <c r="AD44" s="166"/>
      <c r="AE44" s="166"/>
      <c r="AF44" s="166"/>
      <c r="AG44" s="166" t="s">
        <v>1085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12.75" outlineLevel="1">
      <c r="A45" s="157">
        <v>36</v>
      </c>
      <c r="B45" s="158" t="s">
        <v>1339</v>
      </c>
      <c r="C45" s="159" t="s">
        <v>1340</v>
      </c>
      <c r="D45" s="160" t="s">
        <v>283</v>
      </c>
      <c r="E45" s="161">
        <v>36</v>
      </c>
      <c r="F45" s="162"/>
      <c r="G45" s="163">
        <f t="shared" si="7"/>
        <v>0</v>
      </c>
      <c r="H45" s="162"/>
      <c r="I45" s="163">
        <f t="shared" si="8"/>
        <v>0</v>
      </c>
      <c r="J45" s="162"/>
      <c r="K45" s="163">
        <f t="shared" si="9"/>
        <v>0</v>
      </c>
      <c r="L45" s="163">
        <v>21</v>
      </c>
      <c r="M45" s="163">
        <f t="shared" si="10"/>
        <v>0</v>
      </c>
      <c r="N45" s="163">
        <v>0</v>
      </c>
      <c r="O45" s="163">
        <f t="shared" si="11"/>
        <v>0</v>
      </c>
      <c r="P45" s="163">
        <v>0</v>
      </c>
      <c r="Q45" s="163">
        <f t="shared" si="12"/>
        <v>0</v>
      </c>
      <c r="R45" s="163"/>
      <c r="S45" s="163" t="s">
        <v>178</v>
      </c>
      <c r="T45" s="164" t="s">
        <v>179</v>
      </c>
      <c r="U45" s="165">
        <v>0</v>
      </c>
      <c r="V45" s="165">
        <f t="shared" si="13"/>
        <v>0</v>
      </c>
      <c r="W45" s="165"/>
      <c r="X45" s="165" t="s">
        <v>196</v>
      </c>
      <c r="Y45" s="166"/>
      <c r="Z45" s="166"/>
      <c r="AA45" s="166"/>
      <c r="AB45" s="166"/>
      <c r="AC45" s="166"/>
      <c r="AD45" s="166"/>
      <c r="AE45" s="166"/>
      <c r="AF45" s="166"/>
      <c r="AG45" s="166" t="s">
        <v>1085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57">
        <v>37</v>
      </c>
      <c r="B46" s="158" t="s">
        <v>1341</v>
      </c>
      <c r="C46" s="159" t="s">
        <v>1342</v>
      </c>
      <c r="D46" s="160" t="s">
        <v>283</v>
      </c>
      <c r="E46" s="161">
        <v>5</v>
      </c>
      <c r="F46" s="162"/>
      <c r="G46" s="163">
        <f t="shared" si="7"/>
        <v>0</v>
      </c>
      <c r="H46" s="162"/>
      <c r="I46" s="163">
        <f t="shared" si="8"/>
        <v>0</v>
      </c>
      <c r="J46" s="162"/>
      <c r="K46" s="163">
        <f t="shared" si="9"/>
        <v>0</v>
      </c>
      <c r="L46" s="163">
        <v>21</v>
      </c>
      <c r="M46" s="163">
        <f t="shared" si="10"/>
        <v>0</v>
      </c>
      <c r="N46" s="163">
        <v>0</v>
      </c>
      <c r="O46" s="163">
        <f t="shared" si="11"/>
        <v>0</v>
      </c>
      <c r="P46" s="163">
        <v>0</v>
      </c>
      <c r="Q46" s="163">
        <f t="shared" si="12"/>
        <v>0</v>
      </c>
      <c r="R46" s="163"/>
      <c r="S46" s="163" t="s">
        <v>178</v>
      </c>
      <c r="T46" s="164" t="s">
        <v>179</v>
      </c>
      <c r="U46" s="165">
        <v>0</v>
      </c>
      <c r="V46" s="165">
        <f t="shared" si="13"/>
        <v>0</v>
      </c>
      <c r="W46" s="165"/>
      <c r="X46" s="165" t="s">
        <v>196</v>
      </c>
      <c r="Y46" s="166"/>
      <c r="Z46" s="166"/>
      <c r="AA46" s="166"/>
      <c r="AB46" s="166"/>
      <c r="AC46" s="166"/>
      <c r="AD46" s="166"/>
      <c r="AE46" s="166"/>
      <c r="AF46" s="166"/>
      <c r="AG46" s="166" t="s">
        <v>1085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1">
      <c r="A47" s="157">
        <v>38</v>
      </c>
      <c r="B47" s="158" t="s">
        <v>1343</v>
      </c>
      <c r="C47" s="159" t="s">
        <v>1344</v>
      </c>
      <c r="D47" s="160" t="s">
        <v>283</v>
      </c>
      <c r="E47" s="161">
        <v>36</v>
      </c>
      <c r="F47" s="162"/>
      <c r="G47" s="163">
        <f t="shared" si="7"/>
        <v>0</v>
      </c>
      <c r="H47" s="162"/>
      <c r="I47" s="163">
        <f t="shared" si="8"/>
        <v>0</v>
      </c>
      <c r="J47" s="162"/>
      <c r="K47" s="163">
        <f t="shared" si="9"/>
        <v>0</v>
      </c>
      <c r="L47" s="163">
        <v>21</v>
      </c>
      <c r="M47" s="163">
        <f t="shared" si="10"/>
        <v>0</v>
      </c>
      <c r="N47" s="163">
        <v>0</v>
      </c>
      <c r="O47" s="163">
        <f t="shared" si="11"/>
        <v>0</v>
      </c>
      <c r="P47" s="163">
        <v>0</v>
      </c>
      <c r="Q47" s="163">
        <f t="shared" si="12"/>
        <v>0</v>
      </c>
      <c r="R47" s="163"/>
      <c r="S47" s="163" t="s">
        <v>178</v>
      </c>
      <c r="T47" s="164" t="s">
        <v>179</v>
      </c>
      <c r="U47" s="165">
        <v>0</v>
      </c>
      <c r="V47" s="165">
        <f t="shared" si="13"/>
        <v>0</v>
      </c>
      <c r="W47" s="165"/>
      <c r="X47" s="165" t="s">
        <v>196</v>
      </c>
      <c r="Y47" s="166"/>
      <c r="Z47" s="166"/>
      <c r="AA47" s="166"/>
      <c r="AB47" s="166"/>
      <c r="AC47" s="166"/>
      <c r="AD47" s="166"/>
      <c r="AE47" s="166"/>
      <c r="AF47" s="166"/>
      <c r="AG47" s="166" t="s">
        <v>1085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75" outlineLevel="1">
      <c r="A48" s="157">
        <v>39</v>
      </c>
      <c r="B48" s="158" t="s">
        <v>1127</v>
      </c>
      <c r="C48" s="159" t="s">
        <v>1345</v>
      </c>
      <c r="D48" s="160" t="s">
        <v>324</v>
      </c>
      <c r="E48" s="161">
        <v>5</v>
      </c>
      <c r="F48" s="162"/>
      <c r="G48" s="163">
        <f t="shared" si="7"/>
        <v>0</v>
      </c>
      <c r="H48" s="162"/>
      <c r="I48" s="163">
        <f t="shared" si="8"/>
        <v>0</v>
      </c>
      <c r="J48" s="162"/>
      <c r="K48" s="163">
        <f t="shared" si="9"/>
        <v>0</v>
      </c>
      <c r="L48" s="163">
        <v>21</v>
      </c>
      <c r="M48" s="163">
        <f t="shared" si="10"/>
        <v>0</v>
      </c>
      <c r="N48" s="163">
        <v>0</v>
      </c>
      <c r="O48" s="163">
        <f t="shared" si="11"/>
        <v>0</v>
      </c>
      <c r="P48" s="163">
        <v>0</v>
      </c>
      <c r="Q48" s="163">
        <f t="shared" si="12"/>
        <v>0</v>
      </c>
      <c r="R48" s="163"/>
      <c r="S48" s="163" t="s">
        <v>178</v>
      </c>
      <c r="T48" s="164" t="s">
        <v>179</v>
      </c>
      <c r="U48" s="165">
        <v>0</v>
      </c>
      <c r="V48" s="165">
        <f t="shared" si="13"/>
        <v>0</v>
      </c>
      <c r="W48" s="165"/>
      <c r="X48" s="165" t="s">
        <v>196</v>
      </c>
      <c r="Y48" s="166"/>
      <c r="Z48" s="166"/>
      <c r="AA48" s="166"/>
      <c r="AB48" s="166"/>
      <c r="AC48" s="166"/>
      <c r="AD48" s="166"/>
      <c r="AE48" s="166"/>
      <c r="AF48" s="166"/>
      <c r="AG48" s="166" t="s">
        <v>1085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1">
      <c r="A49" s="157">
        <v>40</v>
      </c>
      <c r="B49" s="158" t="s">
        <v>1129</v>
      </c>
      <c r="C49" s="159" t="s">
        <v>1346</v>
      </c>
      <c r="D49" s="160" t="s">
        <v>177</v>
      </c>
      <c r="E49" s="161">
        <v>5</v>
      </c>
      <c r="F49" s="162"/>
      <c r="G49" s="163">
        <f t="shared" si="7"/>
        <v>0</v>
      </c>
      <c r="H49" s="162"/>
      <c r="I49" s="163">
        <f t="shared" si="8"/>
        <v>0</v>
      </c>
      <c r="J49" s="162"/>
      <c r="K49" s="163">
        <f t="shared" si="9"/>
        <v>0</v>
      </c>
      <c r="L49" s="163">
        <v>21</v>
      </c>
      <c r="M49" s="163">
        <f t="shared" si="10"/>
        <v>0</v>
      </c>
      <c r="N49" s="163">
        <v>0</v>
      </c>
      <c r="O49" s="163">
        <f t="shared" si="11"/>
        <v>0</v>
      </c>
      <c r="P49" s="163">
        <v>0</v>
      </c>
      <c r="Q49" s="163">
        <f t="shared" si="12"/>
        <v>0</v>
      </c>
      <c r="R49" s="163"/>
      <c r="S49" s="163" t="s">
        <v>178</v>
      </c>
      <c r="T49" s="164" t="s">
        <v>179</v>
      </c>
      <c r="U49" s="165">
        <v>0</v>
      </c>
      <c r="V49" s="165">
        <f t="shared" si="13"/>
        <v>0</v>
      </c>
      <c r="W49" s="165"/>
      <c r="X49" s="165" t="s">
        <v>196</v>
      </c>
      <c r="Y49" s="166"/>
      <c r="Z49" s="166"/>
      <c r="AA49" s="166"/>
      <c r="AB49" s="166"/>
      <c r="AC49" s="166"/>
      <c r="AD49" s="166"/>
      <c r="AE49" s="166"/>
      <c r="AF49" s="166"/>
      <c r="AG49" s="166" t="s">
        <v>1085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57">
        <v>41</v>
      </c>
      <c r="B50" s="158" t="s">
        <v>1349</v>
      </c>
      <c r="C50" s="159" t="s">
        <v>1350</v>
      </c>
      <c r="D50" s="160" t="s">
        <v>283</v>
      </c>
      <c r="E50" s="161">
        <v>5</v>
      </c>
      <c r="F50" s="162"/>
      <c r="G50" s="163">
        <f t="shared" si="7"/>
        <v>0</v>
      </c>
      <c r="H50" s="162"/>
      <c r="I50" s="163">
        <f t="shared" si="8"/>
        <v>0</v>
      </c>
      <c r="J50" s="162"/>
      <c r="K50" s="163">
        <f t="shared" si="9"/>
        <v>0</v>
      </c>
      <c r="L50" s="163">
        <v>21</v>
      </c>
      <c r="M50" s="163">
        <f t="shared" si="10"/>
        <v>0</v>
      </c>
      <c r="N50" s="163">
        <v>0</v>
      </c>
      <c r="O50" s="163">
        <f t="shared" si="11"/>
        <v>0</v>
      </c>
      <c r="P50" s="163">
        <v>0</v>
      </c>
      <c r="Q50" s="163">
        <f t="shared" si="12"/>
        <v>0</v>
      </c>
      <c r="R50" s="163"/>
      <c r="S50" s="163" t="s">
        <v>178</v>
      </c>
      <c r="T50" s="164" t="s">
        <v>179</v>
      </c>
      <c r="U50" s="165">
        <v>0</v>
      </c>
      <c r="V50" s="165">
        <f t="shared" si="13"/>
        <v>0</v>
      </c>
      <c r="W50" s="165"/>
      <c r="X50" s="165" t="s">
        <v>490</v>
      </c>
      <c r="Y50" s="166"/>
      <c r="Z50" s="166"/>
      <c r="AA50" s="166"/>
      <c r="AB50" s="166"/>
      <c r="AC50" s="166"/>
      <c r="AD50" s="166"/>
      <c r="AE50" s="166"/>
      <c r="AF50" s="166"/>
      <c r="AG50" s="166" t="s">
        <v>998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1">
      <c r="A51" s="157">
        <v>42</v>
      </c>
      <c r="B51" s="158" t="s">
        <v>1355</v>
      </c>
      <c r="C51" s="159" t="s">
        <v>1356</v>
      </c>
      <c r="D51" s="160" t="s">
        <v>324</v>
      </c>
      <c r="E51" s="161">
        <v>100</v>
      </c>
      <c r="F51" s="162"/>
      <c r="G51" s="163">
        <f t="shared" si="7"/>
        <v>0</v>
      </c>
      <c r="H51" s="162"/>
      <c r="I51" s="163">
        <f t="shared" si="8"/>
        <v>0</v>
      </c>
      <c r="J51" s="162"/>
      <c r="K51" s="163">
        <f t="shared" si="9"/>
        <v>0</v>
      </c>
      <c r="L51" s="163">
        <v>21</v>
      </c>
      <c r="M51" s="163">
        <f t="shared" si="10"/>
        <v>0</v>
      </c>
      <c r="N51" s="163">
        <v>0</v>
      </c>
      <c r="O51" s="163">
        <f t="shared" si="11"/>
        <v>0</v>
      </c>
      <c r="P51" s="163">
        <v>0</v>
      </c>
      <c r="Q51" s="163">
        <f t="shared" si="12"/>
        <v>0</v>
      </c>
      <c r="R51" s="163"/>
      <c r="S51" s="163" t="s">
        <v>178</v>
      </c>
      <c r="T51" s="164" t="s">
        <v>179</v>
      </c>
      <c r="U51" s="165">
        <v>0</v>
      </c>
      <c r="V51" s="165">
        <f t="shared" si="13"/>
        <v>0</v>
      </c>
      <c r="W51" s="165"/>
      <c r="X51" s="165" t="s">
        <v>490</v>
      </c>
      <c r="Y51" s="166"/>
      <c r="Z51" s="166"/>
      <c r="AA51" s="166"/>
      <c r="AB51" s="166"/>
      <c r="AC51" s="166"/>
      <c r="AD51" s="166"/>
      <c r="AE51" s="166"/>
      <c r="AF51" s="166"/>
      <c r="AG51" s="166" t="s">
        <v>998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75" outlineLevel="1">
      <c r="A52" s="157">
        <v>43</v>
      </c>
      <c r="B52" s="158" t="s">
        <v>1357</v>
      </c>
      <c r="C52" s="159" t="s">
        <v>1358</v>
      </c>
      <c r="D52" s="160" t="s">
        <v>283</v>
      </c>
      <c r="E52" s="161">
        <v>2</v>
      </c>
      <c r="F52" s="162"/>
      <c r="G52" s="163">
        <f t="shared" si="7"/>
        <v>0</v>
      </c>
      <c r="H52" s="162"/>
      <c r="I52" s="163">
        <f t="shared" si="8"/>
        <v>0</v>
      </c>
      <c r="J52" s="162"/>
      <c r="K52" s="163">
        <f t="shared" si="9"/>
        <v>0</v>
      </c>
      <c r="L52" s="163">
        <v>21</v>
      </c>
      <c r="M52" s="163">
        <f t="shared" si="10"/>
        <v>0</v>
      </c>
      <c r="N52" s="163">
        <v>0</v>
      </c>
      <c r="O52" s="163">
        <f t="shared" si="11"/>
        <v>0</v>
      </c>
      <c r="P52" s="163">
        <v>0</v>
      </c>
      <c r="Q52" s="163">
        <f t="shared" si="12"/>
        <v>0</v>
      </c>
      <c r="R52" s="163"/>
      <c r="S52" s="163" t="s">
        <v>178</v>
      </c>
      <c r="T52" s="164" t="s">
        <v>179</v>
      </c>
      <c r="U52" s="165">
        <v>0</v>
      </c>
      <c r="V52" s="165">
        <f t="shared" si="13"/>
        <v>0</v>
      </c>
      <c r="W52" s="165"/>
      <c r="X52" s="165" t="s">
        <v>490</v>
      </c>
      <c r="Y52" s="166"/>
      <c r="Z52" s="166"/>
      <c r="AA52" s="166"/>
      <c r="AB52" s="166"/>
      <c r="AC52" s="166"/>
      <c r="AD52" s="166"/>
      <c r="AE52" s="166"/>
      <c r="AF52" s="166"/>
      <c r="AG52" s="166" t="s">
        <v>998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22.5" outlineLevel="1">
      <c r="A53" s="157">
        <v>44</v>
      </c>
      <c r="B53" s="158" t="s">
        <v>1359</v>
      </c>
      <c r="C53" s="159" t="s">
        <v>1360</v>
      </c>
      <c r="D53" s="160" t="s">
        <v>324</v>
      </c>
      <c r="E53" s="161">
        <v>100</v>
      </c>
      <c r="F53" s="162"/>
      <c r="G53" s="163">
        <f t="shared" si="7"/>
        <v>0</v>
      </c>
      <c r="H53" s="162"/>
      <c r="I53" s="163">
        <f t="shared" si="8"/>
        <v>0</v>
      </c>
      <c r="J53" s="162"/>
      <c r="K53" s="163">
        <f t="shared" si="9"/>
        <v>0</v>
      </c>
      <c r="L53" s="163">
        <v>21</v>
      </c>
      <c r="M53" s="163">
        <f t="shared" si="10"/>
        <v>0</v>
      </c>
      <c r="N53" s="163">
        <v>0</v>
      </c>
      <c r="O53" s="163">
        <f t="shared" si="11"/>
        <v>0</v>
      </c>
      <c r="P53" s="163">
        <v>0</v>
      </c>
      <c r="Q53" s="163">
        <f t="shared" si="12"/>
        <v>0</v>
      </c>
      <c r="R53" s="163"/>
      <c r="S53" s="163" t="s">
        <v>178</v>
      </c>
      <c r="T53" s="164" t="s">
        <v>179</v>
      </c>
      <c r="U53" s="165">
        <v>0</v>
      </c>
      <c r="V53" s="165">
        <f t="shared" si="13"/>
        <v>0</v>
      </c>
      <c r="W53" s="165"/>
      <c r="X53" s="165" t="s">
        <v>490</v>
      </c>
      <c r="Y53" s="166"/>
      <c r="Z53" s="166"/>
      <c r="AA53" s="166"/>
      <c r="AB53" s="166"/>
      <c r="AC53" s="166"/>
      <c r="AD53" s="166"/>
      <c r="AE53" s="166"/>
      <c r="AF53" s="166"/>
      <c r="AG53" s="166" t="s">
        <v>998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75" outlineLevel="1">
      <c r="A54" s="157">
        <v>45</v>
      </c>
      <c r="B54" s="158" t="s">
        <v>1361</v>
      </c>
      <c r="C54" s="159" t="s">
        <v>1362</v>
      </c>
      <c r="D54" s="160" t="s">
        <v>324</v>
      </c>
      <c r="E54" s="161">
        <v>450</v>
      </c>
      <c r="F54" s="162"/>
      <c r="G54" s="163">
        <f t="shared" si="7"/>
        <v>0</v>
      </c>
      <c r="H54" s="162"/>
      <c r="I54" s="163">
        <f t="shared" si="8"/>
        <v>0</v>
      </c>
      <c r="J54" s="162"/>
      <c r="K54" s="163">
        <f t="shared" si="9"/>
        <v>0</v>
      </c>
      <c r="L54" s="163">
        <v>21</v>
      </c>
      <c r="M54" s="163">
        <f t="shared" si="10"/>
        <v>0</v>
      </c>
      <c r="N54" s="163">
        <v>0</v>
      </c>
      <c r="O54" s="163">
        <f t="shared" si="11"/>
        <v>0</v>
      </c>
      <c r="P54" s="163">
        <v>0</v>
      </c>
      <c r="Q54" s="163">
        <f t="shared" si="12"/>
        <v>0</v>
      </c>
      <c r="R54" s="163"/>
      <c r="S54" s="163" t="s">
        <v>178</v>
      </c>
      <c r="T54" s="164" t="s">
        <v>179</v>
      </c>
      <c r="U54" s="165">
        <v>0</v>
      </c>
      <c r="V54" s="165">
        <f t="shared" si="13"/>
        <v>0</v>
      </c>
      <c r="W54" s="165"/>
      <c r="X54" s="165" t="s">
        <v>490</v>
      </c>
      <c r="Y54" s="166"/>
      <c r="Z54" s="166"/>
      <c r="AA54" s="166"/>
      <c r="AB54" s="166"/>
      <c r="AC54" s="166"/>
      <c r="AD54" s="166"/>
      <c r="AE54" s="166"/>
      <c r="AF54" s="166"/>
      <c r="AG54" s="166" t="s">
        <v>998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1">
      <c r="A55" s="157">
        <v>46</v>
      </c>
      <c r="B55" s="158" t="s">
        <v>1363</v>
      </c>
      <c r="C55" s="159" t="s">
        <v>1364</v>
      </c>
      <c r="D55" s="160" t="s">
        <v>283</v>
      </c>
      <c r="E55" s="161">
        <v>36</v>
      </c>
      <c r="F55" s="162"/>
      <c r="G55" s="163">
        <f t="shared" si="7"/>
        <v>0</v>
      </c>
      <c r="H55" s="162"/>
      <c r="I55" s="163">
        <f t="shared" si="8"/>
        <v>0</v>
      </c>
      <c r="J55" s="162"/>
      <c r="K55" s="163">
        <f t="shared" si="9"/>
        <v>0</v>
      </c>
      <c r="L55" s="163">
        <v>21</v>
      </c>
      <c r="M55" s="163">
        <f t="shared" si="10"/>
        <v>0</v>
      </c>
      <c r="N55" s="163">
        <v>0</v>
      </c>
      <c r="O55" s="163">
        <f t="shared" si="11"/>
        <v>0</v>
      </c>
      <c r="P55" s="163">
        <v>0</v>
      </c>
      <c r="Q55" s="163">
        <f t="shared" si="12"/>
        <v>0</v>
      </c>
      <c r="R55" s="163"/>
      <c r="S55" s="163" t="s">
        <v>178</v>
      </c>
      <c r="T55" s="164" t="s">
        <v>179</v>
      </c>
      <c r="U55" s="165">
        <v>0</v>
      </c>
      <c r="V55" s="165">
        <f t="shared" si="13"/>
        <v>0</v>
      </c>
      <c r="W55" s="165"/>
      <c r="X55" s="165" t="s">
        <v>490</v>
      </c>
      <c r="Y55" s="166"/>
      <c r="Z55" s="166"/>
      <c r="AA55" s="166"/>
      <c r="AB55" s="166"/>
      <c r="AC55" s="166"/>
      <c r="AD55" s="166"/>
      <c r="AE55" s="166"/>
      <c r="AF55" s="166"/>
      <c r="AG55" s="166" t="s">
        <v>998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1">
      <c r="A56" s="157">
        <v>47</v>
      </c>
      <c r="B56" s="158" t="s">
        <v>1365</v>
      </c>
      <c r="C56" s="159" t="s">
        <v>1366</v>
      </c>
      <c r="D56" s="160" t="s">
        <v>283</v>
      </c>
      <c r="E56" s="161">
        <v>36</v>
      </c>
      <c r="F56" s="162"/>
      <c r="G56" s="163">
        <f t="shared" si="7"/>
        <v>0</v>
      </c>
      <c r="H56" s="162"/>
      <c r="I56" s="163">
        <f t="shared" si="8"/>
        <v>0</v>
      </c>
      <c r="J56" s="162"/>
      <c r="K56" s="163">
        <f t="shared" si="9"/>
        <v>0</v>
      </c>
      <c r="L56" s="163">
        <v>21</v>
      </c>
      <c r="M56" s="163">
        <f t="shared" si="10"/>
        <v>0</v>
      </c>
      <c r="N56" s="163">
        <v>0</v>
      </c>
      <c r="O56" s="163">
        <f t="shared" si="11"/>
        <v>0</v>
      </c>
      <c r="P56" s="163">
        <v>0</v>
      </c>
      <c r="Q56" s="163">
        <f t="shared" si="12"/>
        <v>0</v>
      </c>
      <c r="R56" s="163"/>
      <c r="S56" s="163" t="s">
        <v>178</v>
      </c>
      <c r="T56" s="164" t="s">
        <v>179</v>
      </c>
      <c r="U56" s="165">
        <v>0</v>
      </c>
      <c r="V56" s="165">
        <f t="shared" si="13"/>
        <v>0</v>
      </c>
      <c r="W56" s="165"/>
      <c r="X56" s="165" t="s">
        <v>490</v>
      </c>
      <c r="Y56" s="166"/>
      <c r="Z56" s="166"/>
      <c r="AA56" s="166"/>
      <c r="AB56" s="166"/>
      <c r="AC56" s="166"/>
      <c r="AD56" s="166"/>
      <c r="AE56" s="166"/>
      <c r="AF56" s="166"/>
      <c r="AG56" s="166" t="s">
        <v>998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33.75" outlineLevel="1">
      <c r="A57" s="157">
        <v>48</v>
      </c>
      <c r="B57" s="158" t="s">
        <v>1375</v>
      </c>
      <c r="C57" s="159" t="s">
        <v>1376</v>
      </c>
      <c r="D57" s="160" t="s">
        <v>283</v>
      </c>
      <c r="E57" s="161">
        <v>1</v>
      </c>
      <c r="F57" s="162"/>
      <c r="G57" s="163">
        <f t="shared" si="7"/>
        <v>0</v>
      </c>
      <c r="H57" s="162"/>
      <c r="I57" s="163">
        <f t="shared" si="8"/>
        <v>0</v>
      </c>
      <c r="J57" s="162"/>
      <c r="K57" s="163">
        <f t="shared" si="9"/>
        <v>0</v>
      </c>
      <c r="L57" s="163">
        <v>21</v>
      </c>
      <c r="M57" s="163">
        <f t="shared" si="10"/>
        <v>0</v>
      </c>
      <c r="N57" s="163">
        <v>0</v>
      </c>
      <c r="O57" s="163">
        <f t="shared" si="11"/>
        <v>0</v>
      </c>
      <c r="P57" s="163">
        <v>0</v>
      </c>
      <c r="Q57" s="163">
        <f t="shared" si="12"/>
        <v>0</v>
      </c>
      <c r="R57" s="163"/>
      <c r="S57" s="163" t="s">
        <v>178</v>
      </c>
      <c r="T57" s="164" t="s">
        <v>179</v>
      </c>
      <c r="U57" s="165">
        <v>0</v>
      </c>
      <c r="V57" s="165">
        <f t="shared" si="13"/>
        <v>0</v>
      </c>
      <c r="W57" s="165"/>
      <c r="X57" s="165" t="s">
        <v>490</v>
      </c>
      <c r="Y57" s="166"/>
      <c r="Z57" s="166"/>
      <c r="AA57" s="166"/>
      <c r="AB57" s="166"/>
      <c r="AC57" s="166"/>
      <c r="AD57" s="166"/>
      <c r="AE57" s="166"/>
      <c r="AF57" s="166"/>
      <c r="AG57" s="166" t="s">
        <v>998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22.5" outlineLevel="1">
      <c r="A58" s="157">
        <v>49</v>
      </c>
      <c r="B58" s="158" t="s">
        <v>1367</v>
      </c>
      <c r="C58" s="159" t="s">
        <v>1368</v>
      </c>
      <c r="D58" s="160" t="s">
        <v>283</v>
      </c>
      <c r="E58" s="161">
        <v>9</v>
      </c>
      <c r="F58" s="162"/>
      <c r="G58" s="163">
        <f t="shared" si="7"/>
        <v>0</v>
      </c>
      <c r="H58" s="162"/>
      <c r="I58" s="163">
        <f t="shared" si="8"/>
        <v>0</v>
      </c>
      <c r="J58" s="162"/>
      <c r="K58" s="163">
        <f t="shared" si="9"/>
        <v>0</v>
      </c>
      <c r="L58" s="163">
        <v>21</v>
      </c>
      <c r="M58" s="163">
        <f t="shared" si="10"/>
        <v>0</v>
      </c>
      <c r="N58" s="163">
        <v>0</v>
      </c>
      <c r="O58" s="163">
        <f t="shared" si="11"/>
        <v>0</v>
      </c>
      <c r="P58" s="163">
        <v>0</v>
      </c>
      <c r="Q58" s="163">
        <f t="shared" si="12"/>
        <v>0</v>
      </c>
      <c r="R58" s="163"/>
      <c r="S58" s="163" t="s">
        <v>178</v>
      </c>
      <c r="T58" s="164" t="s">
        <v>179</v>
      </c>
      <c r="U58" s="165">
        <v>0</v>
      </c>
      <c r="V58" s="165">
        <f t="shared" si="13"/>
        <v>0</v>
      </c>
      <c r="W58" s="165"/>
      <c r="X58" s="165" t="s">
        <v>490</v>
      </c>
      <c r="Y58" s="166"/>
      <c r="Z58" s="166"/>
      <c r="AA58" s="166"/>
      <c r="AB58" s="166"/>
      <c r="AC58" s="166"/>
      <c r="AD58" s="166"/>
      <c r="AE58" s="166"/>
      <c r="AF58" s="166"/>
      <c r="AG58" s="166" t="s">
        <v>998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12.75" outlineLevel="1">
      <c r="A59" s="157">
        <v>50</v>
      </c>
      <c r="B59" s="158" t="s">
        <v>1369</v>
      </c>
      <c r="C59" s="159" t="s">
        <v>1370</v>
      </c>
      <c r="D59" s="160" t="s">
        <v>283</v>
      </c>
      <c r="E59" s="161">
        <v>13</v>
      </c>
      <c r="F59" s="162"/>
      <c r="G59" s="163">
        <f t="shared" si="7"/>
        <v>0</v>
      </c>
      <c r="H59" s="162"/>
      <c r="I59" s="163">
        <f t="shared" si="8"/>
        <v>0</v>
      </c>
      <c r="J59" s="162"/>
      <c r="K59" s="163">
        <f t="shared" si="9"/>
        <v>0</v>
      </c>
      <c r="L59" s="163">
        <v>21</v>
      </c>
      <c r="M59" s="163">
        <f t="shared" si="10"/>
        <v>0</v>
      </c>
      <c r="N59" s="163">
        <v>0</v>
      </c>
      <c r="O59" s="163">
        <f t="shared" si="11"/>
        <v>0</v>
      </c>
      <c r="P59" s="163">
        <v>0</v>
      </c>
      <c r="Q59" s="163">
        <f t="shared" si="12"/>
        <v>0</v>
      </c>
      <c r="R59" s="163"/>
      <c r="S59" s="163" t="s">
        <v>178</v>
      </c>
      <c r="T59" s="164" t="s">
        <v>179</v>
      </c>
      <c r="U59" s="165">
        <v>0</v>
      </c>
      <c r="V59" s="165">
        <f t="shared" si="13"/>
        <v>0</v>
      </c>
      <c r="W59" s="165"/>
      <c r="X59" s="165" t="s">
        <v>490</v>
      </c>
      <c r="Y59" s="166"/>
      <c r="Z59" s="166"/>
      <c r="AA59" s="166"/>
      <c r="AB59" s="166"/>
      <c r="AC59" s="166"/>
      <c r="AD59" s="166"/>
      <c r="AE59" s="166"/>
      <c r="AF59" s="166"/>
      <c r="AG59" s="166" t="s">
        <v>998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33.75" outlineLevel="1">
      <c r="A60" s="167">
        <v>51</v>
      </c>
      <c r="B60" s="168" t="s">
        <v>1371</v>
      </c>
      <c r="C60" s="169" t="s">
        <v>1372</v>
      </c>
      <c r="D60" s="170" t="s">
        <v>283</v>
      </c>
      <c r="E60" s="171">
        <v>7</v>
      </c>
      <c r="F60" s="172"/>
      <c r="G60" s="173">
        <f t="shared" si="7"/>
        <v>0</v>
      </c>
      <c r="H60" s="172"/>
      <c r="I60" s="173">
        <f t="shared" si="8"/>
        <v>0</v>
      </c>
      <c r="J60" s="172"/>
      <c r="K60" s="173">
        <f t="shared" si="9"/>
        <v>0</v>
      </c>
      <c r="L60" s="173">
        <v>21</v>
      </c>
      <c r="M60" s="173">
        <f t="shared" si="10"/>
        <v>0</v>
      </c>
      <c r="N60" s="173">
        <v>0</v>
      </c>
      <c r="O60" s="173">
        <f t="shared" si="11"/>
        <v>0</v>
      </c>
      <c r="P60" s="173">
        <v>0</v>
      </c>
      <c r="Q60" s="173">
        <f t="shared" si="12"/>
        <v>0</v>
      </c>
      <c r="R60" s="173"/>
      <c r="S60" s="173" t="s">
        <v>178</v>
      </c>
      <c r="T60" s="174" t="s">
        <v>179</v>
      </c>
      <c r="U60" s="165">
        <v>0</v>
      </c>
      <c r="V60" s="165">
        <f t="shared" si="13"/>
        <v>0</v>
      </c>
      <c r="W60" s="165"/>
      <c r="X60" s="165" t="s">
        <v>490</v>
      </c>
      <c r="Y60" s="166"/>
      <c r="Z60" s="166"/>
      <c r="AA60" s="166"/>
      <c r="AB60" s="166"/>
      <c r="AC60" s="166"/>
      <c r="AD60" s="166"/>
      <c r="AE60" s="166"/>
      <c r="AF60" s="166"/>
      <c r="AG60" s="166" t="s">
        <v>998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33" ht="12.75">
      <c r="A61" s="131"/>
      <c r="B61" s="135"/>
      <c r="C61" s="175"/>
      <c r="D61" s="137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AE61">
        <v>15</v>
      </c>
      <c r="AF61">
        <v>21</v>
      </c>
      <c r="AG61" t="s">
        <v>160</v>
      </c>
    </row>
    <row r="62" spans="1:33" ht="12.75">
      <c r="A62" s="176"/>
      <c r="B62" s="177" t="s">
        <v>14</v>
      </c>
      <c r="C62" s="178"/>
      <c r="D62" s="179"/>
      <c r="E62" s="180"/>
      <c r="F62" s="180"/>
      <c r="G62" s="181">
        <f>G8+G37</f>
        <v>0</v>
      </c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AE62">
        <f>SUMIF(L7:L60,AE61,G7:G60)</f>
        <v>0</v>
      </c>
      <c r="AF62">
        <f>SUMIF(L7:L60,AF61,G7:G60)</f>
        <v>0</v>
      </c>
      <c r="AG62" t="s">
        <v>187</v>
      </c>
    </row>
    <row r="63" spans="3:33" ht="12.75">
      <c r="C63" s="182"/>
      <c r="D63" s="83"/>
      <c r="AG63" t="s">
        <v>188</v>
      </c>
    </row>
    <row r="64" ht="12.75">
      <c r="D64" s="83"/>
    </row>
    <row r="65" ht="12.75">
      <c r="D65" s="83"/>
    </row>
    <row r="66" ht="12.75">
      <c r="D66" s="83"/>
    </row>
    <row r="67" ht="12.75">
      <c r="D67" s="83"/>
    </row>
    <row r="68" ht="12.75">
      <c r="D68" s="83"/>
    </row>
    <row r="69" ht="12.75">
      <c r="D69" s="83"/>
    </row>
    <row r="70" ht="12.75">
      <c r="D70" s="83"/>
    </row>
    <row r="71" ht="12.75">
      <c r="D71" s="83"/>
    </row>
    <row r="72" ht="12.75">
      <c r="D72" s="83"/>
    </row>
    <row r="73" ht="12.75">
      <c r="D73" s="83"/>
    </row>
    <row r="74" ht="12.75">
      <c r="D74" s="83"/>
    </row>
    <row r="75" ht="12.75">
      <c r="D75" s="83"/>
    </row>
    <row r="76" ht="12.75">
      <c r="D76" s="83"/>
    </row>
    <row r="77" ht="12.75">
      <c r="D77" s="83"/>
    </row>
    <row r="78" ht="12.75">
      <c r="D78" s="83"/>
    </row>
    <row r="79" ht="12.75">
      <c r="D79" s="83"/>
    </row>
    <row r="80" ht="12.75">
      <c r="D80" s="83"/>
    </row>
    <row r="81" ht="12.75">
      <c r="D81" s="83"/>
    </row>
    <row r="82" ht="12.75">
      <c r="D82" s="83"/>
    </row>
    <row r="83" ht="12.75">
      <c r="D83" s="83"/>
    </row>
    <row r="84" ht="12.75">
      <c r="D84" s="83"/>
    </row>
    <row r="85" ht="12.75">
      <c r="D85" s="83"/>
    </row>
    <row r="86" ht="12.75">
      <c r="D86" s="83"/>
    </row>
    <row r="87" ht="12.75">
      <c r="D87" s="83"/>
    </row>
    <row r="88" ht="12.75">
      <c r="D88" s="83"/>
    </row>
    <row r="89" ht="12.75">
      <c r="D89" s="83"/>
    </row>
    <row r="90" ht="12.75">
      <c r="D90" s="83"/>
    </row>
    <row r="91" ht="12.75">
      <c r="D91" s="83"/>
    </row>
    <row r="92" ht="12.75">
      <c r="D92" s="83"/>
    </row>
    <row r="93" ht="12.75">
      <c r="D93" s="83"/>
    </row>
    <row r="94" ht="12.75">
      <c r="D94" s="83"/>
    </row>
    <row r="95" ht="12.75">
      <c r="D95" s="83"/>
    </row>
    <row r="96" ht="12.75">
      <c r="D96" s="83"/>
    </row>
    <row r="97" ht="12.75">
      <c r="D97" s="83"/>
    </row>
    <row r="98" ht="12.75">
      <c r="D98" s="83"/>
    </row>
    <row r="99" ht="12.75">
      <c r="D99" s="83"/>
    </row>
    <row r="100" ht="12.75">
      <c r="D100" s="83"/>
    </row>
    <row r="101" ht="12.75">
      <c r="D101" s="83"/>
    </row>
    <row r="102" ht="12.75">
      <c r="D102" s="83"/>
    </row>
    <row r="103" ht="12.75">
      <c r="D103" s="83"/>
    </row>
    <row r="104" ht="12.75">
      <c r="D104" s="83"/>
    </row>
    <row r="105" ht="12.75">
      <c r="D105" s="83"/>
    </row>
    <row r="106" ht="12.75">
      <c r="D106" s="83"/>
    </row>
    <row r="107" ht="12.75">
      <c r="D107" s="83"/>
    </row>
    <row r="108" ht="12.75">
      <c r="D108" s="83"/>
    </row>
    <row r="109" ht="12.75">
      <c r="D109" s="83"/>
    </row>
    <row r="110" ht="12.75">
      <c r="D110" s="83"/>
    </row>
    <row r="111" ht="12.75">
      <c r="D111" s="83"/>
    </row>
    <row r="112" ht="12.75">
      <c r="D112" s="83"/>
    </row>
    <row r="113" ht="12.75">
      <c r="D113" s="83"/>
    </row>
    <row r="114" ht="12.75">
      <c r="D114" s="83"/>
    </row>
    <row r="115" ht="12.75">
      <c r="D115" s="83"/>
    </row>
    <row r="116" ht="12.75">
      <c r="D116" s="83"/>
    </row>
    <row r="117" ht="12.75">
      <c r="D117" s="83"/>
    </row>
    <row r="118" ht="12.75">
      <c r="D118" s="83"/>
    </row>
    <row r="119" ht="12.75">
      <c r="D119" s="83"/>
    </row>
    <row r="120" ht="12.75">
      <c r="D120" s="83"/>
    </row>
    <row r="121" ht="12.75">
      <c r="D121" s="83"/>
    </row>
    <row r="122" ht="12.75">
      <c r="D122" s="83"/>
    </row>
    <row r="123" ht="12.75">
      <c r="D123" s="83"/>
    </row>
    <row r="124" ht="12.75">
      <c r="D124" s="83"/>
    </row>
    <row r="125" ht="12.75">
      <c r="D125" s="83"/>
    </row>
    <row r="126" ht="12.75">
      <c r="D126" s="83"/>
    </row>
    <row r="127" ht="12.75">
      <c r="D127" s="83"/>
    </row>
    <row r="128" ht="12.75">
      <c r="D128" s="83"/>
    </row>
    <row r="129" ht="12.75">
      <c r="D129" s="83"/>
    </row>
    <row r="130" ht="12.75">
      <c r="D130" s="83"/>
    </row>
    <row r="131" ht="12.75">
      <c r="D131" s="83"/>
    </row>
    <row r="132" ht="12.75">
      <c r="D132" s="83"/>
    </row>
    <row r="133" ht="12.75">
      <c r="D133" s="83"/>
    </row>
    <row r="134" ht="12.75">
      <c r="D134" s="83"/>
    </row>
    <row r="135" ht="12.75">
      <c r="D135" s="83"/>
    </row>
    <row r="136" ht="12.75">
      <c r="D136" s="83"/>
    </row>
    <row r="137" ht="12.75">
      <c r="D137" s="83"/>
    </row>
    <row r="138" ht="12.75">
      <c r="D138" s="83"/>
    </row>
    <row r="139" ht="12.75">
      <c r="D139" s="83"/>
    </row>
    <row r="140" ht="12.75">
      <c r="D140" s="83"/>
    </row>
    <row r="141" ht="12.75">
      <c r="D141" s="83"/>
    </row>
    <row r="142" ht="12.75">
      <c r="D142" s="83"/>
    </row>
    <row r="143" ht="12.75">
      <c r="D143" s="83"/>
    </row>
    <row r="144" ht="12.75">
      <c r="D144" s="83"/>
    </row>
    <row r="145" ht="12.75">
      <c r="D145" s="83"/>
    </row>
    <row r="146" ht="12.75">
      <c r="D146" s="83"/>
    </row>
    <row r="147" ht="12.75">
      <c r="D147" s="83"/>
    </row>
    <row r="148" ht="12.75">
      <c r="D148" s="83"/>
    </row>
    <row r="149" ht="12.75">
      <c r="D149" s="83"/>
    </row>
    <row r="150" ht="12.75">
      <c r="D150" s="83"/>
    </row>
    <row r="151" ht="12.75">
      <c r="D151" s="83"/>
    </row>
    <row r="152" ht="12.75">
      <c r="D152" s="83"/>
    </row>
    <row r="153" ht="12.75">
      <c r="D153" s="83"/>
    </row>
    <row r="154" ht="12.75">
      <c r="D154" s="83"/>
    </row>
    <row r="155" ht="12.75">
      <c r="D155" s="83"/>
    </row>
    <row r="156" ht="12.75">
      <c r="D156" s="83"/>
    </row>
    <row r="157" ht="12.75">
      <c r="D157" s="83"/>
    </row>
    <row r="158" ht="12.75">
      <c r="D158" s="83"/>
    </row>
    <row r="159" ht="12.75">
      <c r="D159" s="83"/>
    </row>
    <row r="160" ht="12.75">
      <c r="D160" s="83"/>
    </row>
    <row r="161" ht="12.75">
      <c r="D161" s="83"/>
    </row>
    <row r="162" ht="12.75">
      <c r="D162" s="83"/>
    </row>
    <row r="163" ht="12.75">
      <c r="D163" s="83"/>
    </row>
    <row r="164" ht="12.75">
      <c r="D164" s="83"/>
    </row>
    <row r="165" ht="12.75">
      <c r="D165" s="83"/>
    </row>
    <row r="166" ht="12.75">
      <c r="D166" s="83"/>
    </row>
    <row r="167" ht="12.75">
      <c r="D167" s="83"/>
    </row>
    <row r="168" ht="12.75">
      <c r="D168" s="83"/>
    </row>
    <row r="169" ht="12.75">
      <c r="D169" s="83"/>
    </row>
    <row r="170" ht="12.75">
      <c r="D170" s="83"/>
    </row>
    <row r="171" ht="12.75">
      <c r="D171" s="83"/>
    </row>
    <row r="172" ht="12.75">
      <c r="D172" s="83"/>
    </row>
    <row r="173" ht="12.75">
      <c r="D173" s="83"/>
    </row>
    <row r="174" ht="12.75">
      <c r="D174" s="83"/>
    </row>
    <row r="175" ht="12.75">
      <c r="D175" s="83"/>
    </row>
    <row r="176" ht="12.75">
      <c r="D176" s="83"/>
    </row>
    <row r="177" ht="12.75">
      <c r="D177" s="83"/>
    </row>
    <row r="178" ht="12.75">
      <c r="D178" s="83"/>
    </row>
    <row r="179" ht="12.75">
      <c r="D179" s="83"/>
    </row>
    <row r="180" ht="12.75">
      <c r="D180" s="83"/>
    </row>
    <row r="181" ht="12.75">
      <c r="D181" s="83"/>
    </row>
    <row r="182" ht="12.75">
      <c r="D182" s="83"/>
    </row>
    <row r="183" ht="12.75">
      <c r="D183" s="83"/>
    </row>
    <row r="184" ht="12.75">
      <c r="D184" s="83"/>
    </row>
    <row r="185" ht="12.75">
      <c r="D185" s="83"/>
    </row>
    <row r="186" ht="12.75">
      <c r="D186" s="83"/>
    </row>
    <row r="187" ht="12.75">
      <c r="D187" s="83"/>
    </row>
    <row r="188" ht="12.75">
      <c r="D188" s="83"/>
    </row>
    <row r="189" ht="12.75">
      <c r="D189" s="83"/>
    </row>
    <row r="190" ht="12.75">
      <c r="D190" s="83"/>
    </row>
    <row r="191" ht="12.75">
      <c r="D191" s="83"/>
    </row>
    <row r="192" ht="12.75">
      <c r="D192" s="83"/>
    </row>
    <row r="193" ht="12.75">
      <c r="D193" s="83"/>
    </row>
    <row r="194" ht="12.75">
      <c r="D194" s="83"/>
    </row>
    <row r="195" ht="12.75">
      <c r="D195" s="83"/>
    </row>
    <row r="196" ht="12.75">
      <c r="D196" s="83"/>
    </row>
    <row r="197" ht="12.75">
      <c r="D197" s="83"/>
    </row>
    <row r="198" ht="12.75">
      <c r="D198" s="83"/>
    </row>
    <row r="199" ht="12.75">
      <c r="D199" s="83"/>
    </row>
    <row r="200" ht="12.75">
      <c r="D200" s="83"/>
    </row>
    <row r="201" ht="12.75">
      <c r="D201" s="83"/>
    </row>
    <row r="202" ht="12.75">
      <c r="D202" s="83"/>
    </row>
    <row r="203" ht="12.75">
      <c r="D203" s="83"/>
    </row>
    <row r="204" ht="12.75">
      <c r="D204" s="83"/>
    </row>
    <row r="205" ht="12.75">
      <c r="D205" s="83"/>
    </row>
    <row r="206" ht="12.75">
      <c r="D206" s="83"/>
    </row>
    <row r="207" ht="12.75">
      <c r="D207" s="83"/>
    </row>
    <row r="208" ht="12.75">
      <c r="D208" s="83"/>
    </row>
    <row r="209" ht="12.75">
      <c r="D209" s="83"/>
    </row>
    <row r="210" ht="12.75">
      <c r="D210" s="83"/>
    </row>
    <row r="211" ht="12.75">
      <c r="D211" s="83"/>
    </row>
    <row r="212" ht="12.75">
      <c r="D212" s="83"/>
    </row>
    <row r="213" ht="12.75">
      <c r="D213" s="83"/>
    </row>
    <row r="214" ht="12.75">
      <c r="D214" s="83"/>
    </row>
    <row r="215" ht="12.75">
      <c r="D215" s="83"/>
    </row>
    <row r="216" ht="12.75">
      <c r="D216" s="83"/>
    </row>
    <row r="217" ht="12.75">
      <c r="D217" s="83"/>
    </row>
    <row r="218" ht="12.75">
      <c r="D218" s="83"/>
    </row>
    <row r="219" ht="12.75">
      <c r="D219" s="83"/>
    </row>
    <row r="220" ht="12.75">
      <c r="D220" s="83"/>
    </row>
    <row r="221" ht="12.75">
      <c r="D221" s="83"/>
    </row>
    <row r="222" ht="12.75">
      <c r="D222" s="83"/>
    </row>
    <row r="223" ht="12.75">
      <c r="D223" s="83"/>
    </row>
    <row r="224" ht="12.75">
      <c r="D224" s="83"/>
    </row>
    <row r="225" ht="12.75">
      <c r="D225" s="83"/>
    </row>
    <row r="226" ht="12.75">
      <c r="D226" s="83"/>
    </row>
    <row r="227" ht="12.75">
      <c r="D227" s="83"/>
    </row>
    <row r="228" ht="12.75">
      <c r="D228" s="83"/>
    </row>
    <row r="229" ht="12.75">
      <c r="D229" s="83"/>
    </row>
    <row r="230" ht="12.75">
      <c r="D230" s="83"/>
    </row>
    <row r="231" ht="12.75">
      <c r="D231" s="83"/>
    </row>
    <row r="232" ht="12.75">
      <c r="D232" s="83"/>
    </row>
    <row r="233" ht="12.75">
      <c r="D233" s="83"/>
    </row>
    <row r="234" ht="12.75">
      <c r="D234" s="83"/>
    </row>
    <row r="235" ht="12.75">
      <c r="D235" s="83"/>
    </row>
    <row r="236" ht="12.75">
      <c r="D236" s="83"/>
    </row>
    <row r="237" ht="12.75">
      <c r="D237" s="83"/>
    </row>
    <row r="238" ht="12.75">
      <c r="D238" s="83"/>
    </row>
    <row r="239" ht="12.75">
      <c r="D239" s="83"/>
    </row>
    <row r="240" ht="12.75">
      <c r="D240" s="83"/>
    </row>
    <row r="241" ht="12.75">
      <c r="D241" s="83"/>
    </row>
    <row r="242" ht="12.75">
      <c r="D242" s="83"/>
    </row>
    <row r="243" ht="12.75">
      <c r="D243" s="83"/>
    </row>
    <row r="244" ht="12.75">
      <c r="D244" s="83"/>
    </row>
    <row r="245" ht="12.75">
      <c r="D245" s="83"/>
    </row>
    <row r="246" ht="12.75">
      <c r="D246" s="83"/>
    </row>
    <row r="247" ht="12.75">
      <c r="D247" s="83"/>
    </row>
    <row r="248" ht="12.75">
      <c r="D248" s="83"/>
    </row>
    <row r="249" ht="12.75">
      <c r="D249" s="83"/>
    </row>
    <row r="250" ht="12.75">
      <c r="D250" s="83"/>
    </row>
    <row r="251" ht="12.75">
      <c r="D251" s="83"/>
    </row>
    <row r="252" ht="12.75">
      <c r="D252" s="83"/>
    </row>
    <row r="253" ht="12.75">
      <c r="D253" s="83"/>
    </row>
    <row r="254" ht="12.75">
      <c r="D254" s="83"/>
    </row>
    <row r="255" ht="12.75">
      <c r="D255" s="83"/>
    </row>
    <row r="256" ht="12.75">
      <c r="D256" s="83"/>
    </row>
    <row r="257" ht="12.75">
      <c r="D257" s="83"/>
    </row>
    <row r="258" ht="12.75">
      <c r="D258" s="83"/>
    </row>
    <row r="259" ht="12.75">
      <c r="D259" s="83"/>
    </row>
    <row r="260" ht="12.75">
      <c r="D260" s="83"/>
    </row>
    <row r="261" ht="12.75">
      <c r="D261" s="83"/>
    </row>
    <row r="262" ht="12.75">
      <c r="D262" s="83"/>
    </row>
    <row r="263" ht="12.75">
      <c r="D263" s="83"/>
    </row>
    <row r="264" ht="12.75">
      <c r="D264" s="83"/>
    </row>
    <row r="265" ht="12.75">
      <c r="D265" s="83"/>
    </row>
    <row r="266" ht="12.75">
      <c r="D266" s="83"/>
    </row>
    <row r="267" ht="12.75">
      <c r="D267" s="83"/>
    </row>
    <row r="268" ht="12.75">
      <c r="D268" s="83"/>
    </row>
    <row r="269" ht="12.75">
      <c r="D269" s="83"/>
    </row>
    <row r="270" ht="12.75">
      <c r="D270" s="83"/>
    </row>
    <row r="271" ht="12.75">
      <c r="D271" s="83"/>
    </row>
    <row r="272" ht="12.75">
      <c r="D272" s="83"/>
    </row>
    <row r="273" ht="12.75">
      <c r="D273" s="83"/>
    </row>
    <row r="274" ht="12.75">
      <c r="D274" s="83"/>
    </row>
    <row r="275" ht="12.75">
      <c r="D275" s="83"/>
    </row>
    <row r="276" ht="12.75">
      <c r="D276" s="83"/>
    </row>
    <row r="277" ht="12.75">
      <c r="D277" s="83"/>
    </row>
    <row r="278" ht="12.75">
      <c r="D278" s="83"/>
    </row>
    <row r="279" ht="12.75">
      <c r="D279" s="83"/>
    </row>
    <row r="280" ht="12.75">
      <c r="D280" s="83"/>
    </row>
    <row r="281" ht="12.75">
      <c r="D281" s="83"/>
    </row>
    <row r="282" ht="12.75">
      <c r="D282" s="83"/>
    </row>
    <row r="283" ht="12.75">
      <c r="D283" s="83"/>
    </row>
    <row r="284" ht="12.75">
      <c r="D284" s="83"/>
    </row>
    <row r="285" ht="12.75">
      <c r="D285" s="83"/>
    </row>
    <row r="286" ht="12.75">
      <c r="D286" s="83"/>
    </row>
    <row r="287" ht="12.75">
      <c r="D287" s="83"/>
    </row>
    <row r="288" ht="12.75">
      <c r="D288" s="83"/>
    </row>
    <row r="289" ht="12.75">
      <c r="D289" s="83"/>
    </row>
    <row r="290" ht="12.75">
      <c r="D290" s="83"/>
    </row>
    <row r="291" ht="12.75">
      <c r="D291" s="83"/>
    </row>
    <row r="292" ht="12.75">
      <c r="D292" s="83"/>
    </row>
    <row r="293" ht="12.75">
      <c r="D293" s="83"/>
    </row>
    <row r="294" ht="12.75">
      <c r="D294" s="83"/>
    </row>
    <row r="295" ht="12.75">
      <c r="D295" s="83"/>
    </row>
    <row r="296" ht="12.75">
      <c r="D296" s="83"/>
    </row>
    <row r="297" ht="12.75">
      <c r="D297" s="83"/>
    </row>
    <row r="298" ht="12.75">
      <c r="D298" s="83"/>
    </row>
    <row r="299" ht="12.75">
      <c r="D299" s="83"/>
    </row>
    <row r="300" ht="12.75">
      <c r="D300" s="83"/>
    </row>
    <row r="301" ht="12.75">
      <c r="D301" s="83"/>
    </row>
    <row r="302" ht="12.75">
      <c r="D302" s="83"/>
    </row>
    <row r="303" ht="12.75">
      <c r="D303" s="83"/>
    </row>
    <row r="304" ht="12.75">
      <c r="D304" s="83"/>
    </row>
    <row r="305" ht="12.75">
      <c r="D305" s="83"/>
    </row>
    <row r="306" ht="12.75">
      <c r="D306" s="83"/>
    </row>
    <row r="307" ht="12.75">
      <c r="D307" s="83"/>
    </row>
    <row r="308" ht="12.75">
      <c r="D308" s="83"/>
    </row>
    <row r="309" ht="12.75">
      <c r="D309" s="83"/>
    </row>
    <row r="310" ht="12.75">
      <c r="D310" s="83"/>
    </row>
    <row r="311" ht="12.75">
      <c r="D311" s="83"/>
    </row>
    <row r="312" ht="12.75">
      <c r="D312" s="83"/>
    </row>
    <row r="313" ht="12.75">
      <c r="D313" s="83"/>
    </row>
    <row r="314" ht="12.75">
      <c r="D314" s="83"/>
    </row>
    <row r="315" ht="12.75">
      <c r="D315" s="83"/>
    </row>
    <row r="316" ht="12.75">
      <c r="D316" s="83"/>
    </row>
    <row r="317" ht="12.75">
      <c r="D317" s="83"/>
    </row>
    <row r="318" ht="12.75">
      <c r="D318" s="83"/>
    </row>
    <row r="319" ht="12.75">
      <c r="D319" s="83"/>
    </row>
    <row r="320" ht="12.75">
      <c r="D320" s="83"/>
    </row>
    <row r="321" ht="12.75">
      <c r="D321" s="83"/>
    </row>
    <row r="322" ht="12.75">
      <c r="D322" s="83"/>
    </row>
    <row r="323" ht="12.75">
      <c r="D323" s="83"/>
    </row>
    <row r="324" ht="12.75">
      <c r="D324" s="83"/>
    </row>
    <row r="325" ht="12.75">
      <c r="D325" s="83"/>
    </row>
    <row r="326" ht="12.75">
      <c r="D326" s="83"/>
    </row>
    <row r="327" ht="12.75">
      <c r="D327" s="83"/>
    </row>
    <row r="328" ht="12.75">
      <c r="D328" s="83"/>
    </row>
    <row r="329" ht="12.75">
      <c r="D329" s="83"/>
    </row>
    <row r="330" ht="12.75">
      <c r="D330" s="83"/>
    </row>
    <row r="331" ht="12.75">
      <c r="D331" s="83"/>
    </row>
    <row r="332" ht="12.75">
      <c r="D332" s="83"/>
    </row>
    <row r="333" ht="12.75">
      <c r="D333" s="83"/>
    </row>
    <row r="334" ht="12.75">
      <c r="D334" s="83"/>
    </row>
    <row r="335" ht="12.75">
      <c r="D335" s="83"/>
    </row>
    <row r="336" ht="12.75">
      <c r="D336" s="83"/>
    </row>
    <row r="337" ht="12.75">
      <c r="D337" s="83"/>
    </row>
    <row r="338" ht="12.75">
      <c r="D338" s="83"/>
    </row>
    <row r="339" ht="12.75">
      <c r="D339" s="83"/>
    </row>
    <row r="340" ht="12.75">
      <c r="D340" s="83"/>
    </row>
    <row r="341" ht="12.75">
      <c r="D341" s="83"/>
    </row>
    <row r="342" ht="12.75">
      <c r="D342" s="83"/>
    </row>
    <row r="343" ht="12.75">
      <c r="D343" s="83"/>
    </row>
    <row r="344" ht="12.75">
      <c r="D344" s="83"/>
    </row>
    <row r="345" ht="12.75">
      <c r="D345" s="83"/>
    </row>
    <row r="346" ht="12.75">
      <c r="D346" s="83"/>
    </row>
    <row r="347" ht="12.75">
      <c r="D347" s="83"/>
    </row>
    <row r="348" ht="12.75">
      <c r="D348" s="83"/>
    </row>
    <row r="349" ht="12.75">
      <c r="D349" s="83"/>
    </row>
    <row r="350" ht="12.75">
      <c r="D350" s="83"/>
    </row>
    <row r="351" ht="12.75">
      <c r="D351" s="83"/>
    </row>
    <row r="352" ht="12.75">
      <c r="D352" s="83"/>
    </row>
    <row r="353" ht="12.75">
      <c r="D353" s="83"/>
    </row>
    <row r="354" ht="12.75">
      <c r="D354" s="83"/>
    </row>
    <row r="355" ht="12.75">
      <c r="D355" s="83"/>
    </row>
    <row r="356" ht="12.75">
      <c r="D356" s="83"/>
    </row>
    <row r="357" ht="12.75">
      <c r="D357" s="83"/>
    </row>
    <row r="358" ht="12.75">
      <c r="D358" s="83"/>
    </row>
    <row r="359" ht="12.75">
      <c r="D359" s="83"/>
    </row>
    <row r="360" ht="12.75">
      <c r="D360" s="83"/>
    </row>
    <row r="361" ht="12.75">
      <c r="D361" s="83"/>
    </row>
    <row r="362" ht="12.75">
      <c r="D362" s="83"/>
    </row>
    <row r="363" ht="12.75">
      <c r="D363" s="83"/>
    </row>
    <row r="364" ht="12.75">
      <c r="D364" s="83"/>
    </row>
    <row r="365" ht="12.75">
      <c r="D365" s="83"/>
    </row>
    <row r="366" ht="12.75">
      <c r="D366" s="83"/>
    </row>
    <row r="367" ht="12.75">
      <c r="D367" s="83"/>
    </row>
    <row r="368" ht="12.75">
      <c r="D368" s="83"/>
    </row>
    <row r="369" ht="12.75">
      <c r="D369" s="83"/>
    </row>
    <row r="370" ht="12.75">
      <c r="D370" s="83"/>
    </row>
    <row r="371" ht="12.75">
      <c r="D371" s="83"/>
    </row>
    <row r="372" ht="12.75">
      <c r="D372" s="83"/>
    </row>
    <row r="373" ht="12.75">
      <c r="D373" s="83"/>
    </row>
    <row r="374" ht="12.75">
      <c r="D374" s="83"/>
    </row>
    <row r="375" ht="12.75">
      <c r="D375" s="83"/>
    </row>
    <row r="376" ht="12.75">
      <c r="D376" s="83"/>
    </row>
    <row r="377" ht="12.75">
      <c r="D377" s="83"/>
    </row>
    <row r="378" ht="12.75">
      <c r="D378" s="83"/>
    </row>
    <row r="379" ht="12.75">
      <c r="D379" s="83"/>
    </row>
    <row r="380" ht="12.75">
      <c r="D380" s="83"/>
    </row>
    <row r="381" ht="12.75">
      <c r="D381" s="83"/>
    </row>
    <row r="382" ht="12.75">
      <c r="D382" s="83"/>
    </row>
    <row r="383" ht="12.75">
      <c r="D383" s="83"/>
    </row>
    <row r="384" ht="12.75">
      <c r="D384" s="83"/>
    </row>
    <row r="385" ht="12.75">
      <c r="D385" s="83"/>
    </row>
    <row r="386" ht="12.75">
      <c r="D386" s="83"/>
    </row>
    <row r="387" ht="12.75">
      <c r="D387" s="83"/>
    </row>
    <row r="388" ht="12.75">
      <c r="D388" s="83"/>
    </row>
    <row r="389" ht="12.75">
      <c r="D389" s="83"/>
    </row>
    <row r="390" ht="12.75">
      <c r="D390" s="83"/>
    </row>
    <row r="391" ht="12.75">
      <c r="D391" s="83"/>
    </row>
    <row r="392" ht="12.75">
      <c r="D392" s="83"/>
    </row>
    <row r="393" ht="12.75">
      <c r="D393" s="83"/>
    </row>
    <row r="394" ht="12.75">
      <c r="D394" s="83"/>
    </row>
    <row r="395" ht="12.75">
      <c r="D395" s="83"/>
    </row>
    <row r="396" ht="12.75">
      <c r="D396" s="83"/>
    </row>
    <row r="397" ht="12.75">
      <c r="D397" s="83"/>
    </row>
    <row r="398" ht="12.75">
      <c r="D398" s="83"/>
    </row>
    <row r="399" ht="12.75">
      <c r="D399" s="83"/>
    </row>
    <row r="400" ht="12.75">
      <c r="D400" s="83"/>
    </row>
    <row r="401" ht="12.75">
      <c r="D401" s="83"/>
    </row>
    <row r="402" ht="12.75">
      <c r="D402" s="83"/>
    </row>
    <row r="403" ht="12.75">
      <c r="D403" s="83"/>
    </row>
    <row r="404" ht="12.75">
      <c r="D404" s="83"/>
    </row>
    <row r="405" ht="12.75">
      <c r="D405" s="83"/>
    </row>
    <row r="406" ht="12.75">
      <c r="D406" s="83"/>
    </row>
    <row r="407" ht="12.75">
      <c r="D407" s="83"/>
    </row>
    <row r="408" ht="12.75">
      <c r="D408" s="83"/>
    </row>
    <row r="409" ht="12.75">
      <c r="D409" s="83"/>
    </row>
    <row r="410" ht="12.75">
      <c r="D410" s="83"/>
    </row>
    <row r="411" ht="12.75">
      <c r="D411" s="83"/>
    </row>
    <row r="412" ht="12.75">
      <c r="D412" s="83"/>
    </row>
    <row r="413" ht="12.75">
      <c r="D413" s="83"/>
    </row>
    <row r="414" ht="12.75">
      <c r="D414" s="83"/>
    </row>
    <row r="415" ht="12.75">
      <c r="D415" s="83"/>
    </row>
    <row r="416" ht="12.75">
      <c r="D416" s="83"/>
    </row>
    <row r="417" ht="12.75">
      <c r="D417" s="83"/>
    </row>
    <row r="418" ht="12.75">
      <c r="D418" s="83"/>
    </row>
    <row r="419" ht="12.75">
      <c r="D419" s="83"/>
    </row>
    <row r="420" ht="12.75">
      <c r="D420" s="83"/>
    </row>
    <row r="421" ht="12.75">
      <c r="D421" s="83"/>
    </row>
    <row r="422" ht="12.75">
      <c r="D422" s="83"/>
    </row>
    <row r="423" ht="12.75"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  <row r="520" ht="12.75">
      <c r="D520" s="83"/>
    </row>
    <row r="521" ht="12.75">
      <c r="D521" s="83"/>
    </row>
    <row r="522" ht="12.75">
      <c r="D522" s="83"/>
    </row>
    <row r="523" ht="12.75">
      <c r="D523" s="83"/>
    </row>
    <row r="524" ht="12.75">
      <c r="D524" s="83"/>
    </row>
    <row r="525" ht="12.75">
      <c r="D525" s="83"/>
    </row>
    <row r="526" ht="12.75">
      <c r="D526" s="83"/>
    </row>
    <row r="527" ht="12.75">
      <c r="D527" s="83"/>
    </row>
    <row r="528" ht="12.75">
      <c r="D528" s="83"/>
    </row>
    <row r="529" ht="12.75">
      <c r="D529" s="83"/>
    </row>
    <row r="530" ht="12.75">
      <c r="D530" s="83"/>
    </row>
    <row r="531" ht="12.75">
      <c r="D531" s="83"/>
    </row>
    <row r="532" ht="12.75">
      <c r="D532" s="83"/>
    </row>
    <row r="533" ht="12.75">
      <c r="D533" s="83"/>
    </row>
    <row r="534" ht="12.75">
      <c r="D534" s="83"/>
    </row>
    <row r="535" ht="12.75">
      <c r="D535" s="83"/>
    </row>
    <row r="536" ht="12.75">
      <c r="D536" s="83"/>
    </row>
    <row r="537" ht="12.75">
      <c r="D537" s="83"/>
    </row>
    <row r="538" ht="12.75">
      <c r="D538" s="83"/>
    </row>
    <row r="539" ht="12.75">
      <c r="D539" s="83"/>
    </row>
    <row r="540" ht="12.75">
      <c r="D540" s="83"/>
    </row>
    <row r="541" ht="12.75">
      <c r="D541" s="83"/>
    </row>
    <row r="542" ht="12.75">
      <c r="D542" s="83"/>
    </row>
    <row r="543" ht="12.75">
      <c r="D543" s="83"/>
    </row>
    <row r="544" ht="12.75">
      <c r="D544" s="83"/>
    </row>
    <row r="545" ht="12.75">
      <c r="D545" s="83"/>
    </row>
    <row r="546" ht="12.75">
      <c r="D546" s="83"/>
    </row>
    <row r="547" ht="12.75">
      <c r="D547" s="83"/>
    </row>
    <row r="548" ht="12.75">
      <c r="D548" s="83"/>
    </row>
    <row r="549" ht="12.75">
      <c r="D549" s="83"/>
    </row>
    <row r="550" ht="12.75">
      <c r="D550" s="83"/>
    </row>
    <row r="551" ht="12.75">
      <c r="D551" s="83"/>
    </row>
    <row r="552" ht="12.75">
      <c r="D552" s="83"/>
    </row>
    <row r="553" ht="12.75">
      <c r="D553" s="83"/>
    </row>
    <row r="554" ht="12.75">
      <c r="D554" s="83"/>
    </row>
    <row r="555" ht="12.75">
      <c r="D555" s="83"/>
    </row>
    <row r="556" ht="12.75">
      <c r="D556" s="83"/>
    </row>
    <row r="557" ht="12.75">
      <c r="D557" s="83"/>
    </row>
    <row r="558" ht="12.75">
      <c r="D558" s="83"/>
    </row>
    <row r="559" ht="12.75">
      <c r="D559" s="83"/>
    </row>
    <row r="560" ht="12.75">
      <c r="D560" s="83"/>
    </row>
    <row r="561" ht="12.75">
      <c r="D561" s="83"/>
    </row>
    <row r="562" ht="12.75">
      <c r="D562" s="83"/>
    </row>
    <row r="563" ht="12.75">
      <c r="D563" s="83"/>
    </row>
    <row r="564" ht="12.75">
      <c r="D564" s="83"/>
    </row>
    <row r="565" ht="12.75">
      <c r="D565" s="83"/>
    </row>
    <row r="566" ht="12.75">
      <c r="D566" s="83"/>
    </row>
    <row r="567" ht="12.75">
      <c r="D567" s="83"/>
    </row>
    <row r="568" ht="12.75">
      <c r="D568" s="83"/>
    </row>
    <row r="569" ht="12.75">
      <c r="D569" s="83"/>
    </row>
    <row r="570" ht="12.75">
      <c r="D570" s="83"/>
    </row>
    <row r="571" ht="12.75">
      <c r="D571" s="83"/>
    </row>
    <row r="572" ht="12.75">
      <c r="D572" s="83"/>
    </row>
    <row r="573" ht="12.75">
      <c r="D573" s="83"/>
    </row>
    <row r="574" ht="12.75">
      <c r="D574" s="83"/>
    </row>
    <row r="575" ht="12.75">
      <c r="D575" s="83"/>
    </row>
    <row r="576" ht="12.75">
      <c r="D576" s="83"/>
    </row>
    <row r="577" ht="12.75">
      <c r="D577" s="83"/>
    </row>
    <row r="578" ht="12.75">
      <c r="D578" s="83"/>
    </row>
    <row r="579" ht="12.75">
      <c r="D579" s="83"/>
    </row>
    <row r="580" ht="12.75">
      <c r="D580" s="83"/>
    </row>
    <row r="581" ht="12.75">
      <c r="D581" s="83"/>
    </row>
    <row r="582" ht="12.75">
      <c r="D582" s="83"/>
    </row>
    <row r="583" ht="12.75">
      <c r="D583" s="83"/>
    </row>
    <row r="584" ht="12.75">
      <c r="D584" s="83"/>
    </row>
    <row r="585" ht="12.75">
      <c r="D585" s="83"/>
    </row>
    <row r="586" ht="12.75">
      <c r="D586" s="83"/>
    </row>
    <row r="587" ht="12.75">
      <c r="D587" s="83"/>
    </row>
    <row r="588" ht="12.75">
      <c r="D588" s="83"/>
    </row>
    <row r="589" ht="12.75">
      <c r="D589" s="83"/>
    </row>
    <row r="590" ht="12.75">
      <c r="D590" s="83"/>
    </row>
    <row r="591" ht="12.75">
      <c r="D591" s="83"/>
    </row>
    <row r="592" ht="12.75">
      <c r="D592" s="83"/>
    </row>
    <row r="593" ht="12.75">
      <c r="D593" s="83"/>
    </row>
    <row r="594" ht="12.75">
      <c r="D594" s="83"/>
    </row>
    <row r="595" ht="12.75">
      <c r="D595" s="83"/>
    </row>
    <row r="596" ht="12.75">
      <c r="D596" s="83"/>
    </row>
    <row r="597" ht="12.75">
      <c r="D597" s="83"/>
    </row>
    <row r="598" ht="12.75">
      <c r="D598" s="83"/>
    </row>
    <row r="599" ht="12.75">
      <c r="D599" s="83"/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  <row r="823" ht="12.75">
      <c r="D823" s="83"/>
    </row>
    <row r="824" ht="12.75">
      <c r="D824" s="83"/>
    </row>
    <row r="825" ht="12.75">
      <c r="D825" s="83"/>
    </row>
    <row r="826" ht="12.75">
      <c r="D826" s="83"/>
    </row>
    <row r="827" ht="12.75">
      <c r="D827" s="83"/>
    </row>
    <row r="828" ht="12.75">
      <c r="D828" s="83"/>
    </row>
    <row r="829" ht="12.75">
      <c r="D829" s="83"/>
    </row>
    <row r="830" ht="12.75">
      <c r="D830" s="83"/>
    </row>
    <row r="831" ht="12.75">
      <c r="D831" s="83"/>
    </row>
    <row r="832" ht="12.75">
      <c r="D832" s="83"/>
    </row>
    <row r="833" ht="12.75">
      <c r="D833" s="83"/>
    </row>
    <row r="834" ht="12.75">
      <c r="D834" s="83"/>
    </row>
    <row r="835" ht="12.75">
      <c r="D835" s="83"/>
    </row>
    <row r="836" ht="12.75">
      <c r="D836" s="83"/>
    </row>
    <row r="837" ht="12.75">
      <c r="D837" s="83"/>
    </row>
    <row r="838" ht="12.75">
      <c r="D838" s="83"/>
    </row>
    <row r="839" ht="12.75">
      <c r="D839" s="83"/>
    </row>
    <row r="840" ht="12.75">
      <c r="D840" s="83"/>
    </row>
    <row r="841" ht="12.75">
      <c r="D841" s="83"/>
    </row>
    <row r="842" ht="12.75">
      <c r="D842" s="83"/>
    </row>
    <row r="843" ht="12.75">
      <c r="D843" s="83"/>
    </row>
    <row r="844" ht="12.75">
      <c r="D844" s="83"/>
    </row>
    <row r="845" ht="12.75">
      <c r="D845" s="83"/>
    </row>
    <row r="846" ht="12.75">
      <c r="D846" s="83"/>
    </row>
    <row r="847" ht="12.75">
      <c r="D847" s="83"/>
    </row>
    <row r="848" ht="12.75">
      <c r="D848" s="83"/>
    </row>
    <row r="849" ht="12.75">
      <c r="D849" s="83"/>
    </row>
    <row r="850" ht="12.75">
      <c r="D850" s="83"/>
    </row>
    <row r="851" ht="12.75">
      <c r="D851" s="83"/>
    </row>
    <row r="852" ht="12.75">
      <c r="D852" s="83"/>
    </row>
    <row r="853" ht="12.75">
      <c r="D853" s="83"/>
    </row>
    <row r="854" ht="12.75">
      <c r="D854" s="83"/>
    </row>
    <row r="855" ht="12.75">
      <c r="D855" s="83"/>
    </row>
    <row r="856" ht="12.75">
      <c r="D856" s="83"/>
    </row>
    <row r="857" ht="12.75">
      <c r="D857" s="83"/>
    </row>
    <row r="858" ht="12.75">
      <c r="D858" s="83"/>
    </row>
    <row r="859" ht="12.75">
      <c r="D859" s="83"/>
    </row>
    <row r="860" ht="12.75">
      <c r="D860" s="83"/>
    </row>
    <row r="861" ht="12.75">
      <c r="D861" s="83"/>
    </row>
    <row r="862" ht="12.75">
      <c r="D862" s="83"/>
    </row>
    <row r="863" ht="12.75">
      <c r="D863" s="83"/>
    </row>
    <row r="864" ht="12.75">
      <c r="D864" s="83"/>
    </row>
    <row r="865" ht="12.75">
      <c r="D865" s="83"/>
    </row>
    <row r="866" ht="12.75">
      <c r="D866" s="83"/>
    </row>
    <row r="867" ht="12.75">
      <c r="D867" s="83"/>
    </row>
    <row r="868" ht="12.75">
      <c r="D868" s="83"/>
    </row>
    <row r="869" ht="12.75">
      <c r="D869" s="83"/>
    </row>
    <row r="870" ht="12.75">
      <c r="D870" s="83"/>
    </row>
    <row r="871" ht="12.75">
      <c r="D871" s="83"/>
    </row>
    <row r="872" ht="12.75">
      <c r="D872" s="83"/>
    </row>
    <row r="873" ht="12.75">
      <c r="D873" s="83"/>
    </row>
    <row r="874" ht="12.75">
      <c r="D874" s="83"/>
    </row>
    <row r="875" ht="12.75">
      <c r="D875" s="83"/>
    </row>
    <row r="876" ht="12.75">
      <c r="D876" s="83"/>
    </row>
    <row r="877" ht="12.75">
      <c r="D877" s="83"/>
    </row>
    <row r="878" ht="12.75">
      <c r="D878" s="83"/>
    </row>
    <row r="879" ht="12.75">
      <c r="D879" s="83"/>
    </row>
    <row r="880" ht="12.75">
      <c r="D880" s="83"/>
    </row>
    <row r="881" ht="12.75">
      <c r="D881" s="83"/>
    </row>
    <row r="882" ht="12.75">
      <c r="D882" s="83"/>
    </row>
    <row r="883" ht="12.75">
      <c r="D883" s="83"/>
    </row>
    <row r="884" ht="12.75">
      <c r="D884" s="83"/>
    </row>
    <row r="885" ht="12.75">
      <c r="D885" s="83"/>
    </row>
    <row r="886" ht="12.75">
      <c r="D886" s="83"/>
    </row>
    <row r="887" ht="12.75">
      <c r="D887" s="83"/>
    </row>
    <row r="888" ht="12.75">
      <c r="D888" s="83"/>
    </row>
    <row r="889" ht="12.75">
      <c r="D889" s="83"/>
    </row>
    <row r="890" ht="12.75">
      <c r="D890" s="83"/>
    </row>
    <row r="891" ht="12.75">
      <c r="D891" s="83"/>
    </row>
    <row r="892" ht="12.75">
      <c r="D892" s="83"/>
    </row>
    <row r="893" ht="12.75">
      <c r="D893" s="83"/>
    </row>
    <row r="894" ht="12.75">
      <c r="D894" s="83"/>
    </row>
    <row r="895" ht="12.75">
      <c r="D895" s="83"/>
    </row>
    <row r="896" ht="12.75">
      <c r="D896" s="83"/>
    </row>
    <row r="897" ht="12.75">
      <c r="D897" s="83"/>
    </row>
    <row r="898" ht="12.75">
      <c r="D898" s="83"/>
    </row>
    <row r="899" ht="12.75">
      <c r="D899" s="83"/>
    </row>
    <row r="900" ht="12.75">
      <c r="D900" s="83"/>
    </row>
    <row r="901" ht="12.75">
      <c r="D901" s="83"/>
    </row>
    <row r="902" ht="12.75">
      <c r="D902" s="83"/>
    </row>
    <row r="903" ht="12.75">
      <c r="D903" s="83"/>
    </row>
    <row r="904" ht="12.75">
      <c r="D904" s="83"/>
    </row>
    <row r="905" ht="12.75">
      <c r="D905" s="83"/>
    </row>
    <row r="906" ht="12.75">
      <c r="D906" s="83"/>
    </row>
    <row r="907" ht="12.75">
      <c r="D907" s="83"/>
    </row>
    <row r="908" ht="12.75">
      <c r="D908" s="83"/>
    </row>
    <row r="909" ht="12.75">
      <c r="D909" s="83"/>
    </row>
    <row r="910" ht="12.75">
      <c r="D910" s="83"/>
    </row>
    <row r="911" ht="12.75">
      <c r="D911" s="83"/>
    </row>
    <row r="912" ht="12.75">
      <c r="D912" s="83"/>
    </row>
    <row r="913" ht="12.75">
      <c r="D913" s="83"/>
    </row>
    <row r="914" ht="12.75">
      <c r="D914" s="83"/>
    </row>
    <row r="915" ht="12.75">
      <c r="D915" s="83"/>
    </row>
    <row r="916" ht="12.75">
      <c r="D916" s="83"/>
    </row>
    <row r="917" ht="12.75">
      <c r="D917" s="83"/>
    </row>
    <row r="918" ht="12.75">
      <c r="D918" s="83"/>
    </row>
    <row r="919" ht="12.75">
      <c r="D919" s="83"/>
    </row>
    <row r="920" ht="12.75">
      <c r="D920" s="83"/>
    </row>
    <row r="921" ht="12.75">
      <c r="D921" s="83"/>
    </row>
    <row r="922" ht="12.75">
      <c r="D922" s="83"/>
    </row>
    <row r="923" ht="12.75">
      <c r="D923" s="83"/>
    </row>
    <row r="924" ht="12.75">
      <c r="D924" s="83"/>
    </row>
    <row r="925" ht="12.75">
      <c r="D925" s="83"/>
    </row>
    <row r="926" ht="12.75">
      <c r="D926" s="83"/>
    </row>
    <row r="927" ht="12.75">
      <c r="D927" s="83"/>
    </row>
    <row r="928" ht="12.75">
      <c r="D928" s="83"/>
    </row>
    <row r="929" ht="12.75">
      <c r="D929" s="83"/>
    </row>
    <row r="930" ht="12.75">
      <c r="D930" s="83"/>
    </row>
    <row r="931" ht="12.75">
      <c r="D931" s="83"/>
    </row>
    <row r="932" ht="12.75">
      <c r="D932" s="83"/>
    </row>
    <row r="933" ht="12.75">
      <c r="D933" s="83"/>
    </row>
    <row r="934" ht="12.75">
      <c r="D934" s="83"/>
    </row>
    <row r="935" ht="12.75">
      <c r="D935" s="83"/>
    </row>
    <row r="936" ht="12.75">
      <c r="D936" s="83"/>
    </row>
    <row r="937" ht="12.75">
      <c r="D937" s="83"/>
    </row>
    <row r="938" ht="12.75">
      <c r="D938" s="83"/>
    </row>
    <row r="939" ht="12.75">
      <c r="D939" s="83"/>
    </row>
    <row r="940" ht="12.75">
      <c r="D940" s="83"/>
    </row>
    <row r="941" ht="12.75">
      <c r="D941" s="83"/>
    </row>
    <row r="942" ht="12.75">
      <c r="D942" s="83"/>
    </row>
    <row r="943" ht="12.75">
      <c r="D943" s="83"/>
    </row>
    <row r="944" ht="12.75">
      <c r="D944" s="83"/>
    </row>
    <row r="945" ht="12.75">
      <c r="D945" s="83"/>
    </row>
    <row r="946" ht="12.75">
      <c r="D946" s="83"/>
    </row>
    <row r="947" ht="12.75">
      <c r="D947" s="83"/>
    </row>
    <row r="948" ht="12.75">
      <c r="D948" s="83"/>
    </row>
    <row r="949" ht="12.75">
      <c r="D949" s="83"/>
    </row>
    <row r="950" ht="12.75">
      <c r="D950" s="83"/>
    </row>
    <row r="951" ht="12.75">
      <c r="D951" s="83"/>
    </row>
    <row r="952" ht="12.75">
      <c r="D952" s="83"/>
    </row>
    <row r="953" ht="12.75">
      <c r="D953" s="83"/>
    </row>
    <row r="954" ht="12.75">
      <c r="D954" s="83"/>
    </row>
    <row r="955" ht="12.75">
      <c r="D955" s="83"/>
    </row>
    <row r="956" ht="12.75">
      <c r="D956" s="83"/>
    </row>
    <row r="957" ht="12.75">
      <c r="D957" s="83"/>
    </row>
    <row r="958" ht="12.75">
      <c r="D958" s="83"/>
    </row>
    <row r="959" ht="12.75">
      <c r="D959" s="83"/>
    </row>
    <row r="960" ht="12.75">
      <c r="D960" s="83"/>
    </row>
    <row r="961" ht="12.75">
      <c r="D961" s="83"/>
    </row>
    <row r="962" ht="12.75">
      <c r="D962" s="83"/>
    </row>
    <row r="963" ht="12.75">
      <c r="D963" s="83"/>
    </row>
    <row r="964" ht="12.75">
      <c r="D964" s="83"/>
    </row>
    <row r="965" ht="12.75">
      <c r="D965" s="83"/>
    </row>
    <row r="966" ht="12.75">
      <c r="D966" s="83"/>
    </row>
    <row r="967" ht="12.75">
      <c r="D967" s="83"/>
    </row>
    <row r="968" ht="12.75">
      <c r="D968" s="83"/>
    </row>
    <row r="969" ht="12.75">
      <c r="D969" s="83"/>
    </row>
    <row r="970" ht="12.75">
      <c r="D970" s="83"/>
    </row>
    <row r="971" ht="12.75">
      <c r="D971" s="83"/>
    </row>
    <row r="972" ht="12.75">
      <c r="D972" s="83"/>
    </row>
    <row r="973" ht="12.75">
      <c r="D973" s="83"/>
    </row>
    <row r="974" ht="12.75">
      <c r="D974" s="83"/>
    </row>
    <row r="975" ht="12.75">
      <c r="D975" s="83"/>
    </row>
    <row r="976" ht="12.75">
      <c r="D976" s="83"/>
    </row>
    <row r="977" ht="12.75">
      <c r="D977" s="83"/>
    </row>
    <row r="978" ht="12.75">
      <c r="D978" s="83"/>
    </row>
    <row r="979" ht="12.75">
      <c r="D979" s="83"/>
    </row>
    <row r="980" ht="12.75">
      <c r="D980" s="83"/>
    </row>
    <row r="981" ht="12.75">
      <c r="D981" s="83"/>
    </row>
    <row r="982" ht="12.75">
      <c r="D982" s="83"/>
    </row>
    <row r="983" ht="12.75">
      <c r="D983" s="83"/>
    </row>
    <row r="984" ht="12.75">
      <c r="D984" s="83"/>
    </row>
    <row r="985" ht="12.75">
      <c r="D985" s="83"/>
    </row>
    <row r="986" ht="12.75">
      <c r="D986" s="83"/>
    </row>
    <row r="987" ht="12.75">
      <c r="D987" s="83"/>
    </row>
    <row r="988" ht="12.75">
      <c r="D988" s="83"/>
    </row>
    <row r="989" ht="12.75">
      <c r="D989" s="83"/>
    </row>
    <row r="990" ht="12.75">
      <c r="D990" s="83"/>
    </row>
    <row r="991" ht="12.75">
      <c r="D991" s="83"/>
    </row>
    <row r="992" ht="12.75">
      <c r="D992" s="83"/>
    </row>
    <row r="993" ht="12.75">
      <c r="D993" s="83"/>
    </row>
    <row r="994" ht="12.75">
      <c r="D994" s="83"/>
    </row>
    <row r="995" ht="12.75">
      <c r="D995" s="83"/>
    </row>
    <row r="996" ht="12.75">
      <c r="D996" s="83"/>
    </row>
    <row r="997" ht="12.75">
      <c r="D997" s="83"/>
    </row>
    <row r="998" ht="12.75">
      <c r="D998" s="83"/>
    </row>
    <row r="999" ht="12.75">
      <c r="D999" s="83"/>
    </row>
    <row r="1000" ht="12.75">
      <c r="D1000" s="83"/>
    </row>
    <row r="1001" ht="12.75">
      <c r="D1001" s="83"/>
    </row>
    <row r="1002" ht="12.75">
      <c r="D1002" s="83"/>
    </row>
    <row r="1003" ht="12.75">
      <c r="D1003" s="83"/>
    </row>
    <row r="1004" ht="12.75">
      <c r="D1004" s="83"/>
    </row>
    <row r="1005" ht="12.75">
      <c r="D1005" s="83"/>
    </row>
    <row r="1006" ht="12.75">
      <c r="D1006" s="83"/>
    </row>
    <row r="1007" ht="12.75">
      <c r="D1007" s="83"/>
    </row>
    <row r="1008" ht="12.75">
      <c r="D1008" s="83"/>
    </row>
    <row r="1009" ht="12.75">
      <c r="D1009" s="83"/>
    </row>
    <row r="1010" ht="12.75">
      <c r="D1010" s="83"/>
    </row>
    <row r="1011" ht="12.75">
      <c r="D1011" s="83"/>
    </row>
    <row r="1012" ht="12.75">
      <c r="D1012" s="83"/>
    </row>
    <row r="1013" ht="12.75">
      <c r="D1013" s="83"/>
    </row>
    <row r="1014" ht="12.75">
      <c r="D1014" s="83"/>
    </row>
    <row r="1015" ht="12.75">
      <c r="D1015" s="83"/>
    </row>
    <row r="1016" ht="12.75">
      <c r="D1016" s="83"/>
    </row>
    <row r="1017" ht="12.75">
      <c r="D1017" s="83"/>
    </row>
    <row r="1018" ht="12.75">
      <c r="D1018" s="83"/>
    </row>
    <row r="1019" ht="12.75">
      <c r="D1019" s="83"/>
    </row>
    <row r="1020" ht="12.75">
      <c r="D1020" s="83"/>
    </row>
    <row r="1021" ht="12.75">
      <c r="D1021" s="83"/>
    </row>
    <row r="1022" ht="12.75">
      <c r="D1022" s="83"/>
    </row>
    <row r="1023" ht="12.75">
      <c r="D1023" s="83"/>
    </row>
    <row r="1024" ht="12.75">
      <c r="D1024" s="83"/>
    </row>
    <row r="1025" ht="12.75">
      <c r="D1025" s="83"/>
    </row>
    <row r="1026" ht="12.75">
      <c r="D1026" s="83"/>
    </row>
    <row r="1027" ht="12.75">
      <c r="D1027" s="83"/>
    </row>
    <row r="1028" ht="12.75">
      <c r="D1028" s="83"/>
    </row>
    <row r="1029" ht="12.75">
      <c r="D1029" s="83"/>
    </row>
    <row r="1030" ht="12.75">
      <c r="D1030" s="83"/>
    </row>
    <row r="1031" ht="12.75">
      <c r="D1031" s="83"/>
    </row>
    <row r="1032" ht="12.75">
      <c r="D1032" s="83"/>
    </row>
    <row r="1033" ht="12.75">
      <c r="D1033" s="83"/>
    </row>
    <row r="1034" ht="12.75">
      <c r="D1034" s="83"/>
    </row>
    <row r="1035" ht="12.75">
      <c r="D1035" s="83"/>
    </row>
    <row r="1036" ht="12.75">
      <c r="D1036" s="83"/>
    </row>
    <row r="1037" ht="12.75">
      <c r="D1037" s="83"/>
    </row>
    <row r="1038" ht="12.75">
      <c r="D1038" s="83"/>
    </row>
    <row r="1039" ht="12.75">
      <c r="D1039" s="83"/>
    </row>
    <row r="1040" ht="12.75">
      <c r="D1040" s="83"/>
    </row>
    <row r="1041" ht="12.75">
      <c r="D1041" s="83"/>
    </row>
    <row r="1042" ht="12.75">
      <c r="D1042" s="83"/>
    </row>
    <row r="1043" ht="12.75">
      <c r="D1043" s="83"/>
    </row>
    <row r="1044" ht="12.75">
      <c r="D1044" s="83"/>
    </row>
    <row r="1045" ht="12.75">
      <c r="D1045" s="83"/>
    </row>
    <row r="1046" ht="12.75">
      <c r="D1046" s="83"/>
    </row>
    <row r="1047" ht="12.75">
      <c r="D1047" s="83"/>
    </row>
    <row r="1048" ht="12.75">
      <c r="D1048" s="83"/>
    </row>
    <row r="1049" ht="12.75">
      <c r="D1049" s="83"/>
    </row>
    <row r="1050" ht="12.75">
      <c r="D1050" s="83"/>
    </row>
    <row r="1051" ht="12.75">
      <c r="D1051" s="83"/>
    </row>
    <row r="1052" ht="12.75">
      <c r="D1052" s="83"/>
    </row>
    <row r="1053" ht="12.75">
      <c r="D1053" s="83"/>
    </row>
    <row r="1054" ht="12.75">
      <c r="D1054" s="83"/>
    </row>
    <row r="1055" ht="12.75">
      <c r="D1055" s="83"/>
    </row>
    <row r="1056" ht="12.75">
      <c r="D1056" s="83"/>
    </row>
    <row r="1057" ht="12.75">
      <c r="D1057" s="83"/>
    </row>
    <row r="1058" ht="12.75">
      <c r="D1058" s="83"/>
    </row>
    <row r="1059" ht="12.75">
      <c r="D1059" s="83"/>
    </row>
    <row r="1060" ht="12.75">
      <c r="D1060" s="83"/>
    </row>
    <row r="1061" ht="12.75">
      <c r="D1061" s="83"/>
    </row>
    <row r="1062" ht="12.75">
      <c r="D1062" s="83"/>
    </row>
    <row r="1063" ht="12.75">
      <c r="D1063" s="83"/>
    </row>
  </sheetData>
  <sheetProtection password="E7C2" sheet="1"/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/>
  <headerFooter>
    <oddFooter>&amp;LZpracováno programem BUILDpower S,  © RTS, a.s.&amp;RStránka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44"/>
  <sheetViews>
    <sheetView workbookViewId="0" topLeftCell="A1">
      <pane ySplit="7" topLeftCell="A17" activePane="bottomLeft" state="frozen"/>
      <selection pane="bottomLeft" activeCell="C34" sqref="C34"/>
    </sheetView>
  </sheetViews>
  <sheetFormatPr defaultColWidth="9.00390625" defaultRowHeight="12.75" outlineLevelRow="1"/>
  <cols>
    <col min="1" max="1" width="3.375" style="0" customWidth="1"/>
    <col min="2" max="2" width="12.625" style="138" customWidth="1"/>
    <col min="3" max="3" width="63.25390625" style="13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625" style="0" hidden="1" customWidth="1"/>
    <col min="18" max="18" width="6.875" style="0" customWidth="1"/>
    <col min="19" max="19" width="8.75390625" style="0" customWidth="1"/>
    <col min="20" max="24" width="11.625" style="0" hidden="1" customWidth="1"/>
    <col min="25" max="28" width="8.75390625" style="0" customWidth="1"/>
    <col min="29" max="29" width="11.625" style="0" hidden="1" customWidth="1"/>
    <col min="30" max="30" width="8.75390625" style="0" customWidth="1"/>
    <col min="31" max="41" width="11.625" style="0" hidden="1" customWidth="1"/>
    <col min="42" max="1025" width="8.75390625" style="0" customWidth="1"/>
  </cols>
  <sheetData>
    <row r="1" spans="1:33" ht="15.75" customHeight="1">
      <c r="A1" s="225" t="s">
        <v>189</v>
      </c>
      <c r="B1" s="225"/>
      <c r="C1" s="225"/>
      <c r="D1" s="225"/>
      <c r="E1" s="225"/>
      <c r="F1" s="225"/>
      <c r="G1" s="225"/>
      <c r="AG1" t="s">
        <v>145</v>
      </c>
    </row>
    <row r="2" spans="1:33" ht="24.95" customHeight="1">
      <c r="A2" s="139" t="s">
        <v>141</v>
      </c>
      <c r="B2" s="134" t="s">
        <v>5</v>
      </c>
      <c r="C2" s="226" t="s">
        <v>6</v>
      </c>
      <c r="D2" s="226"/>
      <c r="E2" s="226"/>
      <c r="F2" s="226"/>
      <c r="G2" s="226"/>
      <c r="AG2" t="s">
        <v>146</v>
      </c>
    </row>
    <row r="3" spans="1:33" ht="24.95" customHeight="1">
      <c r="A3" s="139" t="s">
        <v>142</v>
      </c>
      <c r="B3" s="134" t="s">
        <v>61</v>
      </c>
      <c r="C3" s="226" t="s">
        <v>62</v>
      </c>
      <c r="D3" s="226"/>
      <c r="E3" s="226"/>
      <c r="F3" s="226"/>
      <c r="G3" s="226"/>
      <c r="AC3" s="138" t="s">
        <v>1377</v>
      </c>
      <c r="AG3" t="s">
        <v>148</v>
      </c>
    </row>
    <row r="4" spans="1:33" ht="24.95" customHeight="1">
      <c r="A4" s="140" t="s">
        <v>143</v>
      </c>
      <c r="B4" s="141" t="s">
        <v>45</v>
      </c>
      <c r="C4" s="227" t="s">
        <v>62</v>
      </c>
      <c r="D4" s="227"/>
      <c r="E4" s="227"/>
      <c r="F4" s="227"/>
      <c r="G4" s="227"/>
      <c r="AG4" t="s">
        <v>149</v>
      </c>
    </row>
    <row r="5" ht="12.75">
      <c r="D5" s="83"/>
    </row>
    <row r="6" spans="1:24" ht="38.25">
      <c r="A6" s="142" t="s">
        <v>150</v>
      </c>
      <c r="B6" s="143" t="s">
        <v>151</v>
      </c>
      <c r="C6" s="143" t="s">
        <v>152</v>
      </c>
      <c r="D6" s="144" t="s">
        <v>153</v>
      </c>
      <c r="E6" s="142" t="s">
        <v>154</v>
      </c>
      <c r="F6" s="145" t="s">
        <v>155</v>
      </c>
      <c r="G6" s="142" t="s">
        <v>14</v>
      </c>
      <c r="H6" s="146" t="s">
        <v>156</v>
      </c>
      <c r="I6" s="146" t="s">
        <v>157</v>
      </c>
      <c r="J6" s="146" t="s">
        <v>158</v>
      </c>
      <c r="K6" s="146" t="s">
        <v>159</v>
      </c>
      <c r="L6" s="146" t="s">
        <v>160</v>
      </c>
      <c r="M6" s="146" t="s">
        <v>161</v>
      </c>
      <c r="N6" s="146" t="s">
        <v>162</v>
      </c>
      <c r="O6" s="146" t="s">
        <v>163</v>
      </c>
      <c r="P6" s="146" t="s">
        <v>164</v>
      </c>
      <c r="Q6" s="146" t="s">
        <v>165</v>
      </c>
      <c r="R6" s="146" t="s">
        <v>166</v>
      </c>
      <c r="S6" s="146" t="s">
        <v>167</v>
      </c>
      <c r="T6" s="146" t="s">
        <v>168</v>
      </c>
      <c r="U6" s="146" t="s">
        <v>169</v>
      </c>
      <c r="V6" s="146" t="s">
        <v>170</v>
      </c>
      <c r="W6" s="146" t="s">
        <v>171</v>
      </c>
      <c r="X6" s="146" t="s">
        <v>172</v>
      </c>
    </row>
    <row r="7" spans="1:24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49" t="s">
        <v>173</v>
      </c>
      <c r="B8" s="150" t="s">
        <v>45</v>
      </c>
      <c r="C8" s="151" t="s">
        <v>68</v>
      </c>
      <c r="D8" s="152"/>
      <c r="E8" s="153"/>
      <c r="F8" s="154"/>
      <c r="G8" s="154">
        <f>SUMIF(AG9:AG16,"&lt;&gt;NOR",G9:G16)</f>
        <v>0</v>
      </c>
      <c r="H8" s="154"/>
      <c r="I8" s="154">
        <f>SUM(I9:I16)</f>
        <v>0</v>
      </c>
      <c r="J8" s="154"/>
      <c r="K8" s="154">
        <f>SUM(K9:K16)</f>
        <v>0</v>
      </c>
      <c r="L8" s="154"/>
      <c r="M8" s="154">
        <f>SUM(M9:M16)</f>
        <v>0</v>
      </c>
      <c r="N8" s="154"/>
      <c r="O8" s="154">
        <f>SUM(O9:O16)</f>
        <v>0.11</v>
      </c>
      <c r="P8" s="154"/>
      <c r="Q8" s="154">
        <f>SUM(Q9:Q16)</f>
        <v>52.14</v>
      </c>
      <c r="R8" s="154"/>
      <c r="S8" s="154"/>
      <c r="T8" s="155"/>
      <c r="U8" s="156"/>
      <c r="V8" s="156">
        <f>SUM(V9:V16)</f>
        <v>57.06</v>
      </c>
      <c r="W8" s="156"/>
      <c r="X8" s="156"/>
      <c r="AG8" t="s">
        <v>174</v>
      </c>
    </row>
    <row r="9" spans="1:60" ht="22.5" outlineLevel="1">
      <c r="A9" s="157">
        <v>1</v>
      </c>
      <c r="B9" s="158" t="s">
        <v>1378</v>
      </c>
      <c r="C9" s="159" t="s">
        <v>1379</v>
      </c>
      <c r="D9" s="160" t="s">
        <v>250</v>
      </c>
      <c r="E9" s="161">
        <v>79</v>
      </c>
      <c r="F9" s="162"/>
      <c r="G9" s="163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63">
        <v>0</v>
      </c>
      <c r="O9" s="163">
        <f>ROUND(E9*N9,2)</f>
        <v>0</v>
      </c>
      <c r="P9" s="163">
        <v>0.44</v>
      </c>
      <c r="Q9" s="163">
        <f>ROUND(E9*P9,2)</f>
        <v>34.76</v>
      </c>
      <c r="R9" s="163" t="s">
        <v>496</v>
      </c>
      <c r="S9" s="163" t="s">
        <v>194</v>
      </c>
      <c r="T9" s="164" t="s">
        <v>195</v>
      </c>
      <c r="U9" s="165">
        <v>0.073</v>
      </c>
      <c r="V9" s="165">
        <f>ROUND(E9*U9,2)</f>
        <v>5.77</v>
      </c>
      <c r="W9" s="165"/>
      <c r="X9" s="165" t="s">
        <v>196</v>
      </c>
      <c r="Y9" s="166"/>
      <c r="Z9" s="166"/>
      <c r="AA9" s="166"/>
      <c r="AB9" s="166"/>
      <c r="AC9" s="166"/>
      <c r="AD9" s="166"/>
      <c r="AE9" s="166"/>
      <c r="AF9" s="166"/>
      <c r="AG9" s="166" t="s">
        <v>197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22.5" outlineLevel="1">
      <c r="A10" s="157">
        <v>2</v>
      </c>
      <c r="B10" s="158" t="s">
        <v>1380</v>
      </c>
      <c r="C10" s="159" t="s">
        <v>1381</v>
      </c>
      <c r="D10" s="160" t="s">
        <v>250</v>
      </c>
      <c r="E10" s="161">
        <v>79</v>
      </c>
      <c r="F10" s="162"/>
      <c r="G10" s="163">
        <f>ROUND(E10*F10,2)</f>
        <v>0</v>
      </c>
      <c r="H10" s="162"/>
      <c r="I10" s="163">
        <f>ROUND(E10*H10,2)</f>
        <v>0</v>
      </c>
      <c r="J10" s="162"/>
      <c r="K10" s="163">
        <f>ROUND(E10*J10,2)</f>
        <v>0</v>
      </c>
      <c r="L10" s="163">
        <v>21</v>
      </c>
      <c r="M10" s="163">
        <f>G10*(1+L10/100)</f>
        <v>0</v>
      </c>
      <c r="N10" s="163">
        <v>0</v>
      </c>
      <c r="O10" s="163">
        <f>ROUND(E10*N10,2)</f>
        <v>0</v>
      </c>
      <c r="P10" s="163">
        <v>0.22</v>
      </c>
      <c r="Q10" s="163">
        <f>ROUND(E10*P10,2)</f>
        <v>17.38</v>
      </c>
      <c r="R10" s="163" t="s">
        <v>496</v>
      </c>
      <c r="S10" s="163" t="s">
        <v>194</v>
      </c>
      <c r="T10" s="164" t="s">
        <v>195</v>
      </c>
      <c r="U10" s="165">
        <v>0.07</v>
      </c>
      <c r="V10" s="165">
        <f>ROUND(E10*U10,2)</f>
        <v>5.53</v>
      </c>
      <c r="W10" s="165"/>
      <c r="X10" s="165" t="s">
        <v>196</v>
      </c>
      <c r="Y10" s="166"/>
      <c r="Z10" s="166"/>
      <c r="AA10" s="166"/>
      <c r="AB10" s="166"/>
      <c r="AC10" s="166"/>
      <c r="AD10" s="166"/>
      <c r="AE10" s="166"/>
      <c r="AF10" s="166"/>
      <c r="AG10" s="166" t="s">
        <v>197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22.5" outlineLevel="1">
      <c r="A11" s="167">
        <v>3</v>
      </c>
      <c r="B11" s="168" t="s">
        <v>1382</v>
      </c>
      <c r="C11" s="169" t="s">
        <v>1383</v>
      </c>
      <c r="D11" s="170" t="s">
        <v>250</v>
      </c>
      <c r="E11" s="171">
        <v>52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73">
        <v>0</v>
      </c>
      <c r="O11" s="173">
        <f>ROUND(E11*N11,2)</f>
        <v>0</v>
      </c>
      <c r="P11" s="173">
        <v>0</v>
      </c>
      <c r="Q11" s="173">
        <f>ROUND(E11*P11,2)</f>
        <v>0</v>
      </c>
      <c r="R11" s="173" t="s">
        <v>1384</v>
      </c>
      <c r="S11" s="173" t="s">
        <v>194</v>
      </c>
      <c r="T11" s="174" t="s">
        <v>195</v>
      </c>
      <c r="U11" s="165">
        <v>0.01</v>
      </c>
      <c r="V11" s="165">
        <f>ROUND(E11*U11,2)</f>
        <v>0.52</v>
      </c>
      <c r="W11" s="165"/>
      <c r="X11" s="165" t="s">
        <v>196</v>
      </c>
      <c r="Y11" s="166"/>
      <c r="Z11" s="166"/>
      <c r="AA11" s="166"/>
      <c r="AB11" s="166"/>
      <c r="AC11" s="166"/>
      <c r="AD11" s="166"/>
      <c r="AE11" s="166"/>
      <c r="AF11" s="166"/>
      <c r="AG11" s="166" t="s">
        <v>197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customHeight="1" outlineLevel="1">
      <c r="A12" s="183"/>
      <c r="B12" s="184"/>
      <c r="C12" s="228" t="s">
        <v>1385</v>
      </c>
      <c r="D12" s="228"/>
      <c r="E12" s="228"/>
      <c r="F12" s="228"/>
      <c r="G12" s="228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6"/>
      <c r="Z12" s="166"/>
      <c r="AA12" s="166"/>
      <c r="AB12" s="166"/>
      <c r="AC12" s="166"/>
      <c r="AD12" s="166"/>
      <c r="AE12" s="166"/>
      <c r="AF12" s="166"/>
      <c r="AG12" s="166" t="s">
        <v>199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customHeight="1" outlineLevel="1">
      <c r="A13" s="183"/>
      <c r="B13" s="184"/>
      <c r="C13" s="231" t="s">
        <v>1386</v>
      </c>
      <c r="D13" s="231"/>
      <c r="E13" s="231"/>
      <c r="F13" s="231"/>
      <c r="G13" s="231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6"/>
      <c r="Z13" s="166"/>
      <c r="AA13" s="166"/>
      <c r="AB13" s="166"/>
      <c r="AC13" s="166"/>
      <c r="AD13" s="166"/>
      <c r="AE13" s="166"/>
      <c r="AF13" s="166"/>
      <c r="AG13" s="166" t="s">
        <v>199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57">
        <v>4</v>
      </c>
      <c r="B14" s="158" t="s">
        <v>1387</v>
      </c>
      <c r="C14" s="159" t="s">
        <v>1388</v>
      </c>
      <c r="D14" s="160" t="s">
        <v>250</v>
      </c>
      <c r="E14" s="161">
        <v>52</v>
      </c>
      <c r="F14" s="162"/>
      <c r="G14" s="163">
        <f>ROUND(E14*F14,2)</f>
        <v>0</v>
      </c>
      <c r="H14" s="162"/>
      <c r="I14" s="163">
        <f>ROUND(E14*H14,2)</f>
        <v>0</v>
      </c>
      <c r="J14" s="162"/>
      <c r="K14" s="163">
        <f>ROUND(E14*J14,2)</f>
        <v>0</v>
      </c>
      <c r="L14" s="163">
        <v>21</v>
      </c>
      <c r="M14" s="163">
        <f>G14*(1+L14/100)</f>
        <v>0</v>
      </c>
      <c r="N14" s="163">
        <v>0</v>
      </c>
      <c r="O14" s="163">
        <f>ROUND(E14*N14,2)</f>
        <v>0</v>
      </c>
      <c r="P14" s="163">
        <v>0</v>
      </c>
      <c r="Q14" s="163">
        <f>ROUND(E14*P14,2)</f>
        <v>0</v>
      </c>
      <c r="R14" s="163"/>
      <c r="S14" s="163" t="s">
        <v>194</v>
      </c>
      <c r="T14" s="164" t="s">
        <v>686</v>
      </c>
      <c r="U14" s="165">
        <v>0.551</v>
      </c>
      <c r="V14" s="165">
        <f>ROUND(E14*U14,2)</f>
        <v>28.65</v>
      </c>
      <c r="W14" s="165"/>
      <c r="X14" s="165" t="s">
        <v>365</v>
      </c>
      <c r="Y14" s="166"/>
      <c r="Z14" s="166"/>
      <c r="AA14" s="166"/>
      <c r="AB14" s="166"/>
      <c r="AC14" s="166"/>
      <c r="AD14" s="166"/>
      <c r="AE14" s="166"/>
      <c r="AF14" s="166"/>
      <c r="AG14" s="166" t="s">
        <v>366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22.5" outlineLevel="1">
      <c r="A15" s="157">
        <v>5</v>
      </c>
      <c r="B15" s="158" t="s">
        <v>1389</v>
      </c>
      <c r="C15" s="159" t="s">
        <v>1390</v>
      </c>
      <c r="D15" s="160" t="s">
        <v>283</v>
      </c>
      <c r="E15" s="161">
        <v>2</v>
      </c>
      <c r="F15" s="162"/>
      <c r="G15" s="163">
        <f>ROUND(E15*F15,2)</f>
        <v>0</v>
      </c>
      <c r="H15" s="162"/>
      <c r="I15" s="163">
        <f>ROUND(E15*H15,2)</f>
        <v>0</v>
      </c>
      <c r="J15" s="162"/>
      <c r="K15" s="163">
        <f>ROUND(E15*J15,2)</f>
        <v>0</v>
      </c>
      <c r="L15" s="163">
        <v>21</v>
      </c>
      <c r="M15" s="163">
        <f>G15*(1+L15/100)</f>
        <v>0</v>
      </c>
      <c r="N15" s="163">
        <v>0.05258</v>
      </c>
      <c r="O15" s="163">
        <f>ROUND(E15*N15,2)</f>
        <v>0.11</v>
      </c>
      <c r="P15" s="163">
        <v>0</v>
      </c>
      <c r="Q15" s="163">
        <f>ROUND(E15*P15,2)</f>
        <v>0</v>
      </c>
      <c r="R15" s="163" t="s">
        <v>364</v>
      </c>
      <c r="S15" s="163" t="s">
        <v>194</v>
      </c>
      <c r="T15" s="164" t="s">
        <v>195</v>
      </c>
      <c r="U15" s="165">
        <v>8.29656</v>
      </c>
      <c r="V15" s="165">
        <f>ROUND(E15*U15,2)</f>
        <v>16.59</v>
      </c>
      <c r="W15" s="165"/>
      <c r="X15" s="165" t="s">
        <v>365</v>
      </c>
      <c r="Y15" s="166"/>
      <c r="Z15" s="166"/>
      <c r="AA15" s="166"/>
      <c r="AB15" s="166"/>
      <c r="AC15" s="166"/>
      <c r="AD15" s="166"/>
      <c r="AE15" s="166"/>
      <c r="AF15" s="166"/>
      <c r="AG15" s="166" t="s">
        <v>366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1">
      <c r="A16" s="157">
        <v>6</v>
      </c>
      <c r="B16" s="158" t="s">
        <v>1391</v>
      </c>
      <c r="C16" s="159" t="s">
        <v>1392</v>
      </c>
      <c r="D16" s="160" t="s">
        <v>250</v>
      </c>
      <c r="E16" s="161">
        <v>52</v>
      </c>
      <c r="F16" s="162"/>
      <c r="G16" s="163">
        <f>ROUND(E16*F16,2)</f>
        <v>0</v>
      </c>
      <c r="H16" s="162"/>
      <c r="I16" s="163">
        <f>ROUND(E16*H16,2)</f>
        <v>0</v>
      </c>
      <c r="J16" s="162"/>
      <c r="K16" s="163">
        <f>ROUND(E16*J16,2)</f>
        <v>0</v>
      </c>
      <c r="L16" s="163">
        <v>21</v>
      </c>
      <c r="M16" s="163">
        <f>G16*(1+L16/100)</f>
        <v>0</v>
      </c>
      <c r="N16" s="163">
        <v>0</v>
      </c>
      <c r="O16" s="163">
        <f>ROUND(E16*N16,2)</f>
        <v>0</v>
      </c>
      <c r="P16" s="163">
        <v>0</v>
      </c>
      <c r="Q16" s="163">
        <f>ROUND(E16*P16,2)</f>
        <v>0</v>
      </c>
      <c r="R16" s="163"/>
      <c r="S16" s="163" t="s">
        <v>178</v>
      </c>
      <c r="T16" s="164" t="s">
        <v>179</v>
      </c>
      <c r="U16" s="165">
        <v>0</v>
      </c>
      <c r="V16" s="165">
        <f>ROUND(E16*U16,2)</f>
        <v>0</v>
      </c>
      <c r="W16" s="165"/>
      <c r="X16" s="165" t="s">
        <v>490</v>
      </c>
      <c r="Y16" s="166"/>
      <c r="Z16" s="166"/>
      <c r="AA16" s="166"/>
      <c r="AB16" s="166"/>
      <c r="AC16" s="166"/>
      <c r="AD16" s="166"/>
      <c r="AE16" s="166"/>
      <c r="AF16" s="166"/>
      <c r="AG16" s="166" t="s">
        <v>491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33" ht="12.75">
      <c r="A17" s="149" t="s">
        <v>173</v>
      </c>
      <c r="B17" s="150" t="s">
        <v>56</v>
      </c>
      <c r="C17" s="151" t="s">
        <v>74</v>
      </c>
      <c r="D17" s="152"/>
      <c r="E17" s="153"/>
      <c r="F17" s="154"/>
      <c r="G17" s="154">
        <f>SUMIF(AG18:AG19,"&lt;&gt;NOR",G18:G19)</f>
        <v>0</v>
      </c>
      <c r="H17" s="154"/>
      <c r="I17" s="154">
        <f>SUM(I18:I19)</f>
        <v>0</v>
      </c>
      <c r="J17" s="154"/>
      <c r="K17" s="154">
        <f>SUM(K18:K19)</f>
        <v>0</v>
      </c>
      <c r="L17" s="154"/>
      <c r="M17" s="154">
        <f>SUM(M18:M19)</f>
        <v>0</v>
      </c>
      <c r="N17" s="154"/>
      <c r="O17" s="154">
        <f>SUM(O18:O19)</f>
        <v>18.73</v>
      </c>
      <c r="P17" s="154"/>
      <c r="Q17" s="154">
        <f>SUM(Q18:Q19)</f>
        <v>0</v>
      </c>
      <c r="R17" s="154"/>
      <c r="S17" s="154"/>
      <c r="T17" s="155"/>
      <c r="U17" s="156"/>
      <c r="V17" s="156">
        <f>SUM(V18:V19)</f>
        <v>11.26</v>
      </c>
      <c r="W17" s="156"/>
      <c r="X17" s="156"/>
      <c r="AG17" t="s">
        <v>174</v>
      </c>
    </row>
    <row r="18" spans="1:60" ht="22.5" outlineLevel="1">
      <c r="A18" s="157">
        <v>7</v>
      </c>
      <c r="B18" s="158" t="s">
        <v>1393</v>
      </c>
      <c r="C18" s="159" t="s">
        <v>1394</v>
      </c>
      <c r="D18" s="160" t="s">
        <v>250</v>
      </c>
      <c r="E18" s="161">
        <v>27</v>
      </c>
      <c r="F18" s="162"/>
      <c r="G18" s="163">
        <f>ROUND(E18*F18,2)</f>
        <v>0</v>
      </c>
      <c r="H18" s="162"/>
      <c r="I18" s="163">
        <f>ROUND(E18*H18,2)</f>
        <v>0</v>
      </c>
      <c r="J18" s="162"/>
      <c r="K18" s="163">
        <f>ROUND(E18*J18,2)</f>
        <v>0</v>
      </c>
      <c r="L18" s="163">
        <v>21</v>
      </c>
      <c r="M18" s="163">
        <f>G18*(1+L18/100)</f>
        <v>0</v>
      </c>
      <c r="N18" s="163">
        <v>0.441</v>
      </c>
      <c r="O18" s="163">
        <f>ROUND(E18*N18,2)</f>
        <v>11.91</v>
      </c>
      <c r="P18" s="163">
        <v>0</v>
      </c>
      <c r="Q18" s="163">
        <f>ROUND(E18*P18,2)</f>
        <v>0</v>
      </c>
      <c r="R18" s="163" t="s">
        <v>496</v>
      </c>
      <c r="S18" s="163" t="s">
        <v>194</v>
      </c>
      <c r="T18" s="164" t="s">
        <v>195</v>
      </c>
      <c r="U18" s="165">
        <v>0.029</v>
      </c>
      <c r="V18" s="165">
        <f>ROUND(E18*U18,2)</f>
        <v>0.78</v>
      </c>
      <c r="W18" s="165"/>
      <c r="X18" s="165" t="s">
        <v>196</v>
      </c>
      <c r="Y18" s="166"/>
      <c r="Z18" s="166"/>
      <c r="AA18" s="166"/>
      <c r="AB18" s="166"/>
      <c r="AC18" s="166"/>
      <c r="AD18" s="166"/>
      <c r="AE18" s="166"/>
      <c r="AF18" s="166"/>
      <c r="AG18" s="166" t="s">
        <v>197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1">
      <c r="A19" s="157">
        <v>8</v>
      </c>
      <c r="B19" s="158" t="s">
        <v>1395</v>
      </c>
      <c r="C19" s="159" t="s">
        <v>1396</v>
      </c>
      <c r="D19" s="160" t="s">
        <v>250</v>
      </c>
      <c r="E19" s="161">
        <v>27</v>
      </c>
      <c r="F19" s="162"/>
      <c r="G19" s="163">
        <f>ROUND(E19*F19,2)</f>
        <v>0</v>
      </c>
      <c r="H19" s="162"/>
      <c r="I19" s="163">
        <f>ROUND(E19*H19,2)</f>
        <v>0</v>
      </c>
      <c r="J19" s="162"/>
      <c r="K19" s="163">
        <f>ROUND(E19*J19,2)</f>
        <v>0</v>
      </c>
      <c r="L19" s="163">
        <v>21</v>
      </c>
      <c r="M19" s="163">
        <f>G19*(1+L19/100)</f>
        <v>0</v>
      </c>
      <c r="N19" s="163">
        <v>0.25252</v>
      </c>
      <c r="O19" s="163">
        <f>ROUND(E19*N19,2)</f>
        <v>6.82</v>
      </c>
      <c r="P19" s="163">
        <v>0</v>
      </c>
      <c r="Q19" s="163">
        <f>ROUND(E19*P19,2)</f>
        <v>0</v>
      </c>
      <c r="R19" s="163" t="s">
        <v>496</v>
      </c>
      <c r="S19" s="163" t="s">
        <v>194</v>
      </c>
      <c r="T19" s="164" t="s">
        <v>195</v>
      </c>
      <c r="U19" s="165">
        <v>0.388</v>
      </c>
      <c r="V19" s="165">
        <f>ROUND(E19*U19,2)</f>
        <v>10.48</v>
      </c>
      <c r="W19" s="165"/>
      <c r="X19" s="165" t="s">
        <v>196</v>
      </c>
      <c r="Y19" s="166"/>
      <c r="Z19" s="166"/>
      <c r="AA19" s="166"/>
      <c r="AB19" s="166"/>
      <c r="AC19" s="166"/>
      <c r="AD19" s="166"/>
      <c r="AE19" s="166"/>
      <c r="AF19" s="166"/>
      <c r="AG19" s="166" t="s">
        <v>197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33" ht="12.75">
      <c r="A20" s="149" t="s">
        <v>173</v>
      </c>
      <c r="B20" s="150" t="s">
        <v>85</v>
      </c>
      <c r="C20" s="151" t="s">
        <v>86</v>
      </c>
      <c r="D20" s="152"/>
      <c r="E20" s="153"/>
      <c r="F20" s="154"/>
      <c r="G20" s="154">
        <f>SUMIF(AG21:AG22,"&lt;&gt;NOR",G21:G22)</f>
        <v>0</v>
      </c>
      <c r="H20" s="154"/>
      <c r="I20" s="154">
        <f>SUM(I21:I22)</f>
        <v>0</v>
      </c>
      <c r="J20" s="154"/>
      <c r="K20" s="154">
        <f>SUM(K21:K22)</f>
        <v>0</v>
      </c>
      <c r="L20" s="154"/>
      <c r="M20" s="154">
        <f>SUM(M21:M22)</f>
        <v>0</v>
      </c>
      <c r="N20" s="154"/>
      <c r="O20" s="154">
        <f>SUM(O21:O22)</f>
        <v>2.12</v>
      </c>
      <c r="P20" s="154"/>
      <c r="Q20" s="154">
        <f>SUM(Q21:Q22)</f>
        <v>0</v>
      </c>
      <c r="R20" s="154"/>
      <c r="S20" s="154"/>
      <c r="T20" s="155"/>
      <c r="U20" s="156"/>
      <c r="V20" s="156">
        <f>SUM(V21:V22)</f>
        <v>1.78</v>
      </c>
      <c r="W20" s="156"/>
      <c r="X20" s="156"/>
      <c r="AG20" t="s">
        <v>174</v>
      </c>
    </row>
    <row r="21" spans="1:60" ht="22.5" outlineLevel="1">
      <c r="A21" s="167">
        <v>9</v>
      </c>
      <c r="B21" s="168" t="s">
        <v>1397</v>
      </c>
      <c r="C21" s="169" t="s">
        <v>1398</v>
      </c>
      <c r="D21" s="170" t="s">
        <v>324</v>
      </c>
      <c r="E21" s="171">
        <v>11</v>
      </c>
      <c r="F21" s="172"/>
      <c r="G21" s="173">
        <f>ROUND(E21*F21,2)</f>
        <v>0</v>
      </c>
      <c r="H21" s="172"/>
      <c r="I21" s="173">
        <f>ROUND(E21*H21,2)</f>
        <v>0</v>
      </c>
      <c r="J21" s="172"/>
      <c r="K21" s="173">
        <f>ROUND(E21*J21,2)</f>
        <v>0</v>
      </c>
      <c r="L21" s="173">
        <v>21</v>
      </c>
      <c r="M21" s="173">
        <f>G21*(1+L21/100)</f>
        <v>0</v>
      </c>
      <c r="N21" s="173">
        <v>0.1929</v>
      </c>
      <c r="O21" s="173">
        <f>ROUND(E21*N21,2)</f>
        <v>2.12</v>
      </c>
      <c r="P21" s="173">
        <v>0</v>
      </c>
      <c r="Q21" s="173">
        <f>ROUND(E21*P21,2)</f>
        <v>0</v>
      </c>
      <c r="R21" s="173" t="s">
        <v>496</v>
      </c>
      <c r="S21" s="173" t="s">
        <v>194</v>
      </c>
      <c r="T21" s="174" t="s">
        <v>195</v>
      </c>
      <c r="U21" s="165">
        <v>0.162</v>
      </c>
      <c r="V21" s="165">
        <f>ROUND(E21*U21,2)</f>
        <v>1.78</v>
      </c>
      <c r="W21" s="165"/>
      <c r="X21" s="165" t="s">
        <v>196</v>
      </c>
      <c r="Y21" s="166"/>
      <c r="Z21" s="166"/>
      <c r="AA21" s="166"/>
      <c r="AB21" s="166"/>
      <c r="AC21" s="166"/>
      <c r="AD21" s="166"/>
      <c r="AE21" s="166"/>
      <c r="AF21" s="166"/>
      <c r="AG21" s="166" t="s">
        <v>197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customHeight="1" outlineLevel="1">
      <c r="A22" s="183"/>
      <c r="B22" s="184"/>
      <c r="C22" s="228" t="s">
        <v>497</v>
      </c>
      <c r="D22" s="228"/>
      <c r="E22" s="228"/>
      <c r="F22" s="228"/>
      <c r="G22" s="228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6"/>
      <c r="Z22" s="166"/>
      <c r="AA22" s="166"/>
      <c r="AB22" s="166"/>
      <c r="AC22" s="166"/>
      <c r="AD22" s="166"/>
      <c r="AE22" s="166"/>
      <c r="AF22" s="166"/>
      <c r="AG22" s="166" t="s">
        <v>199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33" ht="12.75">
      <c r="A23" s="149" t="s">
        <v>173</v>
      </c>
      <c r="B23" s="150" t="s">
        <v>87</v>
      </c>
      <c r="C23" s="151" t="s">
        <v>88</v>
      </c>
      <c r="D23" s="152"/>
      <c r="E23" s="153"/>
      <c r="F23" s="154"/>
      <c r="G23" s="154">
        <f>SUMIF(AG24:AG28,"&lt;&gt;NOR",G24:G28)</f>
        <v>0</v>
      </c>
      <c r="H23" s="154"/>
      <c r="I23" s="154">
        <f>SUM(I24:I28)</f>
        <v>0</v>
      </c>
      <c r="J23" s="154"/>
      <c r="K23" s="154">
        <f>SUM(K24:K28)</f>
        <v>0</v>
      </c>
      <c r="L23" s="154"/>
      <c r="M23" s="154">
        <f>SUM(M24:M28)</f>
        <v>0</v>
      </c>
      <c r="N23" s="154"/>
      <c r="O23" s="154">
        <f>SUM(O24:O28)</f>
        <v>0</v>
      </c>
      <c r="P23" s="154"/>
      <c r="Q23" s="154">
        <f>SUM(Q24:Q28)</f>
        <v>0</v>
      </c>
      <c r="R23" s="154"/>
      <c r="S23" s="154"/>
      <c r="T23" s="155"/>
      <c r="U23" s="156"/>
      <c r="V23" s="156">
        <f>SUM(V24:V28)</f>
        <v>0.23</v>
      </c>
      <c r="W23" s="156"/>
      <c r="X23" s="156"/>
      <c r="AG23" t="s">
        <v>174</v>
      </c>
    </row>
    <row r="24" spans="1:60" ht="12.75" outlineLevel="1">
      <c r="A24" s="167">
        <v>10</v>
      </c>
      <c r="B24" s="168" t="s">
        <v>1399</v>
      </c>
      <c r="C24" s="169" t="s">
        <v>1400</v>
      </c>
      <c r="D24" s="170" t="s">
        <v>240</v>
      </c>
      <c r="E24" s="171">
        <v>20.84694</v>
      </c>
      <c r="F24" s="172"/>
      <c r="G24" s="173">
        <f>ROUND(E24*F24,2)</f>
        <v>0</v>
      </c>
      <c r="H24" s="172"/>
      <c r="I24" s="173">
        <f>ROUND(E24*H24,2)</f>
        <v>0</v>
      </c>
      <c r="J24" s="172"/>
      <c r="K24" s="173">
        <f>ROUND(E24*J24,2)</f>
        <v>0</v>
      </c>
      <c r="L24" s="173">
        <v>21</v>
      </c>
      <c r="M24" s="173">
        <f>G24*(1+L24/100)</f>
        <v>0</v>
      </c>
      <c r="N24" s="173">
        <v>0</v>
      </c>
      <c r="O24" s="173">
        <f>ROUND(E24*N24,2)</f>
        <v>0</v>
      </c>
      <c r="P24" s="173">
        <v>0</v>
      </c>
      <c r="Q24" s="173">
        <f>ROUND(E24*P24,2)</f>
        <v>0</v>
      </c>
      <c r="R24" s="173" t="s">
        <v>496</v>
      </c>
      <c r="S24" s="173" t="s">
        <v>194</v>
      </c>
      <c r="T24" s="174" t="s">
        <v>195</v>
      </c>
      <c r="U24" s="165">
        <v>0.011</v>
      </c>
      <c r="V24" s="165">
        <f>ROUND(E24*U24,2)</f>
        <v>0.23</v>
      </c>
      <c r="W24" s="165"/>
      <c r="X24" s="165" t="s">
        <v>639</v>
      </c>
      <c r="Y24" s="166"/>
      <c r="Z24" s="166"/>
      <c r="AA24" s="166"/>
      <c r="AB24" s="166"/>
      <c r="AC24" s="166"/>
      <c r="AD24" s="166"/>
      <c r="AE24" s="166"/>
      <c r="AF24" s="166"/>
      <c r="AG24" s="166" t="s">
        <v>640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12.75" customHeight="1" outlineLevel="1">
      <c r="A25" s="183"/>
      <c r="B25" s="184"/>
      <c r="C25" s="228" t="s">
        <v>1401</v>
      </c>
      <c r="D25" s="228"/>
      <c r="E25" s="228"/>
      <c r="F25" s="228"/>
      <c r="G25" s="228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6"/>
      <c r="Z25" s="166"/>
      <c r="AA25" s="166"/>
      <c r="AB25" s="166"/>
      <c r="AC25" s="166"/>
      <c r="AD25" s="166"/>
      <c r="AE25" s="166"/>
      <c r="AF25" s="166"/>
      <c r="AG25" s="166" t="s">
        <v>199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12.75" outlineLevel="1">
      <c r="A26" s="183"/>
      <c r="B26" s="184"/>
      <c r="C26" s="186" t="s">
        <v>642</v>
      </c>
      <c r="D26" s="187"/>
      <c r="E26" s="188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6"/>
      <c r="Z26" s="166"/>
      <c r="AA26" s="166"/>
      <c r="AB26" s="166"/>
      <c r="AC26" s="166"/>
      <c r="AD26" s="166"/>
      <c r="AE26" s="166"/>
      <c r="AF26" s="166"/>
      <c r="AG26" s="166" t="s">
        <v>201</v>
      </c>
      <c r="AH26" s="166">
        <v>0</v>
      </c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12.75" outlineLevel="1">
      <c r="A27" s="183"/>
      <c r="B27" s="184"/>
      <c r="C27" s="186" t="s">
        <v>1402</v>
      </c>
      <c r="D27" s="187"/>
      <c r="E27" s="188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6"/>
      <c r="Z27" s="166"/>
      <c r="AA27" s="166"/>
      <c r="AB27" s="166"/>
      <c r="AC27" s="166"/>
      <c r="AD27" s="166"/>
      <c r="AE27" s="166"/>
      <c r="AF27" s="166"/>
      <c r="AG27" s="166" t="s">
        <v>201</v>
      </c>
      <c r="AH27" s="166">
        <v>0</v>
      </c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75" outlineLevel="1">
      <c r="A28" s="183"/>
      <c r="B28" s="184"/>
      <c r="C28" s="186" t="s">
        <v>1403</v>
      </c>
      <c r="D28" s="187"/>
      <c r="E28" s="188">
        <v>20.84694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6"/>
      <c r="Z28" s="166"/>
      <c r="AA28" s="166"/>
      <c r="AB28" s="166"/>
      <c r="AC28" s="166"/>
      <c r="AD28" s="166"/>
      <c r="AE28" s="166"/>
      <c r="AF28" s="166"/>
      <c r="AG28" s="166" t="s">
        <v>201</v>
      </c>
      <c r="AH28" s="166">
        <v>0</v>
      </c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33" ht="12.75">
      <c r="A29" s="149" t="s">
        <v>173</v>
      </c>
      <c r="B29" s="150" t="s">
        <v>137</v>
      </c>
      <c r="C29" s="151" t="s">
        <v>138</v>
      </c>
      <c r="D29" s="152"/>
      <c r="E29" s="153"/>
      <c r="F29" s="154"/>
      <c r="G29" s="154">
        <f>SUMIF(AG30:AG41,"&lt;&gt;NOR",G30:G41)</f>
        <v>0</v>
      </c>
      <c r="H29" s="154"/>
      <c r="I29" s="154">
        <f>SUM(I30:I41)</f>
        <v>0</v>
      </c>
      <c r="J29" s="154"/>
      <c r="K29" s="154">
        <f>SUM(K30:K41)</f>
        <v>0</v>
      </c>
      <c r="L29" s="154"/>
      <c r="M29" s="154">
        <f>SUM(M30:M41)</f>
        <v>0</v>
      </c>
      <c r="N29" s="154"/>
      <c r="O29" s="154">
        <f>SUM(O30:O41)</f>
        <v>0</v>
      </c>
      <c r="P29" s="154"/>
      <c r="Q29" s="154">
        <f>SUM(Q30:Q41)</f>
        <v>0</v>
      </c>
      <c r="R29" s="154"/>
      <c r="S29" s="154"/>
      <c r="T29" s="155"/>
      <c r="U29" s="156"/>
      <c r="V29" s="156">
        <f>SUM(V30:V41)</f>
        <v>0.52</v>
      </c>
      <c r="W29" s="156"/>
      <c r="X29" s="156"/>
      <c r="AG29" t="s">
        <v>174</v>
      </c>
    </row>
    <row r="30" spans="1:60" ht="22.5" outlineLevel="1">
      <c r="A30" s="167">
        <v>11</v>
      </c>
      <c r="B30" s="168" t="s">
        <v>1404</v>
      </c>
      <c r="C30" s="169" t="s">
        <v>1405</v>
      </c>
      <c r="D30" s="170" t="s">
        <v>240</v>
      </c>
      <c r="E30" s="171">
        <v>52.14</v>
      </c>
      <c r="F30" s="172"/>
      <c r="G30" s="173">
        <f>ROUND(E30*F30,2)</f>
        <v>0</v>
      </c>
      <c r="H30" s="172"/>
      <c r="I30" s="173">
        <f>ROUND(E30*H30,2)</f>
        <v>0</v>
      </c>
      <c r="J30" s="172"/>
      <c r="K30" s="173">
        <f>ROUND(E30*J30,2)</f>
        <v>0</v>
      </c>
      <c r="L30" s="173">
        <v>21</v>
      </c>
      <c r="M30" s="173">
        <f>G30*(1+L30/100)</f>
        <v>0</v>
      </c>
      <c r="N30" s="173">
        <v>0</v>
      </c>
      <c r="O30" s="173">
        <f>ROUND(E30*N30,2)</f>
        <v>0</v>
      </c>
      <c r="P30" s="173">
        <v>0</v>
      </c>
      <c r="Q30" s="173">
        <f>ROUND(E30*P30,2)</f>
        <v>0</v>
      </c>
      <c r="R30" s="173" t="s">
        <v>496</v>
      </c>
      <c r="S30" s="173" t="s">
        <v>194</v>
      </c>
      <c r="T30" s="174" t="s">
        <v>195</v>
      </c>
      <c r="U30" s="165">
        <v>0.01</v>
      </c>
      <c r="V30" s="165">
        <f>ROUND(E30*U30,2)</f>
        <v>0.52</v>
      </c>
      <c r="W30" s="165"/>
      <c r="X30" s="165" t="s">
        <v>850</v>
      </c>
      <c r="Y30" s="166"/>
      <c r="Z30" s="166"/>
      <c r="AA30" s="166"/>
      <c r="AB30" s="166"/>
      <c r="AC30" s="166"/>
      <c r="AD30" s="166"/>
      <c r="AE30" s="166"/>
      <c r="AF30" s="166"/>
      <c r="AG30" s="166" t="s">
        <v>851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12.75" outlineLevel="1">
      <c r="A31" s="183"/>
      <c r="B31" s="184"/>
      <c r="C31" s="186" t="s">
        <v>852</v>
      </c>
      <c r="D31" s="187"/>
      <c r="E31" s="188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6"/>
      <c r="Z31" s="166"/>
      <c r="AA31" s="166"/>
      <c r="AB31" s="166"/>
      <c r="AC31" s="166"/>
      <c r="AD31" s="166"/>
      <c r="AE31" s="166"/>
      <c r="AF31" s="166"/>
      <c r="AG31" s="166" t="s">
        <v>201</v>
      </c>
      <c r="AH31" s="166">
        <v>0</v>
      </c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outlineLevel="1">
      <c r="A32" s="183"/>
      <c r="B32" s="184"/>
      <c r="C32" s="186" t="s">
        <v>1406</v>
      </c>
      <c r="D32" s="187"/>
      <c r="E32" s="188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6"/>
      <c r="Z32" s="166"/>
      <c r="AA32" s="166"/>
      <c r="AB32" s="166"/>
      <c r="AC32" s="166"/>
      <c r="AD32" s="166"/>
      <c r="AE32" s="166"/>
      <c r="AF32" s="166"/>
      <c r="AG32" s="166" t="s">
        <v>201</v>
      </c>
      <c r="AH32" s="166">
        <v>0</v>
      </c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83"/>
      <c r="B33" s="184"/>
      <c r="C33" s="186" t="s">
        <v>1407</v>
      </c>
      <c r="D33" s="187"/>
      <c r="E33" s="188">
        <v>52.14</v>
      </c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6"/>
      <c r="Z33" s="166"/>
      <c r="AA33" s="166"/>
      <c r="AB33" s="166"/>
      <c r="AC33" s="166"/>
      <c r="AD33" s="166"/>
      <c r="AE33" s="166"/>
      <c r="AF33" s="166"/>
      <c r="AG33" s="166" t="s">
        <v>201</v>
      </c>
      <c r="AH33" s="166">
        <v>0</v>
      </c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22.5" outlineLevel="1">
      <c r="A34" s="167">
        <v>12</v>
      </c>
      <c r="B34" s="168" t="s">
        <v>1408</v>
      </c>
      <c r="C34" s="169" t="s">
        <v>1409</v>
      </c>
      <c r="D34" s="170" t="s">
        <v>240</v>
      </c>
      <c r="E34" s="171">
        <v>1512.06</v>
      </c>
      <c r="F34" s="172"/>
      <c r="G34" s="173">
        <f>ROUND(E34*F34,2)</f>
        <v>0</v>
      </c>
      <c r="H34" s="172"/>
      <c r="I34" s="173">
        <f>ROUND(E34*H34,2)</f>
        <v>0</v>
      </c>
      <c r="J34" s="172"/>
      <c r="K34" s="173">
        <f>ROUND(E34*J34,2)</f>
        <v>0</v>
      </c>
      <c r="L34" s="173">
        <v>21</v>
      </c>
      <c r="M34" s="173">
        <f>G34*(1+L34/100)</f>
        <v>0</v>
      </c>
      <c r="N34" s="173">
        <v>0</v>
      </c>
      <c r="O34" s="173">
        <f>ROUND(E34*N34,2)</f>
        <v>0</v>
      </c>
      <c r="P34" s="173">
        <v>0</v>
      </c>
      <c r="Q34" s="173">
        <f>ROUND(E34*P34,2)</f>
        <v>0</v>
      </c>
      <c r="R34" s="173" t="s">
        <v>496</v>
      </c>
      <c r="S34" s="173" t="s">
        <v>194</v>
      </c>
      <c r="T34" s="174" t="s">
        <v>195</v>
      </c>
      <c r="U34" s="165">
        <v>0</v>
      </c>
      <c r="V34" s="165">
        <f>ROUND(E34*U34,2)</f>
        <v>0</v>
      </c>
      <c r="W34" s="165"/>
      <c r="X34" s="165" t="s">
        <v>850</v>
      </c>
      <c r="Y34" s="166"/>
      <c r="Z34" s="166"/>
      <c r="AA34" s="166"/>
      <c r="AB34" s="166"/>
      <c r="AC34" s="166"/>
      <c r="AD34" s="166"/>
      <c r="AE34" s="166"/>
      <c r="AF34" s="166"/>
      <c r="AG34" s="166" t="s">
        <v>851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outlineLevel="1">
      <c r="A35" s="183"/>
      <c r="B35" s="184"/>
      <c r="C35" s="186" t="s">
        <v>852</v>
      </c>
      <c r="D35" s="187"/>
      <c r="E35" s="188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6"/>
      <c r="Z35" s="166"/>
      <c r="AA35" s="166"/>
      <c r="AB35" s="166"/>
      <c r="AC35" s="166"/>
      <c r="AD35" s="166"/>
      <c r="AE35" s="166"/>
      <c r="AF35" s="166"/>
      <c r="AG35" s="166" t="s">
        <v>201</v>
      </c>
      <c r="AH35" s="166">
        <v>0</v>
      </c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83"/>
      <c r="B36" s="184"/>
      <c r="C36" s="186" t="s">
        <v>1406</v>
      </c>
      <c r="D36" s="187"/>
      <c r="E36" s="188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6"/>
      <c r="Z36" s="166"/>
      <c r="AA36" s="166"/>
      <c r="AB36" s="166"/>
      <c r="AC36" s="166"/>
      <c r="AD36" s="166"/>
      <c r="AE36" s="166"/>
      <c r="AF36" s="166"/>
      <c r="AG36" s="166" t="s">
        <v>201</v>
      </c>
      <c r="AH36" s="166">
        <v>0</v>
      </c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outlineLevel="1">
      <c r="A37" s="183"/>
      <c r="B37" s="184"/>
      <c r="C37" s="186" t="s">
        <v>1407</v>
      </c>
      <c r="D37" s="187"/>
      <c r="E37" s="188">
        <v>52.14</v>
      </c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6"/>
      <c r="Z37" s="166"/>
      <c r="AA37" s="166"/>
      <c r="AB37" s="166"/>
      <c r="AC37" s="166"/>
      <c r="AD37" s="166"/>
      <c r="AE37" s="166"/>
      <c r="AF37" s="166"/>
      <c r="AG37" s="166" t="s">
        <v>201</v>
      </c>
      <c r="AH37" s="166">
        <v>0</v>
      </c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outlineLevel="1">
      <c r="A38" s="167">
        <v>13</v>
      </c>
      <c r="B38" s="168" t="s">
        <v>861</v>
      </c>
      <c r="C38" s="169" t="s">
        <v>862</v>
      </c>
      <c r="D38" s="170" t="s">
        <v>240</v>
      </c>
      <c r="E38" s="171">
        <v>52.14</v>
      </c>
      <c r="F38" s="172"/>
      <c r="G38" s="173">
        <f>ROUND(E38*F38,2)</f>
        <v>0</v>
      </c>
      <c r="H38" s="172"/>
      <c r="I38" s="173">
        <f>ROUND(E38*H38,2)</f>
        <v>0</v>
      </c>
      <c r="J38" s="172"/>
      <c r="K38" s="173">
        <f>ROUND(E38*J38,2)</f>
        <v>0</v>
      </c>
      <c r="L38" s="173">
        <v>21</v>
      </c>
      <c r="M38" s="173">
        <f>G38*(1+L38/100)</f>
        <v>0</v>
      </c>
      <c r="N38" s="173">
        <v>0</v>
      </c>
      <c r="O38" s="173">
        <f>ROUND(E38*N38,2)</f>
        <v>0</v>
      </c>
      <c r="P38" s="173">
        <v>0</v>
      </c>
      <c r="Q38" s="173">
        <f>ROUND(E38*P38,2)</f>
        <v>0</v>
      </c>
      <c r="R38" s="173" t="s">
        <v>527</v>
      </c>
      <c r="S38" s="173" t="s">
        <v>863</v>
      </c>
      <c r="T38" s="174" t="s">
        <v>863</v>
      </c>
      <c r="U38" s="165">
        <v>0</v>
      </c>
      <c r="V38" s="165">
        <f>ROUND(E38*U38,2)</f>
        <v>0</v>
      </c>
      <c r="W38" s="165"/>
      <c r="X38" s="165" t="s">
        <v>850</v>
      </c>
      <c r="Y38" s="166"/>
      <c r="Z38" s="166"/>
      <c r="AA38" s="166"/>
      <c r="AB38" s="166"/>
      <c r="AC38" s="166"/>
      <c r="AD38" s="166"/>
      <c r="AE38" s="166"/>
      <c r="AF38" s="166"/>
      <c r="AG38" s="166" t="s">
        <v>851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83"/>
      <c r="B39" s="184"/>
      <c r="C39" s="186" t="s">
        <v>852</v>
      </c>
      <c r="D39" s="187"/>
      <c r="E39" s="188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6"/>
      <c r="Z39" s="166"/>
      <c r="AA39" s="166"/>
      <c r="AB39" s="166"/>
      <c r="AC39" s="166"/>
      <c r="AD39" s="166"/>
      <c r="AE39" s="166"/>
      <c r="AF39" s="166"/>
      <c r="AG39" s="166" t="s">
        <v>201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83"/>
      <c r="B40" s="184"/>
      <c r="C40" s="186" t="s">
        <v>1406</v>
      </c>
      <c r="D40" s="187"/>
      <c r="E40" s="188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6"/>
      <c r="Z40" s="166"/>
      <c r="AA40" s="166"/>
      <c r="AB40" s="166"/>
      <c r="AC40" s="166"/>
      <c r="AD40" s="166"/>
      <c r="AE40" s="166"/>
      <c r="AF40" s="166"/>
      <c r="AG40" s="166" t="s">
        <v>201</v>
      </c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83"/>
      <c r="B41" s="184"/>
      <c r="C41" s="186" t="s">
        <v>1407</v>
      </c>
      <c r="D41" s="187"/>
      <c r="E41" s="188">
        <v>52.14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6"/>
      <c r="Z41" s="166"/>
      <c r="AA41" s="166"/>
      <c r="AB41" s="166"/>
      <c r="AC41" s="166"/>
      <c r="AD41" s="166"/>
      <c r="AE41" s="166"/>
      <c r="AF41" s="166"/>
      <c r="AG41" s="166" t="s">
        <v>201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33" ht="12.75">
      <c r="A42" s="131"/>
      <c r="B42" s="135"/>
      <c r="C42" s="175"/>
      <c r="D42" s="137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AE42">
        <v>15</v>
      </c>
      <c r="AF42">
        <v>21</v>
      </c>
      <c r="AG42" t="s">
        <v>160</v>
      </c>
    </row>
    <row r="43" spans="1:33" ht="12.75">
      <c r="A43" s="176"/>
      <c r="B43" s="177" t="s">
        <v>14</v>
      </c>
      <c r="C43" s="178"/>
      <c r="D43" s="179"/>
      <c r="E43" s="180"/>
      <c r="F43" s="180"/>
      <c r="G43" s="181">
        <f>G8+G17+G20+G23+G29</f>
        <v>0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AE43">
        <f>SUMIF(L7:L41,AE42,G7:G41)</f>
        <v>0</v>
      </c>
      <c r="AF43">
        <f>SUMIF(L7:L41,AF42,G7:G41)</f>
        <v>0</v>
      </c>
      <c r="AG43" t="s">
        <v>187</v>
      </c>
    </row>
    <row r="44" spans="3:33" ht="12.75">
      <c r="C44" s="182"/>
      <c r="D44" s="83"/>
      <c r="AG44" t="s">
        <v>188</v>
      </c>
    </row>
    <row r="45" ht="12.75">
      <c r="D45" s="83"/>
    </row>
    <row r="46" ht="12.75">
      <c r="D46" s="83"/>
    </row>
    <row r="47" ht="12.75">
      <c r="D47" s="83"/>
    </row>
    <row r="48" ht="12.75">
      <c r="D48" s="83"/>
    </row>
    <row r="49" ht="12.75">
      <c r="D49" s="83"/>
    </row>
    <row r="50" ht="12.75">
      <c r="D50" s="83"/>
    </row>
    <row r="51" ht="12.75">
      <c r="D51" s="83"/>
    </row>
    <row r="52" ht="12.75">
      <c r="D52" s="83"/>
    </row>
    <row r="53" ht="12.75">
      <c r="D53" s="83"/>
    </row>
    <row r="54" ht="12.75">
      <c r="D54" s="83"/>
    </row>
    <row r="55" ht="12.75">
      <c r="D55" s="83"/>
    </row>
    <row r="56" ht="12.75">
      <c r="D56" s="83"/>
    </row>
    <row r="57" ht="12.75">
      <c r="D57" s="83"/>
    </row>
    <row r="58" ht="12.75">
      <c r="D58" s="83"/>
    </row>
    <row r="59" ht="12.75">
      <c r="D59" s="83"/>
    </row>
    <row r="60" ht="12.75">
      <c r="D60" s="83"/>
    </row>
    <row r="61" ht="12.75">
      <c r="D61" s="83"/>
    </row>
    <row r="62" ht="12.75">
      <c r="D62" s="83"/>
    </row>
    <row r="63" ht="12.75">
      <c r="D63" s="83"/>
    </row>
    <row r="64" ht="12.75">
      <c r="D64" s="83"/>
    </row>
    <row r="65" ht="12.75">
      <c r="D65" s="83"/>
    </row>
    <row r="66" ht="12.75">
      <c r="D66" s="83"/>
    </row>
    <row r="67" ht="12.75">
      <c r="D67" s="83"/>
    </row>
    <row r="68" ht="12.75">
      <c r="D68" s="83"/>
    </row>
    <row r="69" ht="12.75">
      <c r="D69" s="83"/>
    </row>
    <row r="70" ht="12.75">
      <c r="D70" s="83"/>
    </row>
    <row r="71" ht="12.75">
      <c r="D71" s="83"/>
    </row>
    <row r="72" ht="12.75">
      <c r="D72" s="83"/>
    </row>
    <row r="73" ht="12.75">
      <c r="D73" s="83"/>
    </row>
    <row r="74" ht="12.75">
      <c r="D74" s="83"/>
    </row>
    <row r="75" ht="12.75">
      <c r="D75" s="83"/>
    </row>
    <row r="76" ht="12.75">
      <c r="D76" s="83"/>
    </row>
    <row r="77" ht="12.75">
      <c r="D77" s="83"/>
    </row>
    <row r="78" ht="12.75">
      <c r="D78" s="83"/>
    </row>
    <row r="79" ht="12.75">
      <c r="D79" s="83"/>
    </row>
    <row r="80" ht="12.75">
      <c r="D80" s="83"/>
    </row>
    <row r="81" ht="12.75">
      <c r="D81" s="83"/>
    </row>
    <row r="82" ht="12.75">
      <c r="D82" s="83"/>
    </row>
    <row r="83" ht="12.75">
      <c r="D83" s="83"/>
    </row>
    <row r="84" ht="12.75">
      <c r="D84" s="83"/>
    </row>
    <row r="85" ht="12.75">
      <c r="D85" s="83"/>
    </row>
    <row r="86" ht="12.75">
      <c r="D86" s="83"/>
    </row>
    <row r="87" ht="12.75">
      <c r="D87" s="83"/>
    </row>
    <row r="88" ht="12.75">
      <c r="D88" s="83"/>
    </row>
    <row r="89" ht="12.75">
      <c r="D89" s="83"/>
    </row>
    <row r="90" ht="12.75">
      <c r="D90" s="83"/>
    </row>
    <row r="91" ht="12.75">
      <c r="D91" s="83"/>
    </row>
    <row r="92" ht="12.75">
      <c r="D92" s="83"/>
    </row>
    <row r="93" ht="12.75">
      <c r="D93" s="83"/>
    </row>
    <row r="94" ht="12.75">
      <c r="D94" s="83"/>
    </row>
    <row r="95" ht="12.75">
      <c r="D95" s="83"/>
    </row>
    <row r="96" ht="12.75">
      <c r="D96" s="83"/>
    </row>
    <row r="97" ht="12.75">
      <c r="D97" s="83"/>
    </row>
    <row r="98" ht="12.75">
      <c r="D98" s="83"/>
    </row>
    <row r="99" ht="12.75">
      <c r="D99" s="83"/>
    </row>
    <row r="100" ht="12.75">
      <c r="D100" s="83"/>
    </row>
    <row r="101" ht="12.75">
      <c r="D101" s="83"/>
    </row>
    <row r="102" ht="12.75">
      <c r="D102" s="83"/>
    </row>
    <row r="103" ht="12.75">
      <c r="D103" s="83"/>
    </row>
    <row r="104" ht="12.75">
      <c r="D104" s="83"/>
    </row>
    <row r="105" ht="12.75">
      <c r="D105" s="83"/>
    </row>
    <row r="106" ht="12.75">
      <c r="D106" s="83"/>
    </row>
    <row r="107" ht="12.75">
      <c r="D107" s="83"/>
    </row>
    <row r="108" ht="12.75">
      <c r="D108" s="83"/>
    </row>
    <row r="109" ht="12.75">
      <c r="D109" s="83"/>
    </row>
    <row r="110" ht="12.75">
      <c r="D110" s="83"/>
    </row>
    <row r="111" ht="12.75">
      <c r="D111" s="83"/>
    </row>
    <row r="112" ht="12.75">
      <c r="D112" s="83"/>
    </row>
    <row r="113" ht="12.75">
      <c r="D113" s="83"/>
    </row>
    <row r="114" ht="12.75">
      <c r="D114" s="83"/>
    </row>
    <row r="115" ht="12.75">
      <c r="D115" s="83"/>
    </row>
    <row r="116" ht="12.75">
      <c r="D116" s="83"/>
    </row>
    <row r="117" ht="12.75">
      <c r="D117" s="83"/>
    </row>
    <row r="118" ht="12.75">
      <c r="D118" s="83"/>
    </row>
    <row r="119" ht="12.75">
      <c r="D119" s="83"/>
    </row>
    <row r="120" ht="12.75">
      <c r="D120" s="83"/>
    </row>
    <row r="121" ht="12.75">
      <c r="D121" s="83"/>
    </row>
    <row r="122" ht="12.75">
      <c r="D122" s="83"/>
    </row>
    <row r="123" ht="12.75">
      <c r="D123" s="83"/>
    </row>
    <row r="124" ht="12.75">
      <c r="D124" s="83"/>
    </row>
    <row r="125" ht="12.75">
      <c r="D125" s="83"/>
    </row>
    <row r="126" ht="12.75">
      <c r="D126" s="83"/>
    </row>
    <row r="127" ht="12.75">
      <c r="D127" s="83"/>
    </row>
    <row r="128" ht="12.75">
      <c r="D128" s="83"/>
    </row>
    <row r="129" ht="12.75">
      <c r="D129" s="83"/>
    </row>
    <row r="130" ht="12.75">
      <c r="D130" s="83"/>
    </row>
    <row r="131" ht="12.75">
      <c r="D131" s="83"/>
    </row>
    <row r="132" ht="12.75">
      <c r="D132" s="83"/>
    </row>
    <row r="133" ht="12.75">
      <c r="D133" s="83"/>
    </row>
    <row r="134" ht="12.75">
      <c r="D134" s="83"/>
    </row>
    <row r="135" ht="12.75">
      <c r="D135" s="83"/>
    </row>
    <row r="136" ht="12.75">
      <c r="D136" s="83"/>
    </row>
    <row r="137" ht="12.75">
      <c r="D137" s="83"/>
    </row>
    <row r="138" ht="12.75">
      <c r="D138" s="83"/>
    </row>
    <row r="139" ht="12.75">
      <c r="D139" s="83"/>
    </row>
    <row r="140" ht="12.75">
      <c r="D140" s="83"/>
    </row>
    <row r="141" ht="12.75">
      <c r="D141" s="83"/>
    </row>
    <row r="142" ht="12.75">
      <c r="D142" s="83"/>
    </row>
    <row r="143" ht="12.75">
      <c r="D143" s="83"/>
    </row>
    <row r="144" ht="12.75">
      <c r="D144" s="83"/>
    </row>
    <row r="145" ht="12.75">
      <c r="D145" s="83"/>
    </row>
    <row r="146" ht="12.75">
      <c r="D146" s="83"/>
    </row>
    <row r="147" ht="12.75">
      <c r="D147" s="83"/>
    </row>
    <row r="148" ht="12.75">
      <c r="D148" s="83"/>
    </row>
    <row r="149" ht="12.75">
      <c r="D149" s="83"/>
    </row>
    <row r="150" ht="12.75">
      <c r="D150" s="83"/>
    </row>
    <row r="151" ht="12.75">
      <c r="D151" s="83"/>
    </row>
    <row r="152" ht="12.75">
      <c r="D152" s="83"/>
    </row>
    <row r="153" ht="12.75">
      <c r="D153" s="83"/>
    </row>
    <row r="154" ht="12.75">
      <c r="D154" s="83"/>
    </row>
    <row r="155" ht="12.75">
      <c r="D155" s="83"/>
    </row>
    <row r="156" ht="12.75">
      <c r="D156" s="83"/>
    </row>
    <row r="157" ht="12.75">
      <c r="D157" s="83"/>
    </row>
    <row r="158" ht="12.75">
      <c r="D158" s="83"/>
    </row>
    <row r="159" ht="12.75">
      <c r="D159" s="83"/>
    </row>
    <row r="160" ht="12.75">
      <c r="D160" s="83"/>
    </row>
    <row r="161" ht="12.75">
      <c r="D161" s="83"/>
    </row>
    <row r="162" ht="12.75">
      <c r="D162" s="83"/>
    </row>
    <row r="163" ht="12.75">
      <c r="D163" s="83"/>
    </row>
    <row r="164" ht="12.75">
      <c r="D164" s="83"/>
    </row>
    <row r="165" ht="12.75">
      <c r="D165" s="83"/>
    </row>
    <row r="166" ht="12.75">
      <c r="D166" s="83"/>
    </row>
    <row r="167" ht="12.75">
      <c r="D167" s="83"/>
    </row>
    <row r="168" ht="12.75">
      <c r="D168" s="83"/>
    </row>
    <row r="169" ht="12.75">
      <c r="D169" s="83"/>
    </row>
    <row r="170" ht="12.75">
      <c r="D170" s="83"/>
    </row>
    <row r="171" ht="12.75">
      <c r="D171" s="83"/>
    </row>
    <row r="172" ht="12.75">
      <c r="D172" s="83"/>
    </row>
    <row r="173" ht="12.75">
      <c r="D173" s="83"/>
    </row>
    <row r="174" ht="12.75">
      <c r="D174" s="83"/>
    </row>
    <row r="175" ht="12.75">
      <c r="D175" s="83"/>
    </row>
    <row r="176" ht="12.75">
      <c r="D176" s="83"/>
    </row>
    <row r="177" ht="12.75">
      <c r="D177" s="83"/>
    </row>
    <row r="178" ht="12.75">
      <c r="D178" s="83"/>
    </row>
    <row r="179" ht="12.75">
      <c r="D179" s="83"/>
    </row>
    <row r="180" ht="12.75">
      <c r="D180" s="83"/>
    </row>
    <row r="181" ht="12.75">
      <c r="D181" s="83"/>
    </row>
    <row r="182" ht="12.75">
      <c r="D182" s="83"/>
    </row>
    <row r="183" ht="12.75">
      <c r="D183" s="83"/>
    </row>
    <row r="184" ht="12.75">
      <c r="D184" s="83"/>
    </row>
    <row r="185" ht="12.75">
      <c r="D185" s="83"/>
    </row>
    <row r="186" ht="12.75">
      <c r="D186" s="83"/>
    </row>
    <row r="187" ht="12.75">
      <c r="D187" s="83"/>
    </row>
    <row r="188" ht="12.75">
      <c r="D188" s="83"/>
    </row>
    <row r="189" ht="12.75">
      <c r="D189" s="83"/>
    </row>
    <row r="190" ht="12.75">
      <c r="D190" s="83"/>
    </row>
    <row r="191" ht="12.75">
      <c r="D191" s="83"/>
    </row>
    <row r="192" ht="12.75">
      <c r="D192" s="83"/>
    </row>
    <row r="193" ht="12.75">
      <c r="D193" s="83"/>
    </row>
    <row r="194" ht="12.75">
      <c r="D194" s="83"/>
    </row>
    <row r="195" ht="12.75">
      <c r="D195" s="83"/>
    </row>
    <row r="196" ht="12.75">
      <c r="D196" s="83"/>
    </row>
    <row r="197" ht="12.75">
      <c r="D197" s="83"/>
    </row>
    <row r="198" ht="12.75">
      <c r="D198" s="83"/>
    </row>
    <row r="199" ht="12.75">
      <c r="D199" s="83"/>
    </row>
    <row r="200" ht="12.75">
      <c r="D200" s="83"/>
    </row>
    <row r="201" ht="12.75">
      <c r="D201" s="83"/>
    </row>
    <row r="202" ht="12.75">
      <c r="D202" s="83"/>
    </row>
    <row r="203" ht="12.75">
      <c r="D203" s="83"/>
    </row>
    <row r="204" ht="12.75">
      <c r="D204" s="83"/>
    </row>
    <row r="205" ht="12.75">
      <c r="D205" s="83"/>
    </row>
    <row r="206" ht="12.75">
      <c r="D206" s="83"/>
    </row>
    <row r="207" ht="12.75">
      <c r="D207" s="83"/>
    </row>
    <row r="208" ht="12.75">
      <c r="D208" s="83"/>
    </row>
    <row r="209" ht="12.75">
      <c r="D209" s="83"/>
    </row>
    <row r="210" ht="12.75">
      <c r="D210" s="83"/>
    </row>
    <row r="211" ht="12.75">
      <c r="D211" s="83"/>
    </row>
    <row r="212" ht="12.75">
      <c r="D212" s="83"/>
    </row>
    <row r="213" ht="12.75">
      <c r="D213" s="83"/>
    </row>
    <row r="214" ht="12.75">
      <c r="D214" s="83"/>
    </row>
    <row r="215" ht="12.75">
      <c r="D215" s="83"/>
    </row>
    <row r="216" ht="12.75">
      <c r="D216" s="83"/>
    </row>
    <row r="217" ht="12.75">
      <c r="D217" s="83"/>
    </row>
    <row r="218" ht="12.75">
      <c r="D218" s="83"/>
    </row>
    <row r="219" ht="12.75">
      <c r="D219" s="83"/>
    </row>
    <row r="220" ht="12.75">
      <c r="D220" s="83"/>
    </row>
    <row r="221" ht="12.75">
      <c r="D221" s="83"/>
    </row>
    <row r="222" ht="12.75">
      <c r="D222" s="83"/>
    </row>
    <row r="223" ht="12.75">
      <c r="D223" s="83"/>
    </row>
    <row r="224" ht="12.75">
      <c r="D224" s="83"/>
    </row>
    <row r="225" ht="12.75">
      <c r="D225" s="83"/>
    </row>
    <row r="226" ht="12.75">
      <c r="D226" s="83"/>
    </row>
    <row r="227" ht="12.75">
      <c r="D227" s="83"/>
    </row>
    <row r="228" ht="12.75">
      <c r="D228" s="83"/>
    </row>
    <row r="229" ht="12.75">
      <c r="D229" s="83"/>
    </row>
    <row r="230" ht="12.75">
      <c r="D230" s="83"/>
    </row>
    <row r="231" ht="12.75">
      <c r="D231" s="83"/>
    </row>
    <row r="232" ht="12.75">
      <c r="D232" s="83"/>
    </row>
    <row r="233" ht="12.75">
      <c r="D233" s="83"/>
    </row>
    <row r="234" ht="12.75">
      <c r="D234" s="83"/>
    </row>
    <row r="235" ht="12.75">
      <c r="D235" s="83"/>
    </row>
    <row r="236" ht="12.75">
      <c r="D236" s="83"/>
    </row>
    <row r="237" ht="12.75">
      <c r="D237" s="83"/>
    </row>
    <row r="238" ht="12.75">
      <c r="D238" s="83"/>
    </row>
    <row r="239" ht="12.75">
      <c r="D239" s="83"/>
    </row>
    <row r="240" ht="12.75">
      <c r="D240" s="83"/>
    </row>
    <row r="241" ht="12.75">
      <c r="D241" s="83"/>
    </row>
    <row r="242" ht="12.75">
      <c r="D242" s="83"/>
    </row>
    <row r="243" ht="12.75">
      <c r="D243" s="83"/>
    </row>
    <row r="244" ht="12.75">
      <c r="D244" s="83"/>
    </row>
    <row r="245" ht="12.75">
      <c r="D245" s="83"/>
    </row>
    <row r="246" ht="12.75">
      <c r="D246" s="83"/>
    </row>
    <row r="247" ht="12.75">
      <c r="D247" s="83"/>
    </row>
    <row r="248" ht="12.75">
      <c r="D248" s="83"/>
    </row>
    <row r="249" ht="12.75">
      <c r="D249" s="83"/>
    </row>
    <row r="250" ht="12.75">
      <c r="D250" s="83"/>
    </row>
    <row r="251" ht="12.75">
      <c r="D251" s="83"/>
    </row>
    <row r="252" ht="12.75">
      <c r="D252" s="83"/>
    </row>
    <row r="253" ht="12.75">
      <c r="D253" s="83"/>
    </row>
    <row r="254" ht="12.75">
      <c r="D254" s="83"/>
    </row>
    <row r="255" ht="12.75">
      <c r="D255" s="83"/>
    </row>
    <row r="256" ht="12.75">
      <c r="D256" s="83"/>
    </row>
    <row r="257" ht="12.75">
      <c r="D257" s="83"/>
    </row>
    <row r="258" ht="12.75">
      <c r="D258" s="83"/>
    </row>
    <row r="259" ht="12.75">
      <c r="D259" s="83"/>
    </row>
    <row r="260" ht="12.75">
      <c r="D260" s="83"/>
    </row>
    <row r="261" ht="12.75">
      <c r="D261" s="83"/>
    </row>
    <row r="262" ht="12.75">
      <c r="D262" s="83"/>
    </row>
    <row r="263" ht="12.75">
      <c r="D263" s="83"/>
    </row>
    <row r="264" ht="12.75">
      <c r="D264" s="83"/>
    </row>
    <row r="265" ht="12.75">
      <c r="D265" s="83"/>
    </row>
    <row r="266" ht="12.75">
      <c r="D266" s="83"/>
    </row>
    <row r="267" ht="12.75">
      <c r="D267" s="83"/>
    </row>
    <row r="268" ht="12.75">
      <c r="D268" s="83"/>
    </row>
    <row r="269" ht="12.75">
      <c r="D269" s="83"/>
    </row>
    <row r="270" ht="12.75">
      <c r="D270" s="83"/>
    </row>
    <row r="271" ht="12.75">
      <c r="D271" s="83"/>
    </row>
    <row r="272" ht="12.75">
      <c r="D272" s="83"/>
    </row>
    <row r="273" ht="12.75">
      <c r="D273" s="83"/>
    </row>
    <row r="274" ht="12.75">
      <c r="D274" s="83"/>
    </row>
    <row r="275" ht="12.75">
      <c r="D275" s="83"/>
    </row>
    <row r="276" ht="12.75">
      <c r="D276" s="83"/>
    </row>
    <row r="277" ht="12.75">
      <c r="D277" s="83"/>
    </row>
    <row r="278" ht="12.75">
      <c r="D278" s="83"/>
    </row>
    <row r="279" ht="12.75">
      <c r="D279" s="83"/>
    </row>
    <row r="280" ht="12.75">
      <c r="D280" s="83"/>
    </row>
    <row r="281" ht="12.75">
      <c r="D281" s="83"/>
    </row>
    <row r="282" ht="12.75">
      <c r="D282" s="83"/>
    </row>
    <row r="283" ht="12.75">
      <c r="D283" s="83"/>
    </row>
    <row r="284" ht="12.75">
      <c r="D284" s="83"/>
    </row>
    <row r="285" ht="12.75">
      <c r="D285" s="83"/>
    </row>
    <row r="286" ht="12.75">
      <c r="D286" s="83"/>
    </row>
    <row r="287" ht="12.75">
      <c r="D287" s="83"/>
    </row>
    <row r="288" ht="12.75">
      <c r="D288" s="83"/>
    </row>
    <row r="289" ht="12.75">
      <c r="D289" s="83"/>
    </row>
    <row r="290" ht="12.75">
      <c r="D290" s="83"/>
    </row>
    <row r="291" ht="12.75">
      <c r="D291" s="83"/>
    </row>
    <row r="292" ht="12.75">
      <c r="D292" s="83"/>
    </row>
    <row r="293" ht="12.75">
      <c r="D293" s="83"/>
    </row>
    <row r="294" ht="12.75">
      <c r="D294" s="83"/>
    </row>
    <row r="295" ht="12.75">
      <c r="D295" s="83"/>
    </row>
    <row r="296" ht="12.75">
      <c r="D296" s="83"/>
    </row>
    <row r="297" ht="12.75">
      <c r="D297" s="83"/>
    </row>
    <row r="298" ht="12.75">
      <c r="D298" s="83"/>
    </row>
    <row r="299" ht="12.75">
      <c r="D299" s="83"/>
    </row>
    <row r="300" ht="12.75">
      <c r="D300" s="83"/>
    </row>
    <row r="301" ht="12.75">
      <c r="D301" s="83"/>
    </row>
    <row r="302" ht="12.75">
      <c r="D302" s="83"/>
    </row>
    <row r="303" ht="12.75">
      <c r="D303" s="83"/>
    </row>
    <row r="304" ht="12.75">
      <c r="D304" s="83"/>
    </row>
    <row r="305" ht="12.75">
      <c r="D305" s="83"/>
    </row>
    <row r="306" ht="12.75">
      <c r="D306" s="83"/>
    </row>
    <row r="307" ht="12.75">
      <c r="D307" s="83"/>
    </row>
    <row r="308" ht="12.75">
      <c r="D308" s="83"/>
    </row>
    <row r="309" ht="12.75">
      <c r="D309" s="83"/>
    </row>
    <row r="310" ht="12.75">
      <c r="D310" s="83"/>
    </row>
    <row r="311" ht="12.75">
      <c r="D311" s="83"/>
    </row>
    <row r="312" ht="12.75">
      <c r="D312" s="83"/>
    </row>
    <row r="313" ht="12.75">
      <c r="D313" s="83"/>
    </row>
    <row r="314" ht="12.75">
      <c r="D314" s="83"/>
    </row>
    <row r="315" ht="12.75">
      <c r="D315" s="83"/>
    </row>
    <row r="316" ht="12.75">
      <c r="D316" s="83"/>
    </row>
    <row r="317" ht="12.75">
      <c r="D317" s="83"/>
    </row>
    <row r="318" ht="12.75">
      <c r="D318" s="83"/>
    </row>
    <row r="319" ht="12.75">
      <c r="D319" s="83"/>
    </row>
    <row r="320" ht="12.75">
      <c r="D320" s="83"/>
    </row>
    <row r="321" ht="12.75">
      <c r="D321" s="83"/>
    </row>
    <row r="322" ht="12.75">
      <c r="D322" s="83"/>
    </row>
    <row r="323" ht="12.75">
      <c r="D323" s="83"/>
    </row>
    <row r="324" ht="12.75">
      <c r="D324" s="83"/>
    </row>
    <row r="325" ht="12.75">
      <c r="D325" s="83"/>
    </row>
    <row r="326" ht="12.75">
      <c r="D326" s="83"/>
    </row>
    <row r="327" ht="12.75">
      <c r="D327" s="83"/>
    </row>
    <row r="328" ht="12.75">
      <c r="D328" s="83"/>
    </row>
    <row r="329" ht="12.75">
      <c r="D329" s="83"/>
    </row>
    <row r="330" ht="12.75">
      <c r="D330" s="83"/>
    </row>
    <row r="331" ht="12.75">
      <c r="D331" s="83"/>
    </row>
    <row r="332" ht="12.75">
      <c r="D332" s="83"/>
    </row>
    <row r="333" ht="12.75">
      <c r="D333" s="83"/>
    </row>
    <row r="334" ht="12.75">
      <c r="D334" s="83"/>
    </row>
    <row r="335" ht="12.75">
      <c r="D335" s="83"/>
    </row>
    <row r="336" ht="12.75">
      <c r="D336" s="83"/>
    </row>
    <row r="337" ht="12.75">
      <c r="D337" s="83"/>
    </row>
    <row r="338" ht="12.75">
      <c r="D338" s="83"/>
    </row>
    <row r="339" ht="12.75">
      <c r="D339" s="83"/>
    </row>
    <row r="340" ht="12.75">
      <c r="D340" s="83"/>
    </row>
    <row r="341" ht="12.75">
      <c r="D341" s="83"/>
    </row>
    <row r="342" ht="12.75">
      <c r="D342" s="83"/>
    </row>
    <row r="343" ht="12.75">
      <c r="D343" s="83"/>
    </row>
    <row r="344" ht="12.75">
      <c r="D344" s="83"/>
    </row>
    <row r="345" ht="12.75">
      <c r="D345" s="83"/>
    </row>
    <row r="346" ht="12.75">
      <c r="D346" s="83"/>
    </row>
    <row r="347" ht="12.75">
      <c r="D347" s="83"/>
    </row>
    <row r="348" ht="12.75">
      <c r="D348" s="83"/>
    </row>
    <row r="349" ht="12.75">
      <c r="D349" s="83"/>
    </row>
    <row r="350" ht="12.75">
      <c r="D350" s="83"/>
    </row>
    <row r="351" ht="12.75">
      <c r="D351" s="83"/>
    </row>
    <row r="352" ht="12.75">
      <c r="D352" s="83"/>
    </row>
    <row r="353" ht="12.75">
      <c r="D353" s="83"/>
    </row>
    <row r="354" ht="12.75">
      <c r="D354" s="83"/>
    </row>
    <row r="355" ht="12.75">
      <c r="D355" s="83"/>
    </row>
    <row r="356" ht="12.75">
      <c r="D356" s="83"/>
    </row>
    <row r="357" ht="12.75">
      <c r="D357" s="83"/>
    </row>
    <row r="358" ht="12.75">
      <c r="D358" s="83"/>
    </row>
    <row r="359" ht="12.75">
      <c r="D359" s="83"/>
    </row>
    <row r="360" ht="12.75">
      <c r="D360" s="83"/>
    </row>
    <row r="361" ht="12.75">
      <c r="D361" s="83"/>
    </row>
    <row r="362" ht="12.75">
      <c r="D362" s="83"/>
    </row>
    <row r="363" ht="12.75">
      <c r="D363" s="83"/>
    </row>
    <row r="364" ht="12.75">
      <c r="D364" s="83"/>
    </row>
    <row r="365" ht="12.75">
      <c r="D365" s="83"/>
    </row>
    <row r="366" ht="12.75">
      <c r="D366" s="83"/>
    </row>
    <row r="367" ht="12.75">
      <c r="D367" s="83"/>
    </row>
    <row r="368" ht="12.75">
      <c r="D368" s="83"/>
    </row>
    <row r="369" ht="12.75">
      <c r="D369" s="83"/>
    </row>
    <row r="370" ht="12.75">
      <c r="D370" s="83"/>
    </row>
    <row r="371" ht="12.75">
      <c r="D371" s="83"/>
    </row>
    <row r="372" ht="12.75">
      <c r="D372" s="83"/>
    </row>
    <row r="373" ht="12.75">
      <c r="D373" s="83"/>
    </row>
    <row r="374" ht="12.75">
      <c r="D374" s="83"/>
    </row>
    <row r="375" ht="12.75">
      <c r="D375" s="83"/>
    </row>
    <row r="376" ht="12.75">
      <c r="D376" s="83"/>
    </row>
    <row r="377" ht="12.75">
      <c r="D377" s="83"/>
    </row>
    <row r="378" ht="12.75">
      <c r="D378" s="83"/>
    </row>
    <row r="379" ht="12.75">
      <c r="D379" s="83"/>
    </row>
    <row r="380" ht="12.75">
      <c r="D380" s="83"/>
    </row>
    <row r="381" ht="12.75">
      <c r="D381" s="83"/>
    </row>
    <row r="382" ht="12.75">
      <c r="D382" s="83"/>
    </row>
    <row r="383" ht="12.75">
      <c r="D383" s="83"/>
    </row>
    <row r="384" ht="12.75">
      <c r="D384" s="83"/>
    </row>
    <row r="385" ht="12.75">
      <c r="D385" s="83"/>
    </row>
    <row r="386" ht="12.75">
      <c r="D386" s="83"/>
    </row>
    <row r="387" ht="12.75">
      <c r="D387" s="83"/>
    </row>
    <row r="388" ht="12.75">
      <c r="D388" s="83"/>
    </row>
    <row r="389" ht="12.75">
      <c r="D389" s="83"/>
    </row>
    <row r="390" ht="12.75">
      <c r="D390" s="83"/>
    </row>
    <row r="391" ht="12.75">
      <c r="D391" s="83"/>
    </row>
    <row r="392" ht="12.75">
      <c r="D392" s="83"/>
    </row>
    <row r="393" ht="12.75">
      <c r="D393" s="83"/>
    </row>
    <row r="394" ht="12.75">
      <c r="D394" s="83"/>
    </row>
    <row r="395" ht="12.75">
      <c r="D395" s="83"/>
    </row>
    <row r="396" ht="12.75">
      <c r="D396" s="83"/>
    </row>
    <row r="397" ht="12.75">
      <c r="D397" s="83"/>
    </row>
    <row r="398" ht="12.75">
      <c r="D398" s="83"/>
    </row>
    <row r="399" ht="12.75">
      <c r="D399" s="83"/>
    </row>
    <row r="400" ht="12.75">
      <c r="D400" s="83"/>
    </row>
    <row r="401" ht="12.75">
      <c r="D401" s="83"/>
    </row>
    <row r="402" ht="12.75">
      <c r="D402" s="83"/>
    </row>
    <row r="403" ht="12.75">
      <c r="D403" s="83"/>
    </row>
    <row r="404" ht="12.75">
      <c r="D404" s="83"/>
    </row>
    <row r="405" ht="12.75">
      <c r="D405" s="83"/>
    </row>
    <row r="406" ht="12.75">
      <c r="D406" s="83"/>
    </row>
    <row r="407" ht="12.75">
      <c r="D407" s="83"/>
    </row>
    <row r="408" ht="12.75">
      <c r="D408" s="83"/>
    </row>
    <row r="409" ht="12.75">
      <c r="D409" s="83"/>
    </row>
    <row r="410" ht="12.75">
      <c r="D410" s="83"/>
    </row>
    <row r="411" ht="12.75">
      <c r="D411" s="83"/>
    </row>
    <row r="412" ht="12.75">
      <c r="D412" s="83"/>
    </row>
    <row r="413" ht="12.75">
      <c r="D413" s="83"/>
    </row>
    <row r="414" ht="12.75">
      <c r="D414" s="83"/>
    </row>
    <row r="415" ht="12.75">
      <c r="D415" s="83"/>
    </row>
    <row r="416" ht="12.75">
      <c r="D416" s="83"/>
    </row>
    <row r="417" ht="12.75">
      <c r="D417" s="83"/>
    </row>
    <row r="418" ht="12.75">
      <c r="D418" s="83"/>
    </row>
    <row r="419" ht="12.75">
      <c r="D419" s="83"/>
    </row>
    <row r="420" ht="12.75">
      <c r="D420" s="83"/>
    </row>
    <row r="421" ht="12.75">
      <c r="D421" s="83"/>
    </row>
    <row r="422" ht="12.75">
      <c r="D422" s="83"/>
    </row>
    <row r="423" ht="12.75"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  <row r="520" ht="12.75">
      <c r="D520" s="83"/>
    </row>
    <row r="521" ht="12.75">
      <c r="D521" s="83"/>
    </row>
    <row r="522" ht="12.75">
      <c r="D522" s="83"/>
    </row>
    <row r="523" ht="12.75">
      <c r="D523" s="83"/>
    </row>
    <row r="524" ht="12.75">
      <c r="D524" s="83"/>
    </row>
    <row r="525" ht="12.75">
      <c r="D525" s="83"/>
    </row>
    <row r="526" ht="12.75">
      <c r="D526" s="83"/>
    </row>
    <row r="527" ht="12.75">
      <c r="D527" s="83"/>
    </row>
    <row r="528" ht="12.75">
      <c r="D528" s="83"/>
    </row>
    <row r="529" ht="12.75">
      <c r="D529" s="83"/>
    </row>
    <row r="530" ht="12.75">
      <c r="D530" s="83"/>
    </row>
    <row r="531" ht="12.75">
      <c r="D531" s="83"/>
    </row>
    <row r="532" ht="12.75">
      <c r="D532" s="83"/>
    </row>
    <row r="533" ht="12.75">
      <c r="D533" s="83"/>
    </row>
    <row r="534" ht="12.75">
      <c r="D534" s="83"/>
    </row>
    <row r="535" ht="12.75">
      <c r="D535" s="83"/>
    </row>
    <row r="536" ht="12.75">
      <c r="D536" s="83"/>
    </row>
    <row r="537" ht="12.75">
      <c r="D537" s="83"/>
    </row>
    <row r="538" ht="12.75">
      <c r="D538" s="83"/>
    </row>
    <row r="539" ht="12.75">
      <c r="D539" s="83"/>
    </row>
    <row r="540" ht="12.75">
      <c r="D540" s="83"/>
    </row>
    <row r="541" ht="12.75">
      <c r="D541" s="83"/>
    </row>
    <row r="542" ht="12.75">
      <c r="D542" s="83"/>
    </row>
    <row r="543" ht="12.75">
      <c r="D543" s="83"/>
    </row>
    <row r="544" ht="12.75">
      <c r="D544" s="83"/>
    </row>
    <row r="545" ht="12.75">
      <c r="D545" s="83"/>
    </row>
    <row r="546" ht="12.75">
      <c r="D546" s="83"/>
    </row>
    <row r="547" ht="12.75">
      <c r="D547" s="83"/>
    </row>
    <row r="548" ht="12.75">
      <c r="D548" s="83"/>
    </row>
    <row r="549" ht="12.75">
      <c r="D549" s="83"/>
    </row>
    <row r="550" ht="12.75">
      <c r="D550" s="83"/>
    </row>
    <row r="551" ht="12.75">
      <c r="D551" s="83"/>
    </row>
    <row r="552" ht="12.75">
      <c r="D552" s="83"/>
    </row>
    <row r="553" ht="12.75">
      <c r="D553" s="83"/>
    </row>
    <row r="554" ht="12.75">
      <c r="D554" s="83"/>
    </row>
    <row r="555" ht="12.75">
      <c r="D555" s="83"/>
    </row>
    <row r="556" ht="12.75">
      <c r="D556" s="83"/>
    </row>
    <row r="557" ht="12.75">
      <c r="D557" s="83"/>
    </row>
    <row r="558" ht="12.75">
      <c r="D558" s="83"/>
    </row>
    <row r="559" ht="12.75">
      <c r="D559" s="83"/>
    </row>
    <row r="560" ht="12.75">
      <c r="D560" s="83"/>
    </row>
    <row r="561" ht="12.75">
      <c r="D561" s="83"/>
    </row>
    <row r="562" ht="12.75">
      <c r="D562" s="83"/>
    </row>
    <row r="563" ht="12.75">
      <c r="D563" s="83"/>
    </row>
    <row r="564" ht="12.75">
      <c r="D564" s="83"/>
    </row>
    <row r="565" ht="12.75">
      <c r="D565" s="83"/>
    </row>
    <row r="566" ht="12.75">
      <c r="D566" s="83"/>
    </row>
    <row r="567" ht="12.75">
      <c r="D567" s="83"/>
    </row>
    <row r="568" ht="12.75">
      <c r="D568" s="83"/>
    </row>
    <row r="569" ht="12.75">
      <c r="D569" s="83"/>
    </row>
    <row r="570" ht="12.75">
      <c r="D570" s="83"/>
    </row>
    <row r="571" ht="12.75">
      <c r="D571" s="83"/>
    </row>
    <row r="572" ht="12.75">
      <c r="D572" s="83"/>
    </row>
    <row r="573" ht="12.75">
      <c r="D573" s="83"/>
    </row>
    <row r="574" ht="12.75">
      <c r="D574" s="83"/>
    </row>
    <row r="575" ht="12.75">
      <c r="D575" s="83"/>
    </row>
    <row r="576" ht="12.75">
      <c r="D576" s="83"/>
    </row>
    <row r="577" ht="12.75">
      <c r="D577" s="83"/>
    </row>
    <row r="578" ht="12.75">
      <c r="D578" s="83"/>
    </row>
    <row r="579" ht="12.75">
      <c r="D579" s="83"/>
    </row>
    <row r="580" ht="12.75">
      <c r="D580" s="83"/>
    </row>
    <row r="581" ht="12.75">
      <c r="D581" s="83"/>
    </row>
    <row r="582" ht="12.75">
      <c r="D582" s="83"/>
    </row>
    <row r="583" ht="12.75">
      <c r="D583" s="83"/>
    </row>
    <row r="584" ht="12.75">
      <c r="D584" s="83"/>
    </row>
    <row r="585" ht="12.75">
      <c r="D585" s="83"/>
    </row>
    <row r="586" ht="12.75">
      <c r="D586" s="83"/>
    </row>
    <row r="587" ht="12.75">
      <c r="D587" s="83"/>
    </row>
    <row r="588" ht="12.75">
      <c r="D588" s="83"/>
    </row>
    <row r="589" ht="12.75">
      <c r="D589" s="83"/>
    </row>
    <row r="590" ht="12.75">
      <c r="D590" s="83"/>
    </row>
    <row r="591" ht="12.75">
      <c r="D591" s="83"/>
    </row>
    <row r="592" ht="12.75">
      <c r="D592" s="83"/>
    </row>
    <row r="593" ht="12.75">
      <c r="D593" s="83"/>
    </row>
    <row r="594" ht="12.75">
      <c r="D594" s="83"/>
    </row>
    <row r="595" ht="12.75">
      <c r="D595" s="83"/>
    </row>
    <row r="596" ht="12.75">
      <c r="D596" s="83"/>
    </row>
    <row r="597" ht="12.75">
      <c r="D597" s="83"/>
    </row>
    <row r="598" ht="12.75">
      <c r="D598" s="83"/>
    </row>
    <row r="599" ht="12.75">
      <c r="D599" s="83"/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  <row r="823" ht="12.75">
      <c r="D823" s="83"/>
    </row>
    <row r="824" ht="12.75">
      <c r="D824" s="83"/>
    </row>
    <row r="825" ht="12.75">
      <c r="D825" s="83"/>
    </row>
    <row r="826" ht="12.75">
      <c r="D826" s="83"/>
    </row>
    <row r="827" ht="12.75">
      <c r="D827" s="83"/>
    </row>
    <row r="828" ht="12.75">
      <c r="D828" s="83"/>
    </row>
    <row r="829" ht="12.75">
      <c r="D829" s="83"/>
    </row>
    <row r="830" ht="12.75">
      <c r="D830" s="83"/>
    </row>
    <row r="831" ht="12.75">
      <c r="D831" s="83"/>
    </row>
    <row r="832" ht="12.75">
      <c r="D832" s="83"/>
    </row>
    <row r="833" ht="12.75">
      <c r="D833" s="83"/>
    </row>
    <row r="834" ht="12.75">
      <c r="D834" s="83"/>
    </row>
    <row r="835" ht="12.75">
      <c r="D835" s="83"/>
    </row>
    <row r="836" ht="12.75">
      <c r="D836" s="83"/>
    </row>
    <row r="837" ht="12.75">
      <c r="D837" s="83"/>
    </row>
    <row r="838" ht="12.75">
      <c r="D838" s="83"/>
    </row>
    <row r="839" ht="12.75">
      <c r="D839" s="83"/>
    </row>
    <row r="840" ht="12.75">
      <c r="D840" s="83"/>
    </row>
    <row r="841" ht="12.75">
      <c r="D841" s="83"/>
    </row>
    <row r="842" ht="12.75">
      <c r="D842" s="83"/>
    </row>
    <row r="843" ht="12.75">
      <c r="D843" s="83"/>
    </row>
    <row r="844" ht="12.75">
      <c r="D844" s="83"/>
    </row>
    <row r="845" ht="12.75">
      <c r="D845" s="83"/>
    </row>
    <row r="846" ht="12.75">
      <c r="D846" s="83"/>
    </row>
    <row r="847" ht="12.75">
      <c r="D847" s="83"/>
    </row>
    <row r="848" ht="12.75">
      <c r="D848" s="83"/>
    </row>
    <row r="849" ht="12.75">
      <c r="D849" s="83"/>
    </row>
    <row r="850" ht="12.75">
      <c r="D850" s="83"/>
    </row>
    <row r="851" ht="12.75">
      <c r="D851" s="83"/>
    </row>
    <row r="852" ht="12.75">
      <c r="D852" s="83"/>
    </row>
    <row r="853" ht="12.75">
      <c r="D853" s="83"/>
    </row>
    <row r="854" ht="12.75">
      <c r="D854" s="83"/>
    </row>
    <row r="855" ht="12.75">
      <c r="D855" s="83"/>
    </row>
    <row r="856" ht="12.75">
      <c r="D856" s="83"/>
    </row>
    <row r="857" ht="12.75">
      <c r="D857" s="83"/>
    </row>
    <row r="858" ht="12.75">
      <c r="D858" s="83"/>
    </row>
    <row r="859" ht="12.75">
      <c r="D859" s="83"/>
    </row>
    <row r="860" ht="12.75">
      <c r="D860" s="83"/>
    </row>
    <row r="861" ht="12.75">
      <c r="D861" s="83"/>
    </row>
    <row r="862" ht="12.75">
      <c r="D862" s="83"/>
    </row>
    <row r="863" ht="12.75">
      <c r="D863" s="83"/>
    </row>
    <row r="864" ht="12.75">
      <c r="D864" s="83"/>
    </row>
    <row r="865" ht="12.75">
      <c r="D865" s="83"/>
    </row>
    <row r="866" ht="12.75">
      <c r="D866" s="83"/>
    </row>
    <row r="867" ht="12.75">
      <c r="D867" s="83"/>
    </row>
    <row r="868" ht="12.75">
      <c r="D868" s="83"/>
    </row>
    <row r="869" ht="12.75">
      <c r="D869" s="83"/>
    </row>
    <row r="870" ht="12.75">
      <c r="D870" s="83"/>
    </row>
    <row r="871" ht="12.75">
      <c r="D871" s="83"/>
    </row>
    <row r="872" ht="12.75">
      <c r="D872" s="83"/>
    </row>
    <row r="873" ht="12.75">
      <c r="D873" s="83"/>
    </row>
    <row r="874" ht="12.75">
      <c r="D874" s="83"/>
    </row>
    <row r="875" ht="12.75">
      <c r="D875" s="83"/>
    </row>
    <row r="876" ht="12.75">
      <c r="D876" s="83"/>
    </row>
    <row r="877" ht="12.75">
      <c r="D877" s="83"/>
    </row>
    <row r="878" ht="12.75">
      <c r="D878" s="83"/>
    </row>
    <row r="879" ht="12.75">
      <c r="D879" s="83"/>
    </row>
    <row r="880" ht="12.75">
      <c r="D880" s="83"/>
    </row>
    <row r="881" ht="12.75">
      <c r="D881" s="83"/>
    </row>
    <row r="882" ht="12.75">
      <c r="D882" s="83"/>
    </row>
    <row r="883" ht="12.75">
      <c r="D883" s="83"/>
    </row>
    <row r="884" ht="12.75">
      <c r="D884" s="83"/>
    </row>
    <row r="885" ht="12.75">
      <c r="D885" s="83"/>
    </row>
    <row r="886" ht="12.75">
      <c r="D886" s="83"/>
    </row>
    <row r="887" ht="12.75">
      <c r="D887" s="83"/>
    </row>
    <row r="888" ht="12.75">
      <c r="D888" s="83"/>
    </row>
    <row r="889" ht="12.75">
      <c r="D889" s="83"/>
    </row>
    <row r="890" ht="12.75">
      <c r="D890" s="83"/>
    </row>
    <row r="891" ht="12.75">
      <c r="D891" s="83"/>
    </row>
    <row r="892" ht="12.75">
      <c r="D892" s="83"/>
    </row>
    <row r="893" ht="12.75">
      <c r="D893" s="83"/>
    </row>
    <row r="894" ht="12.75">
      <c r="D894" s="83"/>
    </row>
    <row r="895" ht="12.75">
      <c r="D895" s="83"/>
    </row>
    <row r="896" ht="12.75">
      <c r="D896" s="83"/>
    </row>
    <row r="897" ht="12.75">
      <c r="D897" s="83"/>
    </row>
    <row r="898" ht="12.75">
      <c r="D898" s="83"/>
    </row>
    <row r="899" ht="12.75">
      <c r="D899" s="83"/>
    </row>
    <row r="900" ht="12.75">
      <c r="D900" s="83"/>
    </row>
    <row r="901" ht="12.75">
      <c r="D901" s="83"/>
    </row>
    <row r="902" ht="12.75">
      <c r="D902" s="83"/>
    </row>
    <row r="903" ht="12.75">
      <c r="D903" s="83"/>
    </row>
    <row r="904" ht="12.75">
      <c r="D904" s="83"/>
    </row>
    <row r="905" ht="12.75">
      <c r="D905" s="83"/>
    </row>
    <row r="906" ht="12.75">
      <c r="D906" s="83"/>
    </row>
    <row r="907" ht="12.75">
      <c r="D907" s="83"/>
    </row>
    <row r="908" ht="12.75">
      <c r="D908" s="83"/>
    </row>
    <row r="909" ht="12.75">
      <c r="D909" s="83"/>
    </row>
    <row r="910" ht="12.75">
      <c r="D910" s="83"/>
    </row>
    <row r="911" ht="12.75">
      <c r="D911" s="83"/>
    </row>
    <row r="912" ht="12.75">
      <c r="D912" s="83"/>
    </row>
    <row r="913" ht="12.75">
      <c r="D913" s="83"/>
    </row>
    <row r="914" ht="12.75">
      <c r="D914" s="83"/>
    </row>
    <row r="915" ht="12.75">
      <c r="D915" s="83"/>
    </row>
    <row r="916" ht="12.75">
      <c r="D916" s="83"/>
    </row>
    <row r="917" ht="12.75">
      <c r="D917" s="83"/>
    </row>
    <row r="918" ht="12.75">
      <c r="D918" s="83"/>
    </row>
    <row r="919" ht="12.75">
      <c r="D919" s="83"/>
    </row>
    <row r="920" ht="12.75">
      <c r="D920" s="83"/>
    </row>
    <row r="921" ht="12.75">
      <c r="D921" s="83"/>
    </row>
    <row r="922" ht="12.75">
      <c r="D922" s="83"/>
    </row>
    <row r="923" ht="12.75">
      <c r="D923" s="83"/>
    </row>
    <row r="924" ht="12.75">
      <c r="D924" s="83"/>
    </row>
    <row r="925" ht="12.75">
      <c r="D925" s="83"/>
    </row>
    <row r="926" ht="12.75">
      <c r="D926" s="83"/>
    </row>
    <row r="927" ht="12.75">
      <c r="D927" s="83"/>
    </row>
    <row r="928" ht="12.75">
      <c r="D928" s="83"/>
    </row>
    <row r="929" ht="12.75">
      <c r="D929" s="83"/>
    </row>
    <row r="930" ht="12.75">
      <c r="D930" s="83"/>
    </row>
    <row r="931" ht="12.75">
      <c r="D931" s="83"/>
    </row>
    <row r="932" ht="12.75">
      <c r="D932" s="83"/>
    </row>
    <row r="933" ht="12.75">
      <c r="D933" s="83"/>
    </row>
    <row r="934" ht="12.75">
      <c r="D934" s="83"/>
    </row>
    <row r="935" ht="12.75">
      <c r="D935" s="83"/>
    </row>
    <row r="936" ht="12.75">
      <c r="D936" s="83"/>
    </row>
    <row r="937" ht="12.75">
      <c r="D937" s="83"/>
    </row>
    <row r="938" ht="12.75">
      <c r="D938" s="83"/>
    </row>
    <row r="939" ht="12.75">
      <c r="D939" s="83"/>
    </row>
    <row r="940" ht="12.75">
      <c r="D940" s="83"/>
    </row>
    <row r="941" ht="12.75">
      <c r="D941" s="83"/>
    </row>
    <row r="942" ht="12.75">
      <c r="D942" s="83"/>
    </row>
    <row r="943" ht="12.75">
      <c r="D943" s="83"/>
    </row>
    <row r="944" ht="12.75">
      <c r="D944" s="83"/>
    </row>
    <row r="945" ht="12.75">
      <c r="D945" s="83"/>
    </row>
    <row r="946" ht="12.75">
      <c r="D946" s="83"/>
    </row>
    <row r="947" ht="12.75">
      <c r="D947" s="83"/>
    </row>
    <row r="948" ht="12.75">
      <c r="D948" s="83"/>
    </row>
    <row r="949" ht="12.75">
      <c r="D949" s="83"/>
    </row>
    <row r="950" ht="12.75">
      <c r="D950" s="83"/>
    </row>
    <row r="951" ht="12.75">
      <c r="D951" s="83"/>
    </row>
    <row r="952" ht="12.75">
      <c r="D952" s="83"/>
    </row>
    <row r="953" ht="12.75">
      <c r="D953" s="83"/>
    </row>
    <row r="954" ht="12.75">
      <c r="D954" s="83"/>
    </row>
    <row r="955" ht="12.75">
      <c r="D955" s="83"/>
    </row>
    <row r="956" ht="12.75">
      <c r="D956" s="83"/>
    </row>
    <row r="957" ht="12.75">
      <c r="D957" s="83"/>
    </row>
    <row r="958" ht="12.75">
      <c r="D958" s="83"/>
    </row>
    <row r="959" ht="12.75">
      <c r="D959" s="83"/>
    </row>
    <row r="960" ht="12.75">
      <c r="D960" s="83"/>
    </row>
    <row r="961" ht="12.75">
      <c r="D961" s="83"/>
    </row>
    <row r="962" ht="12.75">
      <c r="D962" s="83"/>
    </row>
    <row r="963" ht="12.75">
      <c r="D963" s="83"/>
    </row>
    <row r="964" ht="12.75">
      <c r="D964" s="83"/>
    </row>
    <row r="965" ht="12.75">
      <c r="D965" s="83"/>
    </row>
    <row r="966" ht="12.75">
      <c r="D966" s="83"/>
    </row>
    <row r="967" ht="12.75">
      <c r="D967" s="83"/>
    </row>
    <row r="968" ht="12.75">
      <c r="D968" s="83"/>
    </row>
    <row r="969" ht="12.75">
      <c r="D969" s="83"/>
    </row>
    <row r="970" ht="12.75">
      <c r="D970" s="83"/>
    </row>
    <row r="971" ht="12.75">
      <c r="D971" s="83"/>
    </row>
    <row r="972" ht="12.75">
      <c r="D972" s="83"/>
    </row>
    <row r="973" ht="12.75">
      <c r="D973" s="83"/>
    </row>
    <row r="974" ht="12.75">
      <c r="D974" s="83"/>
    </row>
    <row r="975" ht="12.75">
      <c r="D975" s="83"/>
    </row>
    <row r="976" ht="12.75">
      <c r="D976" s="83"/>
    </row>
    <row r="977" ht="12.75">
      <c r="D977" s="83"/>
    </row>
    <row r="978" ht="12.75">
      <c r="D978" s="83"/>
    </row>
    <row r="979" ht="12.75">
      <c r="D979" s="83"/>
    </row>
    <row r="980" ht="12.75">
      <c r="D980" s="83"/>
    </row>
    <row r="981" ht="12.75">
      <c r="D981" s="83"/>
    </row>
    <row r="982" ht="12.75">
      <c r="D982" s="83"/>
    </row>
    <row r="983" ht="12.75">
      <c r="D983" s="83"/>
    </row>
    <row r="984" ht="12.75">
      <c r="D984" s="83"/>
    </row>
    <row r="985" ht="12.75">
      <c r="D985" s="83"/>
    </row>
    <row r="986" ht="12.75">
      <c r="D986" s="83"/>
    </row>
    <row r="987" ht="12.75">
      <c r="D987" s="83"/>
    </row>
    <row r="988" ht="12.75">
      <c r="D988" s="83"/>
    </row>
    <row r="989" ht="12.75">
      <c r="D989" s="83"/>
    </row>
    <row r="990" ht="12.75">
      <c r="D990" s="83"/>
    </row>
    <row r="991" ht="12.75">
      <c r="D991" s="83"/>
    </row>
    <row r="992" ht="12.75">
      <c r="D992" s="83"/>
    </row>
    <row r="993" ht="12.75">
      <c r="D993" s="83"/>
    </row>
    <row r="994" ht="12.75">
      <c r="D994" s="83"/>
    </row>
    <row r="995" ht="12.75">
      <c r="D995" s="83"/>
    </row>
    <row r="996" ht="12.75">
      <c r="D996" s="83"/>
    </row>
    <row r="997" ht="12.75">
      <c r="D997" s="83"/>
    </row>
    <row r="998" ht="12.75">
      <c r="D998" s="83"/>
    </row>
    <row r="999" ht="12.75">
      <c r="D999" s="83"/>
    </row>
    <row r="1000" ht="12.75">
      <c r="D1000" s="83"/>
    </row>
    <row r="1001" ht="12.75">
      <c r="D1001" s="83"/>
    </row>
    <row r="1002" ht="12.75">
      <c r="D1002" s="83"/>
    </row>
    <row r="1003" ht="12.75">
      <c r="D1003" s="83"/>
    </row>
    <row r="1004" ht="12.75">
      <c r="D1004" s="83"/>
    </row>
    <row r="1005" ht="12.75">
      <c r="D1005" s="83"/>
    </row>
    <row r="1006" ht="12.75">
      <c r="D1006" s="83"/>
    </row>
    <row r="1007" ht="12.75">
      <c r="D1007" s="83"/>
    </row>
    <row r="1008" ht="12.75">
      <c r="D1008" s="83"/>
    </row>
    <row r="1009" ht="12.75">
      <c r="D1009" s="83"/>
    </row>
    <row r="1010" ht="12.75">
      <c r="D1010" s="83"/>
    </row>
    <row r="1011" ht="12.75">
      <c r="D1011" s="83"/>
    </row>
    <row r="1012" ht="12.75">
      <c r="D1012" s="83"/>
    </row>
    <row r="1013" ht="12.75">
      <c r="D1013" s="83"/>
    </row>
    <row r="1014" ht="12.75">
      <c r="D1014" s="83"/>
    </row>
    <row r="1015" ht="12.75">
      <c r="D1015" s="83"/>
    </row>
    <row r="1016" ht="12.75">
      <c r="D1016" s="83"/>
    </row>
    <row r="1017" ht="12.75">
      <c r="D1017" s="83"/>
    </row>
    <row r="1018" ht="12.75">
      <c r="D1018" s="83"/>
    </row>
    <row r="1019" ht="12.75">
      <c r="D1019" s="83"/>
    </row>
    <row r="1020" ht="12.75">
      <c r="D1020" s="83"/>
    </row>
    <row r="1021" ht="12.75">
      <c r="D1021" s="83"/>
    </row>
    <row r="1022" ht="12.75">
      <c r="D1022" s="83"/>
    </row>
    <row r="1023" ht="12.75">
      <c r="D1023" s="83"/>
    </row>
    <row r="1024" ht="12.75">
      <c r="D1024" s="83"/>
    </row>
    <row r="1025" ht="12.75">
      <c r="D1025" s="83"/>
    </row>
    <row r="1026" ht="12.75">
      <c r="D1026" s="83"/>
    </row>
    <row r="1027" ht="12.75">
      <c r="D1027" s="83"/>
    </row>
    <row r="1028" ht="12.75">
      <c r="D1028" s="83"/>
    </row>
    <row r="1029" ht="12.75">
      <c r="D1029" s="83"/>
    </row>
    <row r="1030" ht="12.75">
      <c r="D1030" s="83"/>
    </row>
    <row r="1031" ht="12.75">
      <c r="D1031" s="83"/>
    </row>
    <row r="1032" ht="12.75">
      <c r="D1032" s="83"/>
    </row>
    <row r="1033" ht="12.75">
      <c r="D1033" s="83"/>
    </row>
    <row r="1034" ht="12.75">
      <c r="D1034" s="83"/>
    </row>
    <row r="1035" ht="12.75">
      <c r="D1035" s="83"/>
    </row>
    <row r="1036" ht="12.75">
      <c r="D1036" s="83"/>
    </row>
    <row r="1037" ht="12.75">
      <c r="D1037" s="83"/>
    </row>
    <row r="1038" ht="12.75">
      <c r="D1038" s="83"/>
    </row>
    <row r="1039" ht="12.75">
      <c r="D1039" s="83"/>
    </row>
    <row r="1040" ht="12.75">
      <c r="D1040" s="83"/>
    </row>
    <row r="1041" ht="12.75">
      <c r="D1041" s="83"/>
    </row>
    <row r="1042" ht="12.75">
      <c r="D1042" s="83"/>
    </row>
    <row r="1043" ht="12.75">
      <c r="D1043" s="83"/>
    </row>
    <row r="1044" ht="12.75">
      <c r="D1044" s="83"/>
    </row>
  </sheetData>
  <sheetProtection password="E7C2" sheet="1" objects="1" scenarios="1"/>
  <mergeCells count="8">
    <mergeCell ref="C13:G13"/>
    <mergeCell ref="C22:G22"/>
    <mergeCell ref="C25:G25"/>
    <mergeCell ref="A1:G1"/>
    <mergeCell ref="C2:G2"/>
    <mergeCell ref="C3:G3"/>
    <mergeCell ref="C4:G4"/>
    <mergeCell ref="C12:G12"/>
  </mergeCells>
  <printOptions/>
  <pageMargins left="0.590277777777778" right="0.196527777777778" top="0.7875" bottom="0.7875" header="0.511805555555555" footer="0.3"/>
  <pageSetup horizontalDpi="300" verticalDpi="300" orientation="landscape" paperSize="9"/>
  <headerFooter>
    <oddFooter>&amp;LZpracováno programem BUILDpower S,  © RTS, a.s.&amp;RStránka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54"/>
  <sheetViews>
    <sheetView workbookViewId="0" topLeftCell="A1">
      <pane ySplit="7" topLeftCell="A8" activePane="bottomLeft" state="frozen"/>
      <selection pane="bottomLeft" activeCell="C24" sqref="C24:G24"/>
    </sheetView>
  </sheetViews>
  <sheetFormatPr defaultColWidth="9.00390625" defaultRowHeight="12.75" outlineLevelRow="1"/>
  <cols>
    <col min="1" max="1" width="3.375" style="0" customWidth="1"/>
    <col min="2" max="2" width="12.625" style="138" customWidth="1"/>
    <col min="3" max="3" width="63.25390625" style="13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625" style="0" hidden="1" customWidth="1"/>
    <col min="18" max="18" width="6.875" style="0" customWidth="1"/>
    <col min="19" max="19" width="8.75390625" style="0" customWidth="1"/>
    <col min="20" max="24" width="11.625" style="0" hidden="1" customWidth="1"/>
    <col min="25" max="28" width="8.75390625" style="0" customWidth="1"/>
    <col min="29" max="29" width="11.625" style="0" hidden="1" customWidth="1"/>
    <col min="30" max="30" width="8.75390625" style="0" customWidth="1"/>
    <col min="31" max="41" width="11.625" style="0" hidden="1" customWidth="1"/>
    <col min="42" max="52" width="8.75390625" style="0" customWidth="1"/>
    <col min="53" max="53" width="98.75390625" style="0" customWidth="1"/>
    <col min="54" max="1025" width="8.75390625" style="0" customWidth="1"/>
  </cols>
  <sheetData>
    <row r="1" spans="1:33" ht="15.75" customHeight="1">
      <c r="A1" s="225" t="s">
        <v>189</v>
      </c>
      <c r="B1" s="225"/>
      <c r="C1" s="225"/>
      <c r="D1" s="225"/>
      <c r="E1" s="225"/>
      <c r="F1" s="225"/>
      <c r="G1" s="225"/>
      <c r="AG1" t="s">
        <v>145</v>
      </c>
    </row>
    <row r="2" spans="1:33" ht="24.95" customHeight="1">
      <c r="A2" s="139" t="s">
        <v>141</v>
      </c>
      <c r="B2" s="134" t="s">
        <v>5</v>
      </c>
      <c r="C2" s="226" t="s">
        <v>6</v>
      </c>
      <c r="D2" s="226"/>
      <c r="E2" s="226"/>
      <c r="F2" s="226"/>
      <c r="G2" s="226"/>
      <c r="AG2" t="s">
        <v>146</v>
      </c>
    </row>
    <row r="3" spans="1:33" ht="24.95" customHeight="1">
      <c r="A3" s="139" t="s">
        <v>142</v>
      </c>
      <c r="B3" s="134" t="s">
        <v>63</v>
      </c>
      <c r="C3" s="226" t="s">
        <v>64</v>
      </c>
      <c r="D3" s="226"/>
      <c r="E3" s="226"/>
      <c r="F3" s="226"/>
      <c r="G3" s="226"/>
      <c r="AC3" s="138" t="s">
        <v>1377</v>
      </c>
      <c r="AG3" t="s">
        <v>148</v>
      </c>
    </row>
    <row r="4" spans="1:33" ht="24.95" customHeight="1">
      <c r="A4" s="140" t="s">
        <v>143</v>
      </c>
      <c r="B4" s="141" t="s">
        <v>45</v>
      </c>
      <c r="C4" s="227" t="s">
        <v>64</v>
      </c>
      <c r="D4" s="227"/>
      <c r="E4" s="227"/>
      <c r="F4" s="227"/>
      <c r="G4" s="227"/>
      <c r="AG4" t="s">
        <v>149</v>
      </c>
    </row>
    <row r="5" ht="12.75">
      <c r="D5" s="83"/>
    </row>
    <row r="6" spans="1:24" ht="38.25">
      <c r="A6" s="142" t="s">
        <v>150</v>
      </c>
      <c r="B6" s="143" t="s">
        <v>151</v>
      </c>
      <c r="C6" s="143" t="s">
        <v>152</v>
      </c>
      <c r="D6" s="144" t="s">
        <v>153</v>
      </c>
      <c r="E6" s="142" t="s">
        <v>154</v>
      </c>
      <c r="F6" s="145" t="s">
        <v>155</v>
      </c>
      <c r="G6" s="142" t="s">
        <v>14</v>
      </c>
      <c r="H6" s="146" t="s">
        <v>156</v>
      </c>
      <c r="I6" s="146" t="s">
        <v>157</v>
      </c>
      <c r="J6" s="146" t="s">
        <v>158</v>
      </c>
      <c r="K6" s="146" t="s">
        <v>159</v>
      </c>
      <c r="L6" s="146" t="s">
        <v>160</v>
      </c>
      <c r="M6" s="146" t="s">
        <v>161</v>
      </c>
      <c r="N6" s="146" t="s">
        <v>162</v>
      </c>
      <c r="O6" s="146" t="s">
        <v>163</v>
      </c>
      <c r="P6" s="146" t="s">
        <v>164</v>
      </c>
      <c r="Q6" s="146" t="s">
        <v>165</v>
      </c>
      <c r="R6" s="146" t="s">
        <v>166</v>
      </c>
      <c r="S6" s="146" t="s">
        <v>167</v>
      </c>
      <c r="T6" s="146" t="s">
        <v>168</v>
      </c>
      <c r="U6" s="146" t="s">
        <v>169</v>
      </c>
      <c r="V6" s="146" t="s">
        <v>170</v>
      </c>
      <c r="W6" s="146" t="s">
        <v>171</v>
      </c>
      <c r="X6" s="146" t="s">
        <v>172</v>
      </c>
    </row>
    <row r="7" spans="1:24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49" t="s">
        <v>173</v>
      </c>
      <c r="B8" s="150" t="s">
        <v>45</v>
      </c>
      <c r="C8" s="151" t="s">
        <v>68</v>
      </c>
      <c r="D8" s="152"/>
      <c r="E8" s="153"/>
      <c r="F8" s="154"/>
      <c r="G8" s="154">
        <f>SUMIF(AG9:AG17,"&lt;&gt;NOR",G9:G17)</f>
        <v>0</v>
      </c>
      <c r="H8" s="154"/>
      <c r="I8" s="154">
        <f>SUM(I9:I17)</f>
        <v>0</v>
      </c>
      <c r="J8" s="154"/>
      <c r="K8" s="154">
        <f>SUM(K9:K17)</f>
        <v>0</v>
      </c>
      <c r="L8" s="154"/>
      <c r="M8" s="154">
        <f>SUM(M9:M17)</f>
        <v>0</v>
      </c>
      <c r="N8" s="154"/>
      <c r="O8" s="154">
        <f>SUM(O9:O17)</f>
        <v>0.16</v>
      </c>
      <c r="P8" s="154"/>
      <c r="Q8" s="154">
        <f>SUM(Q9:Q17)</f>
        <v>25.08</v>
      </c>
      <c r="R8" s="154"/>
      <c r="S8" s="154"/>
      <c r="T8" s="155"/>
      <c r="U8" s="156"/>
      <c r="V8" s="156">
        <f>SUM(V9:V17)</f>
        <v>32.78</v>
      </c>
      <c r="W8" s="156"/>
      <c r="X8" s="156"/>
      <c r="AG8" t="s">
        <v>174</v>
      </c>
    </row>
    <row r="9" spans="1:60" ht="22.5" outlineLevel="1">
      <c r="A9" s="157">
        <v>1</v>
      </c>
      <c r="B9" s="158" t="s">
        <v>1378</v>
      </c>
      <c r="C9" s="159" t="s">
        <v>1379</v>
      </c>
      <c r="D9" s="160" t="s">
        <v>250</v>
      </c>
      <c r="E9" s="161">
        <v>38</v>
      </c>
      <c r="F9" s="162"/>
      <c r="G9" s="163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63">
        <v>0</v>
      </c>
      <c r="O9" s="163">
        <f>ROUND(E9*N9,2)</f>
        <v>0</v>
      </c>
      <c r="P9" s="163">
        <v>0.44</v>
      </c>
      <c r="Q9" s="163">
        <f>ROUND(E9*P9,2)</f>
        <v>16.72</v>
      </c>
      <c r="R9" s="163" t="s">
        <v>496</v>
      </c>
      <c r="S9" s="163" t="s">
        <v>194</v>
      </c>
      <c r="T9" s="164" t="s">
        <v>195</v>
      </c>
      <c r="U9" s="165">
        <v>0.073</v>
      </c>
      <c r="V9" s="165">
        <f>ROUND(E9*U9,2)</f>
        <v>2.77</v>
      </c>
      <c r="W9" s="165"/>
      <c r="X9" s="165" t="s">
        <v>196</v>
      </c>
      <c r="Y9" s="166"/>
      <c r="Z9" s="166"/>
      <c r="AA9" s="166"/>
      <c r="AB9" s="166"/>
      <c r="AC9" s="166"/>
      <c r="AD9" s="166"/>
      <c r="AE9" s="166"/>
      <c r="AF9" s="166"/>
      <c r="AG9" s="166" t="s">
        <v>197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22.5" outlineLevel="1">
      <c r="A10" s="157">
        <v>2</v>
      </c>
      <c r="B10" s="158" t="s">
        <v>1380</v>
      </c>
      <c r="C10" s="159" t="s">
        <v>1381</v>
      </c>
      <c r="D10" s="160" t="s">
        <v>250</v>
      </c>
      <c r="E10" s="161">
        <v>38</v>
      </c>
      <c r="F10" s="162"/>
      <c r="G10" s="163">
        <f>ROUND(E10*F10,2)</f>
        <v>0</v>
      </c>
      <c r="H10" s="162"/>
      <c r="I10" s="163">
        <f>ROUND(E10*H10,2)</f>
        <v>0</v>
      </c>
      <c r="J10" s="162"/>
      <c r="K10" s="163">
        <f>ROUND(E10*J10,2)</f>
        <v>0</v>
      </c>
      <c r="L10" s="163">
        <v>21</v>
      </c>
      <c r="M10" s="163">
        <f>G10*(1+L10/100)</f>
        <v>0</v>
      </c>
      <c r="N10" s="163">
        <v>0</v>
      </c>
      <c r="O10" s="163">
        <f>ROUND(E10*N10,2)</f>
        <v>0</v>
      </c>
      <c r="P10" s="163">
        <v>0.22</v>
      </c>
      <c r="Q10" s="163">
        <f>ROUND(E10*P10,2)</f>
        <v>8.36</v>
      </c>
      <c r="R10" s="163" t="s">
        <v>496</v>
      </c>
      <c r="S10" s="163" t="s">
        <v>194</v>
      </c>
      <c r="T10" s="164" t="s">
        <v>195</v>
      </c>
      <c r="U10" s="165">
        <v>0.07</v>
      </c>
      <c r="V10" s="165">
        <f>ROUND(E10*U10,2)</f>
        <v>2.66</v>
      </c>
      <c r="W10" s="165"/>
      <c r="X10" s="165" t="s">
        <v>196</v>
      </c>
      <c r="Y10" s="166"/>
      <c r="Z10" s="166"/>
      <c r="AA10" s="166"/>
      <c r="AB10" s="166"/>
      <c r="AC10" s="166"/>
      <c r="AD10" s="166"/>
      <c r="AE10" s="166"/>
      <c r="AF10" s="166"/>
      <c r="AG10" s="166" t="s">
        <v>197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22.5" outlineLevel="1">
      <c r="A11" s="167">
        <v>3</v>
      </c>
      <c r="B11" s="168" t="s">
        <v>1410</v>
      </c>
      <c r="C11" s="169" t="s">
        <v>1411</v>
      </c>
      <c r="D11" s="170" t="s">
        <v>192</v>
      </c>
      <c r="E11" s="171">
        <v>11.4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73">
        <v>0</v>
      </c>
      <c r="O11" s="173">
        <f>ROUND(E11*N11,2)</f>
        <v>0</v>
      </c>
      <c r="P11" s="173">
        <v>0</v>
      </c>
      <c r="Q11" s="173">
        <f>ROUND(E11*P11,2)</f>
        <v>0</v>
      </c>
      <c r="R11" s="173" t="s">
        <v>193</v>
      </c>
      <c r="S11" s="173" t="s">
        <v>194</v>
      </c>
      <c r="T11" s="174" t="s">
        <v>195</v>
      </c>
      <c r="U11" s="165">
        <v>0.204</v>
      </c>
      <c r="V11" s="165">
        <f>ROUND(E11*U11,2)</f>
        <v>2.33</v>
      </c>
      <c r="W11" s="165"/>
      <c r="X11" s="165" t="s">
        <v>196</v>
      </c>
      <c r="Y11" s="166"/>
      <c r="Z11" s="166"/>
      <c r="AA11" s="166"/>
      <c r="AB11" s="166"/>
      <c r="AC11" s="166"/>
      <c r="AD11" s="166"/>
      <c r="AE11" s="166"/>
      <c r="AF11" s="166"/>
      <c r="AG11" s="166" t="s">
        <v>197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customHeight="1" outlineLevel="1">
      <c r="A12" s="183"/>
      <c r="B12" s="184"/>
      <c r="C12" s="228" t="s">
        <v>1412</v>
      </c>
      <c r="D12" s="228"/>
      <c r="E12" s="228"/>
      <c r="F12" s="228"/>
      <c r="G12" s="228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6"/>
      <c r="Z12" s="166"/>
      <c r="AA12" s="166"/>
      <c r="AB12" s="166"/>
      <c r="AC12" s="166"/>
      <c r="AD12" s="166"/>
      <c r="AE12" s="166"/>
      <c r="AF12" s="166"/>
      <c r="AG12" s="166" t="s">
        <v>199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outlineLevel="1">
      <c r="A13" s="183"/>
      <c r="B13" s="184"/>
      <c r="C13" s="186" t="s">
        <v>1413</v>
      </c>
      <c r="D13" s="187"/>
      <c r="E13" s="188">
        <v>11.4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6"/>
      <c r="Z13" s="166"/>
      <c r="AA13" s="166"/>
      <c r="AB13" s="166"/>
      <c r="AC13" s="166"/>
      <c r="AD13" s="166"/>
      <c r="AE13" s="166"/>
      <c r="AF13" s="166"/>
      <c r="AG13" s="166" t="s">
        <v>201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67">
        <v>4</v>
      </c>
      <c r="B14" s="168" t="s">
        <v>1414</v>
      </c>
      <c r="C14" s="169" t="s">
        <v>1415</v>
      </c>
      <c r="D14" s="170" t="s">
        <v>192</v>
      </c>
      <c r="E14" s="171">
        <v>11.4</v>
      </c>
      <c r="F14" s="172"/>
      <c r="G14" s="173">
        <f>ROUND(E14*F14,2)</f>
        <v>0</v>
      </c>
      <c r="H14" s="172"/>
      <c r="I14" s="173">
        <f>ROUND(E14*H14,2)</f>
        <v>0</v>
      </c>
      <c r="J14" s="172"/>
      <c r="K14" s="173">
        <f>ROUND(E14*J14,2)</f>
        <v>0</v>
      </c>
      <c r="L14" s="173">
        <v>21</v>
      </c>
      <c r="M14" s="173">
        <f>G14*(1+L14/100)</f>
        <v>0</v>
      </c>
      <c r="N14" s="173">
        <v>0</v>
      </c>
      <c r="O14" s="173">
        <f>ROUND(E14*N14,2)</f>
        <v>0</v>
      </c>
      <c r="P14" s="173">
        <v>0</v>
      </c>
      <c r="Q14" s="173">
        <f>ROUND(E14*P14,2)</f>
        <v>0</v>
      </c>
      <c r="R14" s="173" t="s">
        <v>193</v>
      </c>
      <c r="S14" s="173" t="s">
        <v>194</v>
      </c>
      <c r="T14" s="174" t="s">
        <v>195</v>
      </c>
      <c r="U14" s="165">
        <v>0.011</v>
      </c>
      <c r="V14" s="165">
        <f>ROUND(E14*U14,2)</f>
        <v>0.13</v>
      </c>
      <c r="W14" s="165"/>
      <c r="X14" s="165" t="s">
        <v>196</v>
      </c>
      <c r="Y14" s="166"/>
      <c r="Z14" s="166"/>
      <c r="AA14" s="166"/>
      <c r="AB14" s="166"/>
      <c r="AC14" s="166"/>
      <c r="AD14" s="166"/>
      <c r="AE14" s="166"/>
      <c r="AF14" s="166"/>
      <c r="AG14" s="166" t="s">
        <v>197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customHeight="1" outlineLevel="1">
      <c r="A15" s="183"/>
      <c r="B15" s="184"/>
      <c r="C15" s="228" t="s">
        <v>220</v>
      </c>
      <c r="D15" s="228"/>
      <c r="E15" s="228"/>
      <c r="F15" s="228"/>
      <c r="G15" s="228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6"/>
      <c r="Z15" s="166"/>
      <c r="AA15" s="166"/>
      <c r="AB15" s="166"/>
      <c r="AC15" s="166"/>
      <c r="AD15" s="166"/>
      <c r="AE15" s="166"/>
      <c r="AF15" s="166"/>
      <c r="AG15" s="166" t="s">
        <v>199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1">
      <c r="A16" s="183"/>
      <c r="B16" s="184"/>
      <c r="C16" s="186" t="s">
        <v>1416</v>
      </c>
      <c r="D16" s="187"/>
      <c r="E16" s="188">
        <v>11.4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 t="s">
        <v>201</v>
      </c>
      <c r="AH16" s="166"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22.5" outlineLevel="1">
      <c r="A17" s="157">
        <v>5</v>
      </c>
      <c r="B17" s="158" t="s">
        <v>1389</v>
      </c>
      <c r="C17" s="159" t="s">
        <v>1390</v>
      </c>
      <c r="D17" s="160" t="s">
        <v>283</v>
      </c>
      <c r="E17" s="161">
        <v>3</v>
      </c>
      <c r="F17" s="162"/>
      <c r="G17" s="163">
        <f>ROUND(E17*F17,2)</f>
        <v>0</v>
      </c>
      <c r="H17" s="162"/>
      <c r="I17" s="163">
        <f>ROUND(E17*H17,2)</f>
        <v>0</v>
      </c>
      <c r="J17" s="162"/>
      <c r="K17" s="163">
        <f>ROUND(E17*J17,2)</f>
        <v>0</v>
      </c>
      <c r="L17" s="163">
        <v>21</v>
      </c>
      <c r="M17" s="163">
        <f>G17*(1+L17/100)</f>
        <v>0</v>
      </c>
      <c r="N17" s="163">
        <v>0.05258</v>
      </c>
      <c r="O17" s="163">
        <f>ROUND(E17*N17,2)</f>
        <v>0.16</v>
      </c>
      <c r="P17" s="163">
        <v>0</v>
      </c>
      <c r="Q17" s="163">
        <f>ROUND(E17*P17,2)</f>
        <v>0</v>
      </c>
      <c r="R17" s="163" t="s">
        <v>364</v>
      </c>
      <c r="S17" s="163" t="s">
        <v>194</v>
      </c>
      <c r="T17" s="164" t="s">
        <v>195</v>
      </c>
      <c r="U17" s="165">
        <v>8.29656</v>
      </c>
      <c r="V17" s="165">
        <f>ROUND(E17*U17,2)</f>
        <v>24.89</v>
      </c>
      <c r="W17" s="165"/>
      <c r="X17" s="165" t="s">
        <v>365</v>
      </c>
      <c r="Y17" s="166"/>
      <c r="Z17" s="166"/>
      <c r="AA17" s="166"/>
      <c r="AB17" s="166"/>
      <c r="AC17" s="166"/>
      <c r="AD17" s="166"/>
      <c r="AE17" s="166"/>
      <c r="AF17" s="166"/>
      <c r="AG17" s="166" t="s">
        <v>366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33" ht="12.75">
      <c r="A18" s="149" t="s">
        <v>173</v>
      </c>
      <c r="B18" s="150" t="s">
        <v>56</v>
      </c>
      <c r="C18" s="151" t="s">
        <v>74</v>
      </c>
      <c r="D18" s="152"/>
      <c r="E18" s="153"/>
      <c r="F18" s="154"/>
      <c r="G18" s="154">
        <f>SUMIF(AG19:AG21,"&lt;&gt;NOR",G19:G21)</f>
        <v>0</v>
      </c>
      <c r="H18" s="154"/>
      <c r="I18" s="154">
        <f>SUM(I19:I21)</f>
        <v>0</v>
      </c>
      <c r="J18" s="154"/>
      <c r="K18" s="154">
        <f>SUM(K19:K21)</f>
        <v>0</v>
      </c>
      <c r="L18" s="154"/>
      <c r="M18" s="154">
        <f>SUM(M19:M21)</f>
        <v>0</v>
      </c>
      <c r="N18" s="154"/>
      <c r="O18" s="154">
        <f>SUM(O19:O21)</f>
        <v>36.75</v>
      </c>
      <c r="P18" s="154"/>
      <c r="Q18" s="154">
        <f>SUM(Q19:Q21)</f>
        <v>0</v>
      </c>
      <c r="R18" s="154"/>
      <c r="S18" s="154"/>
      <c r="T18" s="155"/>
      <c r="U18" s="156"/>
      <c r="V18" s="156">
        <f>SUM(V19:V21)</f>
        <v>30.48</v>
      </c>
      <c r="W18" s="156"/>
      <c r="X18" s="156"/>
      <c r="AG18" t="s">
        <v>174</v>
      </c>
    </row>
    <row r="19" spans="1:60" ht="22.5" outlineLevel="1">
      <c r="A19" s="157">
        <v>6</v>
      </c>
      <c r="B19" s="158" t="s">
        <v>1417</v>
      </c>
      <c r="C19" s="159" t="s">
        <v>1418</v>
      </c>
      <c r="D19" s="160" t="s">
        <v>250</v>
      </c>
      <c r="E19" s="161">
        <v>76</v>
      </c>
      <c r="F19" s="162"/>
      <c r="G19" s="163">
        <f>ROUND(E19*F19,2)</f>
        <v>0</v>
      </c>
      <c r="H19" s="162"/>
      <c r="I19" s="163">
        <f>ROUND(E19*H19,2)</f>
        <v>0</v>
      </c>
      <c r="J19" s="162"/>
      <c r="K19" s="163">
        <f>ROUND(E19*J19,2)</f>
        <v>0</v>
      </c>
      <c r="L19" s="163">
        <v>21</v>
      </c>
      <c r="M19" s="163">
        <f>G19*(1+L19/100)</f>
        <v>0</v>
      </c>
      <c r="N19" s="163">
        <v>0.33075</v>
      </c>
      <c r="O19" s="163">
        <f>ROUND(E19*N19,2)</f>
        <v>25.14</v>
      </c>
      <c r="P19" s="163">
        <v>0</v>
      </c>
      <c r="Q19" s="163">
        <f>ROUND(E19*P19,2)</f>
        <v>0</v>
      </c>
      <c r="R19" s="163" t="s">
        <v>496</v>
      </c>
      <c r="S19" s="163" t="s">
        <v>194</v>
      </c>
      <c r="T19" s="164" t="s">
        <v>195</v>
      </c>
      <c r="U19" s="165">
        <v>0.026</v>
      </c>
      <c r="V19" s="165">
        <f>ROUND(E19*U19,2)</f>
        <v>1.98</v>
      </c>
      <c r="W19" s="165"/>
      <c r="X19" s="165" t="s">
        <v>196</v>
      </c>
      <c r="Y19" s="166"/>
      <c r="Z19" s="166"/>
      <c r="AA19" s="166"/>
      <c r="AB19" s="166"/>
      <c r="AC19" s="166"/>
      <c r="AD19" s="166"/>
      <c r="AE19" s="166"/>
      <c r="AF19" s="166"/>
      <c r="AG19" s="166" t="s">
        <v>197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45" outlineLevel="1">
      <c r="A20" s="167">
        <v>7</v>
      </c>
      <c r="B20" s="168" t="s">
        <v>1419</v>
      </c>
      <c r="C20" s="169" t="s">
        <v>1420</v>
      </c>
      <c r="D20" s="170" t="s">
        <v>250</v>
      </c>
      <c r="E20" s="171">
        <v>76</v>
      </c>
      <c r="F20" s="172"/>
      <c r="G20" s="173">
        <f>ROUND(E20*F20,2)</f>
        <v>0</v>
      </c>
      <c r="H20" s="172"/>
      <c r="I20" s="173">
        <f>ROUND(E20*H20,2)</f>
        <v>0</v>
      </c>
      <c r="J20" s="172"/>
      <c r="K20" s="173">
        <f>ROUND(E20*J20,2)</f>
        <v>0</v>
      </c>
      <c r="L20" s="173">
        <v>21</v>
      </c>
      <c r="M20" s="173">
        <f>G20*(1+L20/100)</f>
        <v>0</v>
      </c>
      <c r="N20" s="173">
        <v>0.1528</v>
      </c>
      <c r="O20" s="173">
        <f>ROUND(E20*N20,2)</f>
        <v>11.61</v>
      </c>
      <c r="P20" s="173">
        <v>0</v>
      </c>
      <c r="Q20" s="173">
        <f>ROUND(E20*P20,2)</f>
        <v>0</v>
      </c>
      <c r="R20" s="173" t="s">
        <v>496</v>
      </c>
      <c r="S20" s="173" t="s">
        <v>194</v>
      </c>
      <c r="T20" s="174" t="s">
        <v>195</v>
      </c>
      <c r="U20" s="165">
        <v>0.375</v>
      </c>
      <c r="V20" s="165">
        <f>ROUND(E20*U20,2)</f>
        <v>28.5</v>
      </c>
      <c r="W20" s="165"/>
      <c r="X20" s="165" t="s">
        <v>196</v>
      </c>
      <c r="Y20" s="166"/>
      <c r="Z20" s="166"/>
      <c r="AA20" s="166"/>
      <c r="AB20" s="166"/>
      <c r="AC20" s="166"/>
      <c r="AD20" s="166"/>
      <c r="AE20" s="166"/>
      <c r="AF20" s="166"/>
      <c r="AG20" s="166" t="s">
        <v>197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22.5" customHeight="1" outlineLevel="1">
      <c r="A21" s="183"/>
      <c r="B21" s="184"/>
      <c r="C21" s="228" t="s">
        <v>1421</v>
      </c>
      <c r="D21" s="228"/>
      <c r="E21" s="228"/>
      <c r="F21" s="228"/>
      <c r="G21" s="228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6"/>
      <c r="Z21" s="166"/>
      <c r="AA21" s="166"/>
      <c r="AB21" s="166"/>
      <c r="AC21" s="166"/>
      <c r="AD21" s="166"/>
      <c r="AE21" s="166"/>
      <c r="AF21" s="166"/>
      <c r="AG21" s="166" t="s">
        <v>199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85" t="str">
        <f>C21</f>
        <v>komunikací pro pěší do velikosti dlaždic 0,25 m2 s provedením lože do tl. 30 mm, s vyplněním spár a se smetením přebytečného materiálu na vzdálenost do 3 m</v>
      </c>
      <c r="BB21" s="166"/>
      <c r="BC21" s="166"/>
      <c r="BD21" s="166"/>
      <c r="BE21" s="166"/>
      <c r="BF21" s="166"/>
      <c r="BG21" s="166"/>
      <c r="BH21" s="166"/>
    </row>
    <row r="22" spans="1:33" ht="12.75">
      <c r="A22" s="149" t="s">
        <v>173</v>
      </c>
      <c r="B22" s="150" t="s">
        <v>83</v>
      </c>
      <c r="C22" s="151" t="s">
        <v>84</v>
      </c>
      <c r="D22" s="152"/>
      <c r="E22" s="153"/>
      <c r="F22" s="154"/>
      <c r="G22" s="154">
        <f>SUMIF(AG23:AG26,"&lt;&gt;NOR",G23:G26)</f>
        <v>0</v>
      </c>
      <c r="H22" s="154"/>
      <c r="I22" s="154">
        <f>SUM(I23:I26)</f>
        <v>0</v>
      </c>
      <c r="J22" s="154"/>
      <c r="K22" s="154">
        <f>SUM(K23:K26)</f>
        <v>0</v>
      </c>
      <c r="L22" s="154"/>
      <c r="M22" s="154">
        <f>SUM(M23:M26)</f>
        <v>0</v>
      </c>
      <c r="N22" s="154"/>
      <c r="O22" s="154">
        <f>SUM(O23:O26)</f>
        <v>0</v>
      </c>
      <c r="P22" s="154"/>
      <c r="Q22" s="154">
        <f>SUM(Q23:Q26)</f>
        <v>0</v>
      </c>
      <c r="R22" s="154"/>
      <c r="S22" s="154"/>
      <c r="T22" s="155"/>
      <c r="U22" s="156"/>
      <c r="V22" s="156">
        <f>SUM(V23:V26)</f>
        <v>21.6</v>
      </c>
      <c r="W22" s="156"/>
      <c r="X22" s="156"/>
      <c r="AG22" t="s">
        <v>174</v>
      </c>
    </row>
    <row r="23" spans="1:60" ht="22.5" outlineLevel="1">
      <c r="A23" s="167">
        <v>8</v>
      </c>
      <c r="B23" s="168" t="s">
        <v>1422</v>
      </c>
      <c r="C23" s="169" t="s">
        <v>1423</v>
      </c>
      <c r="D23" s="170" t="s">
        <v>283</v>
      </c>
      <c r="E23" s="171">
        <v>1</v>
      </c>
      <c r="F23" s="172"/>
      <c r="G23" s="173">
        <f>ROUND(E23*F23,2)</f>
        <v>0</v>
      </c>
      <c r="H23" s="172"/>
      <c r="I23" s="173">
        <f>ROUND(E23*H23,2)</f>
        <v>0</v>
      </c>
      <c r="J23" s="172"/>
      <c r="K23" s="173">
        <f>ROUND(E23*J23,2)</f>
        <v>0</v>
      </c>
      <c r="L23" s="173">
        <v>21</v>
      </c>
      <c r="M23" s="173">
        <f>G23*(1+L23/100)</f>
        <v>0</v>
      </c>
      <c r="N23" s="173">
        <v>0</v>
      </c>
      <c r="O23" s="173">
        <f>ROUND(E23*N23,2)</f>
        <v>0</v>
      </c>
      <c r="P23" s="173">
        <v>0</v>
      </c>
      <c r="Q23" s="173">
        <f>ROUND(E23*P23,2)</f>
        <v>0</v>
      </c>
      <c r="R23" s="173" t="s">
        <v>364</v>
      </c>
      <c r="S23" s="173" t="s">
        <v>194</v>
      </c>
      <c r="T23" s="174" t="s">
        <v>195</v>
      </c>
      <c r="U23" s="165">
        <v>21.59691</v>
      </c>
      <c r="V23" s="165">
        <f>ROUND(E23*U23,2)</f>
        <v>21.6</v>
      </c>
      <c r="W23" s="165"/>
      <c r="X23" s="165" t="s">
        <v>365</v>
      </c>
      <c r="Y23" s="166"/>
      <c r="Z23" s="166"/>
      <c r="AA23" s="166"/>
      <c r="AB23" s="166"/>
      <c r="AC23" s="166"/>
      <c r="AD23" s="166"/>
      <c r="AE23" s="166"/>
      <c r="AF23" s="166"/>
      <c r="AG23" s="166" t="s">
        <v>366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22.5" customHeight="1" outlineLevel="1">
      <c r="A24" s="183"/>
      <c r="B24" s="184"/>
      <c r="C24" s="228" t="s">
        <v>1424</v>
      </c>
      <c r="D24" s="228"/>
      <c r="E24" s="228"/>
      <c r="F24" s="228"/>
      <c r="G24" s="228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6"/>
      <c r="Z24" s="166"/>
      <c r="AA24" s="166"/>
      <c r="AB24" s="166"/>
      <c r="AC24" s="166"/>
      <c r="AD24" s="166"/>
      <c r="AE24" s="166"/>
      <c r="AF24" s="166"/>
      <c r="AG24" s="166" t="s">
        <v>199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85" t="str">
        <f>C24</f>
        <v>kanalizační, obložením dna betonem C 25/30 z cementu portlandského nebo struskoportlandského, podkladní prstenec z prostého betonu C -/7,5 pod poklop do výšky 10 cm, dodávka a osazení poklopu litinového kruhového včetně rámu.</v>
      </c>
      <c r="BB24" s="166"/>
      <c r="BC24" s="166"/>
      <c r="BD24" s="166"/>
      <c r="BE24" s="166"/>
      <c r="BF24" s="166"/>
      <c r="BG24" s="166"/>
      <c r="BH24" s="166"/>
    </row>
    <row r="25" spans="1:60" ht="12.75" outlineLevel="1">
      <c r="A25" s="167">
        <v>9</v>
      </c>
      <c r="B25" s="168" t="s">
        <v>1425</v>
      </c>
      <c r="C25" s="169" t="s">
        <v>1426</v>
      </c>
      <c r="D25" s="170" t="s">
        <v>324</v>
      </c>
      <c r="E25" s="171">
        <v>25</v>
      </c>
      <c r="F25" s="172"/>
      <c r="G25" s="173">
        <f>ROUND(E25*F25,2)</f>
        <v>0</v>
      </c>
      <c r="H25" s="172"/>
      <c r="I25" s="173">
        <f>ROUND(E25*H25,2)</f>
        <v>0</v>
      </c>
      <c r="J25" s="172"/>
      <c r="K25" s="173">
        <f>ROUND(E25*J25,2)</f>
        <v>0</v>
      </c>
      <c r="L25" s="173">
        <v>21</v>
      </c>
      <c r="M25" s="173">
        <f>G25*(1+L25/100)</f>
        <v>0</v>
      </c>
      <c r="N25" s="173">
        <v>0</v>
      </c>
      <c r="O25" s="173">
        <f>ROUND(E25*N25,2)</f>
        <v>0</v>
      </c>
      <c r="P25" s="173">
        <v>0</v>
      </c>
      <c r="Q25" s="173">
        <f>ROUND(E25*P25,2)</f>
        <v>0</v>
      </c>
      <c r="R25" s="173" t="s">
        <v>364</v>
      </c>
      <c r="S25" s="173" t="s">
        <v>194</v>
      </c>
      <c r="T25" s="174" t="s">
        <v>195</v>
      </c>
      <c r="U25" s="165">
        <v>0</v>
      </c>
      <c r="V25" s="165">
        <f>ROUND(E25*U25,2)</f>
        <v>0</v>
      </c>
      <c r="W25" s="165"/>
      <c r="X25" s="165" t="s">
        <v>365</v>
      </c>
      <c r="Y25" s="166"/>
      <c r="Z25" s="166"/>
      <c r="AA25" s="166"/>
      <c r="AB25" s="166"/>
      <c r="AC25" s="166"/>
      <c r="AD25" s="166"/>
      <c r="AE25" s="166"/>
      <c r="AF25" s="166"/>
      <c r="AG25" s="166" t="s">
        <v>366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56.25" customHeight="1" outlineLevel="1">
      <c r="A26" s="183"/>
      <c r="B26" s="184"/>
      <c r="C26" s="228" t="s">
        <v>1427</v>
      </c>
      <c r="D26" s="228"/>
      <c r="E26" s="228"/>
      <c r="F26" s="228"/>
      <c r="G26" s="228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6"/>
      <c r="Z26" s="166"/>
      <c r="AA26" s="166"/>
      <c r="AB26" s="166"/>
      <c r="AC26" s="166"/>
      <c r="AD26" s="166"/>
      <c r="AE26" s="166"/>
      <c r="AF26" s="166"/>
      <c r="AG26" s="166" t="s">
        <v>199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85" t="str">
        <f>C26</f>
        <v>hloubení rýh zapažených, šířky do 200 cm, hloubky 2 m, v hornině 3 (včetně příplatku za lepivost), pažení a rozepření rýh příložné (pro jakoukoliv mezerovitost) včetně přepažování rozepření a odstranění, s uložením materiálu do 3 m od okraje výkopu, svislé přemístění výkopku, s naložením přebytku po zásypu (0,08 - 2,22 m3/m rýhy) na dopravní prostředek, s odvozem do 6 km a uložením na skládku, lože pod potrubí z písku a štěrkopísku do 63 mm, dodávka a montáž potrubí z trub PVC hrdlových, obsyp potrubí kamenivem fr. 4-8 mm,  zhutnění, zásyp rýhy vytěženou zeminou, s uložením ve vrstvách, se zhutněním.</v>
      </c>
      <c r="BB26" s="166"/>
      <c r="BC26" s="166"/>
      <c r="BD26" s="166"/>
      <c r="BE26" s="166"/>
      <c r="BF26" s="166"/>
      <c r="BG26" s="166"/>
      <c r="BH26" s="166"/>
    </row>
    <row r="27" spans="1:33" ht="12.75">
      <c r="A27" s="149" t="s">
        <v>173</v>
      </c>
      <c r="B27" s="150" t="s">
        <v>85</v>
      </c>
      <c r="C27" s="151" t="s">
        <v>86</v>
      </c>
      <c r="D27" s="152"/>
      <c r="E27" s="153"/>
      <c r="F27" s="154"/>
      <c r="G27" s="154">
        <f>SUMIF(AG28:AG32,"&lt;&gt;NOR",G28:G32)</f>
        <v>0</v>
      </c>
      <c r="H27" s="154"/>
      <c r="I27" s="154">
        <f>SUM(I28:I32)</f>
        <v>0</v>
      </c>
      <c r="J27" s="154"/>
      <c r="K27" s="154">
        <f>SUM(K28:K32)</f>
        <v>0</v>
      </c>
      <c r="L27" s="154"/>
      <c r="M27" s="154">
        <f>SUM(M28:M32)</f>
        <v>0</v>
      </c>
      <c r="N27" s="154"/>
      <c r="O27" s="154">
        <f>SUM(O28:O32)</f>
        <v>5.6</v>
      </c>
      <c r="P27" s="154"/>
      <c r="Q27" s="154">
        <f>SUM(Q28:Q32)</f>
        <v>3.78</v>
      </c>
      <c r="R27" s="154"/>
      <c r="S27" s="154"/>
      <c r="T27" s="155"/>
      <c r="U27" s="156"/>
      <c r="V27" s="156">
        <f>SUM(V28:V32)</f>
        <v>8.33</v>
      </c>
      <c r="W27" s="156"/>
      <c r="X27" s="156"/>
      <c r="AG27" t="s">
        <v>174</v>
      </c>
    </row>
    <row r="28" spans="1:60" ht="22.5" outlineLevel="1">
      <c r="A28" s="167">
        <v>10</v>
      </c>
      <c r="B28" s="168" t="s">
        <v>1397</v>
      </c>
      <c r="C28" s="169" t="s">
        <v>1398</v>
      </c>
      <c r="D28" s="170" t="s">
        <v>324</v>
      </c>
      <c r="E28" s="171">
        <v>29</v>
      </c>
      <c r="F28" s="172"/>
      <c r="G28" s="173">
        <f>ROUND(E28*F28,2)</f>
        <v>0</v>
      </c>
      <c r="H28" s="172"/>
      <c r="I28" s="173">
        <f>ROUND(E28*H28,2)</f>
        <v>0</v>
      </c>
      <c r="J28" s="172"/>
      <c r="K28" s="173">
        <f>ROUND(E28*J28,2)</f>
        <v>0</v>
      </c>
      <c r="L28" s="173">
        <v>21</v>
      </c>
      <c r="M28" s="173">
        <f>G28*(1+L28/100)</f>
        <v>0</v>
      </c>
      <c r="N28" s="173">
        <v>0.1929</v>
      </c>
      <c r="O28" s="173">
        <f>ROUND(E28*N28,2)</f>
        <v>5.59</v>
      </c>
      <c r="P28" s="173">
        <v>0</v>
      </c>
      <c r="Q28" s="173">
        <f>ROUND(E28*P28,2)</f>
        <v>0</v>
      </c>
      <c r="R28" s="173" t="s">
        <v>496</v>
      </c>
      <c r="S28" s="173" t="s">
        <v>194</v>
      </c>
      <c r="T28" s="174" t="s">
        <v>195</v>
      </c>
      <c r="U28" s="165">
        <v>0.162</v>
      </c>
      <c r="V28" s="165">
        <f>ROUND(E28*U28,2)</f>
        <v>4.7</v>
      </c>
      <c r="W28" s="165"/>
      <c r="X28" s="165" t="s">
        <v>196</v>
      </c>
      <c r="Y28" s="166"/>
      <c r="Z28" s="166"/>
      <c r="AA28" s="166"/>
      <c r="AB28" s="166"/>
      <c r="AC28" s="166"/>
      <c r="AD28" s="166"/>
      <c r="AE28" s="166"/>
      <c r="AF28" s="166"/>
      <c r="AG28" s="166" t="s">
        <v>197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customHeight="1" outlineLevel="1">
      <c r="A29" s="183"/>
      <c r="B29" s="184"/>
      <c r="C29" s="228" t="s">
        <v>497</v>
      </c>
      <c r="D29" s="228"/>
      <c r="E29" s="228"/>
      <c r="F29" s="228"/>
      <c r="G29" s="228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6"/>
      <c r="Z29" s="166"/>
      <c r="AA29" s="166"/>
      <c r="AB29" s="166"/>
      <c r="AC29" s="166"/>
      <c r="AD29" s="166"/>
      <c r="AE29" s="166"/>
      <c r="AF29" s="166"/>
      <c r="AG29" s="166" t="s">
        <v>199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33.75" outlineLevel="1">
      <c r="A30" s="167">
        <v>11</v>
      </c>
      <c r="B30" s="168" t="s">
        <v>1428</v>
      </c>
      <c r="C30" s="169" t="s">
        <v>1429</v>
      </c>
      <c r="D30" s="170" t="s">
        <v>192</v>
      </c>
      <c r="E30" s="171">
        <v>15.125</v>
      </c>
      <c r="F30" s="172"/>
      <c r="G30" s="173">
        <f>ROUND(E30*F30,2)</f>
        <v>0</v>
      </c>
      <c r="H30" s="172"/>
      <c r="I30" s="173">
        <f>ROUND(E30*H30,2)</f>
        <v>0</v>
      </c>
      <c r="J30" s="172"/>
      <c r="K30" s="173">
        <f>ROUND(E30*J30,2)</f>
        <v>0</v>
      </c>
      <c r="L30" s="173">
        <v>21</v>
      </c>
      <c r="M30" s="173">
        <f>G30*(1+L30/100)</f>
        <v>0</v>
      </c>
      <c r="N30" s="173">
        <v>0.00075</v>
      </c>
      <c r="O30" s="173">
        <f>ROUND(E30*N30,2)</f>
        <v>0.01</v>
      </c>
      <c r="P30" s="173">
        <v>0.25</v>
      </c>
      <c r="Q30" s="173">
        <f>ROUND(E30*P30,2)</f>
        <v>3.78</v>
      </c>
      <c r="R30" s="173" t="s">
        <v>1430</v>
      </c>
      <c r="S30" s="173" t="s">
        <v>194</v>
      </c>
      <c r="T30" s="174" t="s">
        <v>195</v>
      </c>
      <c r="U30" s="165">
        <v>0.24</v>
      </c>
      <c r="V30" s="165">
        <f>ROUND(E30*U30,2)</f>
        <v>3.63</v>
      </c>
      <c r="W30" s="165"/>
      <c r="X30" s="165" t="s">
        <v>196</v>
      </c>
      <c r="Y30" s="166"/>
      <c r="Z30" s="166"/>
      <c r="AA30" s="166"/>
      <c r="AB30" s="166"/>
      <c r="AC30" s="166"/>
      <c r="AD30" s="166"/>
      <c r="AE30" s="166"/>
      <c r="AF30" s="166"/>
      <c r="AG30" s="166" t="s">
        <v>197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12.75" outlineLevel="1">
      <c r="A31" s="183"/>
      <c r="B31" s="184"/>
      <c r="C31" s="186" t="s">
        <v>1431</v>
      </c>
      <c r="D31" s="187"/>
      <c r="E31" s="188">
        <v>15.13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6"/>
      <c r="Z31" s="166"/>
      <c r="AA31" s="166"/>
      <c r="AB31" s="166"/>
      <c r="AC31" s="166"/>
      <c r="AD31" s="166"/>
      <c r="AE31" s="166"/>
      <c r="AF31" s="166"/>
      <c r="AG31" s="166" t="s">
        <v>201</v>
      </c>
      <c r="AH31" s="166">
        <v>0</v>
      </c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outlineLevel="1">
      <c r="A32" s="157">
        <v>12</v>
      </c>
      <c r="B32" s="158" t="s">
        <v>1432</v>
      </c>
      <c r="C32" s="159" t="s">
        <v>1433</v>
      </c>
      <c r="D32" s="160" t="s">
        <v>177</v>
      </c>
      <c r="E32" s="161">
        <v>4</v>
      </c>
      <c r="F32" s="162"/>
      <c r="G32" s="163">
        <f>ROUND(E32*F32,2)</f>
        <v>0</v>
      </c>
      <c r="H32" s="162"/>
      <c r="I32" s="163">
        <f>ROUND(E32*H32,2)</f>
        <v>0</v>
      </c>
      <c r="J32" s="162"/>
      <c r="K32" s="163">
        <f>ROUND(E32*J32,2)</f>
        <v>0</v>
      </c>
      <c r="L32" s="163">
        <v>21</v>
      </c>
      <c r="M32" s="163">
        <f>G32*(1+L32/100)</f>
        <v>0</v>
      </c>
      <c r="N32" s="163">
        <v>0</v>
      </c>
      <c r="O32" s="163">
        <f>ROUND(E32*N32,2)</f>
        <v>0</v>
      </c>
      <c r="P32" s="163">
        <v>0</v>
      </c>
      <c r="Q32" s="163">
        <f>ROUND(E32*P32,2)</f>
        <v>0</v>
      </c>
      <c r="R32" s="163"/>
      <c r="S32" s="163" t="s">
        <v>178</v>
      </c>
      <c r="T32" s="164" t="s">
        <v>179</v>
      </c>
      <c r="U32" s="165">
        <v>0</v>
      </c>
      <c r="V32" s="165">
        <f>ROUND(E32*U32,2)</f>
        <v>0</v>
      </c>
      <c r="W32" s="165"/>
      <c r="X32" s="165" t="s">
        <v>196</v>
      </c>
      <c r="Y32" s="166"/>
      <c r="Z32" s="166"/>
      <c r="AA32" s="166"/>
      <c r="AB32" s="166"/>
      <c r="AC32" s="166"/>
      <c r="AD32" s="166"/>
      <c r="AE32" s="166"/>
      <c r="AF32" s="166"/>
      <c r="AG32" s="166" t="s">
        <v>197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33" ht="12.75">
      <c r="A33" s="149" t="s">
        <v>173</v>
      </c>
      <c r="B33" s="150" t="s">
        <v>87</v>
      </c>
      <c r="C33" s="151" t="s">
        <v>88</v>
      </c>
      <c r="D33" s="152"/>
      <c r="E33" s="153"/>
      <c r="F33" s="154"/>
      <c r="G33" s="154">
        <f>SUMIF(AG34:AG38,"&lt;&gt;NOR",G34:G38)</f>
        <v>0</v>
      </c>
      <c r="H33" s="154"/>
      <c r="I33" s="154">
        <f>SUM(I34:I38)</f>
        <v>0</v>
      </c>
      <c r="J33" s="154"/>
      <c r="K33" s="154">
        <f>SUM(K34:K38)</f>
        <v>0</v>
      </c>
      <c r="L33" s="154"/>
      <c r="M33" s="154">
        <f>SUM(M34:M38)</f>
        <v>0</v>
      </c>
      <c r="N33" s="154"/>
      <c r="O33" s="154">
        <f>SUM(O34:O38)</f>
        <v>0</v>
      </c>
      <c r="P33" s="154"/>
      <c r="Q33" s="154">
        <f>SUM(Q34:Q38)</f>
        <v>0</v>
      </c>
      <c r="R33" s="154"/>
      <c r="S33" s="154"/>
      <c r="T33" s="155"/>
      <c r="U33" s="156"/>
      <c r="V33" s="156">
        <f>SUM(V34:V38)</f>
        <v>16.52</v>
      </c>
      <c r="W33" s="156"/>
      <c r="X33" s="156"/>
      <c r="AG33" t="s">
        <v>174</v>
      </c>
    </row>
    <row r="34" spans="1:60" ht="12.75" outlineLevel="1">
      <c r="A34" s="167">
        <v>13</v>
      </c>
      <c r="B34" s="168" t="s">
        <v>1434</v>
      </c>
      <c r="C34" s="169" t="s">
        <v>1435</v>
      </c>
      <c r="D34" s="170" t="s">
        <v>240</v>
      </c>
      <c r="E34" s="171">
        <v>42.35524</v>
      </c>
      <c r="F34" s="172"/>
      <c r="G34" s="173">
        <f>ROUND(E34*F34,2)</f>
        <v>0</v>
      </c>
      <c r="H34" s="172"/>
      <c r="I34" s="173">
        <f>ROUND(E34*H34,2)</f>
        <v>0</v>
      </c>
      <c r="J34" s="172"/>
      <c r="K34" s="173">
        <f>ROUND(E34*J34,2)</f>
        <v>0</v>
      </c>
      <c r="L34" s="173">
        <v>21</v>
      </c>
      <c r="M34" s="173">
        <f>G34*(1+L34/100)</f>
        <v>0</v>
      </c>
      <c r="N34" s="173">
        <v>0</v>
      </c>
      <c r="O34" s="173">
        <f>ROUND(E34*N34,2)</f>
        <v>0</v>
      </c>
      <c r="P34" s="173">
        <v>0</v>
      </c>
      <c r="Q34" s="173">
        <f>ROUND(E34*P34,2)</f>
        <v>0</v>
      </c>
      <c r="R34" s="173" t="s">
        <v>496</v>
      </c>
      <c r="S34" s="173" t="s">
        <v>194</v>
      </c>
      <c r="T34" s="174" t="s">
        <v>195</v>
      </c>
      <c r="U34" s="165">
        <v>0.39</v>
      </c>
      <c r="V34" s="165">
        <f>ROUND(E34*U34,2)</f>
        <v>16.52</v>
      </c>
      <c r="W34" s="165"/>
      <c r="X34" s="165" t="s">
        <v>639</v>
      </c>
      <c r="Y34" s="166"/>
      <c r="Z34" s="166"/>
      <c r="AA34" s="166"/>
      <c r="AB34" s="166"/>
      <c r="AC34" s="166"/>
      <c r="AD34" s="166"/>
      <c r="AE34" s="166"/>
      <c r="AF34" s="166"/>
      <c r="AG34" s="166" t="s">
        <v>640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customHeight="1" outlineLevel="1">
      <c r="A35" s="183"/>
      <c r="B35" s="184"/>
      <c r="C35" s="228" t="s">
        <v>1401</v>
      </c>
      <c r="D35" s="228"/>
      <c r="E35" s="228"/>
      <c r="F35" s="228"/>
      <c r="G35" s="228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6"/>
      <c r="Z35" s="166"/>
      <c r="AA35" s="166"/>
      <c r="AB35" s="166"/>
      <c r="AC35" s="166"/>
      <c r="AD35" s="166"/>
      <c r="AE35" s="166"/>
      <c r="AF35" s="166"/>
      <c r="AG35" s="166" t="s">
        <v>199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83"/>
      <c r="B36" s="184"/>
      <c r="C36" s="186" t="s">
        <v>642</v>
      </c>
      <c r="D36" s="187"/>
      <c r="E36" s="188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6"/>
      <c r="Z36" s="166"/>
      <c r="AA36" s="166"/>
      <c r="AB36" s="166"/>
      <c r="AC36" s="166"/>
      <c r="AD36" s="166"/>
      <c r="AE36" s="166"/>
      <c r="AF36" s="166"/>
      <c r="AG36" s="166" t="s">
        <v>201</v>
      </c>
      <c r="AH36" s="166">
        <v>0</v>
      </c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outlineLevel="1">
      <c r="A37" s="183"/>
      <c r="B37" s="184"/>
      <c r="C37" s="186" t="s">
        <v>1436</v>
      </c>
      <c r="D37" s="187"/>
      <c r="E37" s="188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6"/>
      <c r="Z37" s="166"/>
      <c r="AA37" s="166"/>
      <c r="AB37" s="166"/>
      <c r="AC37" s="166"/>
      <c r="AD37" s="166"/>
      <c r="AE37" s="166"/>
      <c r="AF37" s="166"/>
      <c r="AG37" s="166" t="s">
        <v>201</v>
      </c>
      <c r="AH37" s="166">
        <v>0</v>
      </c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outlineLevel="1">
      <c r="A38" s="183"/>
      <c r="B38" s="184"/>
      <c r="C38" s="186" t="s">
        <v>1437</v>
      </c>
      <c r="D38" s="187"/>
      <c r="E38" s="188">
        <v>42.35524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166"/>
      <c r="AA38" s="166"/>
      <c r="AB38" s="166"/>
      <c r="AC38" s="166"/>
      <c r="AD38" s="166"/>
      <c r="AE38" s="166"/>
      <c r="AF38" s="166"/>
      <c r="AG38" s="166" t="s">
        <v>201</v>
      </c>
      <c r="AH38" s="166">
        <v>0</v>
      </c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33" ht="12.75">
      <c r="A39" s="149" t="s">
        <v>173</v>
      </c>
      <c r="B39" s="150" t="s">
        <v>137</v>
      </c>
      <c r="C39" s="151" t="s">
        <v>138</v>
      </c>
      <c r="D39" s="152"/>
      <c r="E39" s="153"/>
      <c r="F39" s="154"/>
      <c r="G39" s="154">
        <f>SUMIF(AG40:AG51,"&lt;&gt;NOR",G40:G51)</f>
        <v>0</v>
      </c>
      <c r="H39" s="154"/>
      <c r="I39" s="154">
        <f>SUM(I40:I51)</f>
        <v>0</v>
      </c>
      <c r="J39" s="154"/>
      <c r="K39" s="154">
        <f>SUM(K40:K51)</f>
        <v>0</v>
      </c>
      <c r="L39" s="154"/>
      <c r="M39" s="154">
        <f>SUM(M40:M51)</f>
        <v>0</v>
      </c>
      <c r="N39" s="154"/>
      <c r="O39" s="154">
        <f>SUM(O40:O51)</f>
        <v>0</v>
      </c>
      <c r="P39" s="154"/>
      <c r="Q39" s="154">
        <f>SUM(Q40:Q51)</f>
        <v>0</v>
      </c>
      <c r="R39" s="154"/>
      <c r="S39" s="154"/>
      <c r="T39" s="155"/>
      <c r="U39" s="156"/>
      <c r="V39" s="156">
        <f>SUM(V40:V51)</f>
        <v>0.29</v>
      </c>
      <c r="W39" s="156"/>
      <c r="X39" s="156"/>
      <c r="AG39" t="s">
        <v>174</v>
      </c>
    </row>
    <row r="40" spans="1:60" ht="22.5" outlineLevel="1">
      <c r="A40" s="167">
        <v>14</v>
      </c>
      <c r="B40" s="168" t="s">
        <v>1404</v>
      </c>
      <c r="C40" s="169" t="s">
        <v>1405</v>
      </c>
      <c r="D40" s="170" t="s">
        <v>240</v>
      </c>
      <c r="E40" s="171">
        <v>28.86125</v>
      </c>
      <c r="F40" s="172"/>
      <c r="G40" s="173">
        <f>ROUND(E40*F40,2)</f>
        <v>0</v>
      </c>
      <c r="H40" s="172"/>
      <c r="I40" s="173">
        <f>ROUND(E40*H40,2)</f>
        <v>0</v>
      </c>
      <c r="J40" s="172"/>
      <c r="K40" s="173">
        <f>ROUND(E40*J40,2)</f>
        <v>0</v>
      </c>
      <c r="L40" s="173">
        <v>21</v>
      </c>
      <c r="M40" s="173">
        <f>G40*(1+L40/100)</f>
        <v>0</v>
      </c>
      <c r="N40" s="173">
        <v>0</v>
      </c>
      <c r="O40" s="173">
        <f>ROUND(E40*N40,2)</f>
        <v>0</v>
      </c>
      <c r="P40" s="173">
        <v>0</v>
      </c>
      <c r="Q40" s="173">
        <f>ROUND(E40*P40,2)</f>
        <v>0</v>
      </c>
      <c r="R40" s="173" t="s">
        <v>496</v>
      </c>
      <c r="S40" s="173" t="s">
        <v>194</v>
      </c>
      <c r="T40" s="174" t="s">
        <v>195</v>
      </c>
      <c r="U40" s="165">
        <v>0.01</v>
      </c>
      <c r="V40" s="165">
        <f>ROUND(E40*U40,2)</f>
        <v>0.29</v>
      </c>
      <c r="W40" s="165"/>
      <c r="X40" s="165" t="s">
        <v>850</v>
      </c>
      <c r="Y40" s="166"/>
      <c r="Z40" s="166"/>
      <c r="AA40" s="166"/>
      <c r="AB40" s="166"/>
      <c r="AC40" s="166"/>
      <c r="AD40" s="166"/>
      <c r="AE40" s="166"/>
      <c r="AF40" s="166"/>
      <c r="AG40" s="166" t="s">
        <v>851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83"/>
      <c r="B41" s="184"/>
      <c r="C41" s="186" t="s">
        <v>852</v>
      </c>
      <c r="D41" s="187"/>
      <c r="E41" s="188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6"/>
      <c r="Z41" s="166"/>
      <c r="AA41" s="166"/>
      <c r="AB41" s="166"/>
      <c r="AC41" s="166"/>
      <c r="AD41" s="166"/>
      <c r="AE41" s="166"/>
      <c r="AF41" s="166"/>
      <c r="AG41" s="166" t="s">
        <v>201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12.75" outlineLevel="1">
      <c r="A42" s="183"/>
      <c r="B42" s="184"/>
      <c r="C42" s="186" t="s">
        <v>1438</v>
      </c>
      <c r="D42" s="187"/>
      <c r="E42" s="188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6"/>
      <c r="Z42" s="166"/>
      <c r="AA42" s="166"/>
      <c r="AB42" s="166"/>
      <c r="AC42" s="166"/>
      <c r="AD42" s="166"/>
      <c r="AE42" s="166"/>
      <c r="AF42" s="166"/>
      <c r="AG42" s="166" t="s">
        <v>201</v>
      </c>
      <c r="AH42" s="166">
        <v>0</v>
      </c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1">
      <c r="A43" s="183"/>
      <c r="B43" s="184"/>
      <c r="C43" s="186" t="s">
        <v>1439</v>
      </c>
      <c r="D43" s="187"/>
      <c r="E43" s="188">
        <v>28.86125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6"/>
      <c r="Z43" s="166"/>
      <c r="AA43" s="166"/>
      <c r="AB43" s="166"/>
      <c r="AC43" s="166"/>
      <c r="AD43" s="166"/>
      <c r="AE43" s="166"/>
      <c r="AF43" s="166"/>
      <c r="AG43" s="166" t="s">
        <v>201</v>
      </c>
      <c r="AH43" s="166">
        <v>0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22.5" outlineLevel="1">
      <c r="A44" s="167">
        <v>15</v>
      </c>
      <c r="B44" s="168" t="s">
        <v>1408</v>
      </c>
      <c r="C44" s="169" t="s">
        <v>1409</v>
      </c>
      <c r="D44" s="170" t="s">
        <v>240</v>
      </c>
      <c r="E44" s="171">
        <v>836.97625</v>
      </c>
      <c r="F44" s="172"/>
      <c r="G44" s="173">
        <f>ROUND(E44*F44,2)</f>
        <v>0</v>
      </c>
      <c r="H44" s="172"/>
      <c r="I44" s="173">
        <f>ROUND(E44*H44,2)</f>
        <v>0</v>
      </c>
      <c r="J44" s="172"/>
      <c r="K44" s="173">
        <f>ROUND(E44*J44,2)</f>
        <v>0</v>
      </c>
      <c r="L44" s="173">
        <v>21</v>
      </c>
      <c r="M44" s="173">
        <f>G44*(1+L44/100)</f>
        <v>0</v>
      </c>
      <c r="N44" s="173">
        <v>0</v>
      </c>
      <c r="O44" s="173">
        <f>ROUND(E44*N44,2)</f>
        <v>0</v>
      </c>
      <c r="P44" s="173">
        <v>0</v>
      </c>
      <c r="Q44" s="173">
        <f>ROUND(E44*P44,2)</f>
        <v>0</v>
      </c>
      <c r="R44" s="173" t="s">
        <v>496</v>
      </c>
      <c r="S44" s="173" t="s">
        <v>194</v>
      </c>
      <c r="T44" s="174" t="s">
        <v>195</v>
      </c>
      <c r="U44" s="165">
        <v>0</v>
      </c>
      <c r="V44" s="165">
        <f>ROUND(E44*U44,2)</f>
        <v>0</v>
      </c>
      <c r="W44" s="165"/>
      <c r="X44" s="165" t="s">
        <v>850</v>
      </c>
      <c r="Y44" s="166"/>
      <c r="Z44" s="166"/>
      <c r="AA44" s="166"/>
      <c r="AB44" s="166"/>
      <c r="AC44" s="166"/>
      <c r="AD44" s="166"/>
      <c r="AE44" s="166"/>
      <c r="AF44" s="166"/>
      <c r="AG44" s="166" t="s">
        <v>851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12.75" outlineLevel="1">
      <c r="A45" s="183"/>
      <c r="B45" s="184"/>
      <c r="C45" s="186" t="s">
        <v>852</v>
      </c>
      <c r="D45" s="187"/>
      <c r="E45" s="188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6"/>
      <c r="Z45" s="166"/>
      <c r="AA45" s="166"/>
      <c r="AB45" s="166"/>
      <c r="AC45" s="166"/>
      <c r="AD45" s="166"/>
      <c r="AE45" s="166"/>
      <c r="AF45" s="166"/>
      <c r="AG45" s="166" t="s">
        <v>201</v>
      </c>
      <c r="AH45" s="166">
        <v>0</v>
      </c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83"/>
      <c r="B46" s="184"/>
      <c r="C46" s="186" t="s">
        <v>1438</v>
      </c>
      <c r="D46" s="187"/>
      <c r="E46" s="188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6"/>
      <c r="Z46" s="166"/>
      <c r="AA46" s="166"/>
      <c r="AB46" s="166"/>
      <c r="AC46" s="166"/>
      <c r="AD46" s="166"/>
      <c r="AE46" s="166"/>
      <c r="AF46" s="166"/>
      <c r="AG46" s="166" t="s">
        <v>201</v>
      </c>
      <c r="AH46" s="166">
        <v>0</v>
      </c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1">
      <c r="A47" s="183"/>
      <c r="B47" s="184"/>
      <c r="C47" s="186" t="s">
        <v>1439</v>
      </c>
      <c r="D47" s="187"/>
      <c r="E47" s="188">
        <v>28.86125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6"/>
      <c r="Z47" s="166"/>
      <c r="AA47" s="166"/>
      <c r="AB47" s="166"/>
      <c r="AC47" s="166"/>
      <c r="AD47" s="166"/>
      <c r="AE47" s="166"/>
      <c r="AF47" s="166"/>
      <c r="AG47" s="166" t="s">
        <v>201</v>
      </c>
      <c r="AH47" s="166">
        <v>0</v>
      </c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75" outlineLevel="1">
      <c r="A48" s="167">
        <v>16</v>
      </c>
      <c r="B48" s="168" t="s">
        <v>861</v>
      </c>
      <c r="C48" s="169" t="s">
        <v>862</v>
      </c>
      <c r="D48" s="170" t="s">
        <v>240</v>
      </c>
      <c r="E48" s="171">
        <v>28.86125</v>
      </c>
      <c r="F48" s="172"/>
      <c r="G48" s="173">
        <f>ROUND(E48*F48,2)</f>
        <v>0</v>
      </c>
      <c r="H48" s="172"/>
      <c r="I48" s="173">
        <f>ROUND(E48*H48,2)</f>
        <v>0</v>
      </c>
      <c r="J48" s="172"/>
      <c r="K48" s="173">
        <f>ROUND(E48*J48,2)</f>
        <v>0</v>
      </c>
      <c r="L48" s="173">
        <v>21</v>
      </c>
      <c r="M48" s="173">
        <f>G48*(1+L48/100)</f>
        <v>0</v>
      </c>
      <c r="N48" s="173">
        <v>0</v>
      </c>
      <c r="O48" s="173">
        <f>ROUND(E48*N48,2)</f>
        <v>0</v>
      </c>
      <c r="P48" s="173">
        <v>0</v>
      </c>
      <c r="Q48" s="173">
        <f>ROUND(E48*P48,2)</f>
        <v>0</v>
      </c>
      <c r="R48" s="173" t="s">
        <v>527</v>
      </c>
      <c r="S48" s="173" t="s">
        <v>863</v>
      </c>
      <c r="T48" s="174" t="s">
        <v>863</v>
      </c>
      <c r="U48" s="165">
        <v>0</v>
      </c>
      <c r="V48" s="165">
        <f>ROUND(E48*U48,2)</f>
        <v>0</v>
      </c>
      <c r="W48" s="165"/>
      <c r="X48" s="165" t="s">
        <v>850</v>
      </c>
      <c r="Y48" s="166"/>
      <c r="Z48" s="166"/>
      <c r="AA48" s="166"/>
      <c r="AB48" s="166"/>
      <c r="AC48" s="166"/>
      <c r="AD48" s="166"/>
      <c r="AE48" s="166"/>
      <c r="AF48" s="166"/>
      <c r="AG48" s="166" t="s">
        <v>851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1">
      <c r="A49" s="183"/>
      <c r="B49" s="184"/>
      <c r="C49" s="186" t="s">
        <v>852</v>
      </c>
      <c r="D49" s="187"/>
      <c r="E49" s="188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6"/>
      <c r="Z49" s="166"/>
      <c r="AA49" s="166"/>
      <c r="AB49" s="166"/>
      <c r="AC49" s="166"/>
      <c r="AD49" s="166"/>
      <c r="AE49" s="166"/>
      <c r="AF49" s="166"/>
      <c r="AG49" s="166" t="s">
        <v>201</v>
      </c>
      <c r="AH49" s="166">
        <v>0</v>
      </c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83"/>
      <c r="B50" s="184"/>
      <c r="C50" s="186" t="s">
        <v>1438</v>
      </c>
      <c r="D50" s="187"/>
      <c r="E50" s="188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6"/>
      <c r="Z50" s="166"/>
      <c r="AA50" s="166"/>
      <c r="AB50" s="166"/>
      <c r="AC50" s="166"/>
      <c r="AD50" s="166"/>
      <c r="AE50" s="166"/>
      <c r="AF50" s="166"/>
      <c r="AG50" s="166" t="s">
        <v>201</v>
      </c>
      <c r="AH50" s="166">
        <v>0</v>
      </c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1">
      <c r="A51" s="183"/>
      <c r="B51" s="184"/>
      <c r="C51" s="186" t="s">
        <v>1439</v>
      </c>
      <c r="D51" s="187"/>
      <c r="E51" s="188">
        <v>28.86125</v>
      </c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6"/>
      <c r="Z51" s="166"/>
      <c r="AA51" s="166"/>
      <c r="AB51" s="166"/>
      <c r="AC51" s="166"/>
      <c r="AD51" s="166"/>
      <c r="AE51" s="166"/>
      <c r="AF51" s="166"/>
      <c r="AG51" s="166" t="s">
        <v>201</v>
      </c>
      <c r="AH51" s="166">
        <v>0</v>
      </c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33" ht="12.75">
      <c r="A52" s="131"/>
      <c r="B52" s="135"/>
      <c r="C52" s="175"/>
      <c r="D52" s="137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AE52">
        <v>15</v>
      </c>
      <c r="AF52">
        <v>21</v>
      </c>
      <c r="AG52" t="s">
        <v>160</v>
      </c>
    </row>
    <row r="53" spans="1:33" ht="12.75">
      <c r="A53" s="176"/>
      <c r="B53" s="177" t="s">
        <v>14</v>
      </c>
      <c r="C53" s="178"/>
      <c r="D53" s="179"/>
      <c r="E53" s="180"/>
      <c r="F53" s="180"/>
      <c r="G53" s="181">
        <f>G8+G18+G22+G27+G33+G39</f>
        <v>0</v>
      </c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AE53">
        <f>SUMIF(L7:L51,AE52,G7:G51)</f>
        <v>0</v>
      </c>
      <c r="AF53">
        <f>SUMIF(L7:L51,AF52,G7:G51)</f>
        <v>0</v>
      </c>
      <c r="AG53" t="s">
        <v>187</v>
      </c>
    </row>
    <row r="54" spans="3:33" ht="12.75">
      <c r="C54" s="182"/>
      <c r="D54" s="83"/>
      <c r="AG54" t="s">
        <v>188</v>
      </c>
    </row>
    <row r="55" ht="12.75">
      <c r="D55" s="83"/>
    </row>
    <row r="56" ht="12.75">
      <c r="D56" s="83"/>
    </row>
    <row r="57" ht="12.75">
      <c r="D57" s="83"/>
    </row>
    <row r="58" ht="12.75">
      <c r="D58" s="83"/>
    </row>
    <row r="59" ht="12.75">
      <c r="D59" s="83"/>
    </row>
    <row r="60" ht="12.75">
      <c r="D60" s="83"/>
    </row>
    <row r="61" ht="12.75">
      <c r="D61" s="83"/>
    </row>
    <row r="62" ht="12.75">
      <c r="D62" s="83"/>
    </row>
    <row r="63" ht="12.75">
      <c r="D63" s="83"/>
    </row>
    <row r="64" ht="12.75">
      <c r="D64" s="83"/>
    </row>
    <row r="65" ht="12.75">
      <c r="D65" s="83"/>
    </row>
    <row r="66" ht="12.75">
      <c r="D66" s="83"/>
    </row>
    <row r="67" ht="12.75">
      <c r="D67" s="83"/>
    </row>
    <row r="68" ht="12.75">
      <c r="D68" s="83"/>
    </row>
    <row r="69" ht="12.75">
      <c r="D69" s="83"/>
    </row>
    <row r="70" ht="12.75">
      <c r="D70" s="83"/>
    </row>
    <row r="71" ht="12.75">
      <c r="D71" s="83"/>
    </row>
    <row r="72" ht="12.75">
      <c r="D72" s="83"/>
    </row>
    <row r="73" ht="12.75">
      <c r="D73" s="83"/>
    </row>
    <row r="74" ht="12.75">
      <c r="D74" s="83"/>
    </row>
    <row r="75" ht="12.75">
      <c r="D75" s="83"/>
    </row>
    <row r="76" ht="12.75">
      <c r="D76" s="83"/>
    </row>
    <row r="77" ht="12.75">
      <c r="D77" s="83"/>
    </row>
    <row r="78" ht="12.75">
      <c r="D78" s="83"/>
    </row>
    <row r="79" ht="12.75">
      <c r="D79" s="83"/>
    </row>
    <row r="80" ht="12.75">
      <c r="D80" s="83"/>
    </row>
    <row r="81" ht="12.75">
      <c r="D81" s="83"/>
    </row>
    <row r="82" ht="12.75">
      <c r="D82" s="83"/>
    </row>
    <row r="83" ht="12.75">
      <c r="D83" s="83"/>
    </row>
    <row r="84" ht="12.75">
      <c r="D84" s="83"/>
    </row>
    <row r="85" ht="12.75">
      <c r="D85" s="83"/>
    </row>
    <row r="86" ht="12.75">
      <c r="D86" s="83"/>
    </row>
    <row r="87" ht="12.75">
      <c r="D87" s="83"/>
    </row>
    <row r="88" ht="12.75">
      <c r="D88" s="83"/>
    </row>
    <row r="89" ht="12.75">
      <c r="D89" s="83"/>
    </row>
    <row r="90" ht="12.75">
      <c r="D90" s="83"/>
    </row>
    <row r="91" ht="12.75">
      <c r="D91" s="83"/>
    </row>
    <row r="92" ht="12.75">
      <c r="D92" s="83"/>
    </row>
    <row r="93" ht="12.75">
      <c r="D93" s="83"/>
    </row>
    <row r="94" ht="12.75">
      <c r="D94" s="83"/>
    </row>
    <row r="95" ht="12.75">
      <c r="D95" s="83"/>
    </row>
    <row r="96" ht="12.75">
      <c r="D96" s="83"/>
    </row>
    <row r="97" ht="12.75">
      <c r="D97" s="83"/>
    </row>
    <row r="98" ht="12.75">
      <c r="D98" s="83"/>
    </row>
    <row r="99" ht="12.75">
      <c r="D99" s="83"/>
    </row>
    <row r="100" ht="12.75">
      <c r="D100" s="83"/>
    </row>
    <row r="101" ht="12.75">
      <c r="D101" s="83"/>
    </row>
    <row r="102" ht="12.75">
      <c r="D102" s="83"/>
    </row>
    <row r="103" ht="12.75">
      <c r="D103" s="83"/>
    </row>
    <row r="104" ht="12.75">
      <c r="D104" s="83"/>
    </row>
    <row r="105" ht="12.75">
      <c r="D105" s="83"/>
    </row>
    <row r="106" ht="12.75">
      <c r="D106" s="83"/>
    </row>
    <row r="107" ht="12.75">
      <c r="D107" s="83"/>
    </row>
    <row r="108" ht="12.75">
      <c r="D108" s="83"/>
    </row>
    <row r="109" ht="12.75">
      <c r="D109" s="83"/>
    </row>
    <row r="110" ht="12.75">
      <c r="D110" s="83"/>
    </row>
    <row r="111" ht="12.75">
      <c r="D111" s="83"/>
    </row>
    <row r="112" ht="12.75">
      <c r="D112" s="83"/>
    </row>
    <row r="113" ht="12.75">
      <c r="D113" s="83"/>
    </row>
    <row r="114" ht="12.75">
      <c r="D114" s="83"/>
    </row>
    <row r="115" ht="12.75">
      <c r="D115" s="83"/>
    </row>
    <row r="116" ht="12.75">
      <c r="D116" s="83"/>
    </row>
    <row r="117" ht="12.75">
      <c r="D117" s="83"/>
    </row>
    <row r="118" ht="12.75">
      <c r="D118" s="83"/>
    </row>
    <row r="119" ht="12.75">
      <c r="D119" s="83"/>
    </row>
    <row r="120" ht="12.75">
      <c r="D120" s="83"/>
    </row>
    <row r="121" ht="12.75">
      <c r="D121" s="83"/>
    </row>
    <row r="122" ht="12.75">
      <c r="D122" s="83"/>
    </row>
    <row r="123" ht="12.75">
      <c r="D123" s="83"/>
    </row>
    <row r="124" ht="12.75">
      <c r="D124" s="83"/>
    </row>
    <row r="125" ht="12.75">
      <c r="D125" s="83"/>
    </row>
    <row r="126" ht="12.75">
      <c r="D126" s="83"/>
    </row>
    <row r="127" ht="12.75">
      <c r="D127" s="83"/>
    </row>
    <row r="128" ht="12.75">
      <c r="D128" s="83"/>
    </row>
    <row r="129" ht="12.75">
      <c r="D129" s="83"/>
    </row>
    <row r="130" ht="12.75">
      <c r="D130" s="83"/>
    </row>
    <row r="131" ht="12.75">
      <c r="D131" s="83"/>
    </row>
    <row r="132" ht="12.75">
      <c r="D132" s="83"/>
    </row>
    <row r="133" ht="12.75">
      <c r="D133" s="83"/>
    </row>
    <row r="134" ht="12.75">
      <c r="D134" s="83"/>
    </row>
    <row r="135" ht="12.75">
      <c r="D135" s="83"/>
    </row>
    <row r="136" ht="12.75">
      <c r="D136" s="83"/>
    </row>
    <row r="137" ht="12.75">
      <c r="D137" s="83"/>
    </row>
    <row r="138" ht="12.75">
      <c r="D138" s="83"/>
    </row>
    <row r="139" ht="12.75">
      <c r="D139" s="83"/>
    </row>
    <row r="140" ht="12.75">
      <c r="D140" s="83"/>
    </row>
    <row r="141" ht="12.75">
      <c r="D141" s="83"/>
    </row>
    <row r="142" ht="12.75">
      <c r="D142" s="83"/>
    </row>
    <row r="143" ht="12.75">
      <c r="D143" s="83"/>
    </row>
    <row r="144" ht="12.75">
      <c r="D144" s="83"/>
    </row>
    <row r="145" ht="12.75">
      <c r="D145" s="83"/>
    </row>
    <row r="146" ht="12.75">
      <c r="D146" s="83"/>
    </row>
    <row r="147" ht="12.75">
      <c r="D147" s="83"/>
    </row>
    <row r="148" ht="12.75">
      <c r="D148" s="83"/>
    </row>
    <row r="149" ht="12.75">
      <c r="D149" s="83"/>
    </row>
    <row r="150" ht="12.75">
      <c r="D150" s="83"/>
    </row>
    <row r="151" ht="12.75">
      <c r="D151" s="83"/>
    </row>
    <row r="152" ht="12.75">
      <c r="D152" s="83"/>
    </row>
    <row r="153" ht="12.75">
      <c r="D153" s="83"/>
    </row>
    <row r="154" ht="12.75">
      <c r="D154" s="83"/>
    </row>
    <row r="155" ht="12.75">
      <c r="D155" s="83"/>
    </row>
    <row r="156" ht="12.75">
      <c r="D156" s="83"/>
    </row>
    <row r="157" ht="12.75">
      <c r="D157" s="83"/>
    </row>
    <row r="158" ht="12.75">
      <c r="D158" s="83"/>
    </row>
    <row r="159" ht="12.75">
      <c r="D159" s="83"/>
    </row>
    <row r="160" ht="12.75">
      <c r="D160" s="83"/>
    </row>
    <row r="161" ht="12.75">
      <c r="D161" s="83"/>
    </row>
    <row r="162" ht="12.75">
      <c r="D162" s="83"/>
    </row>
    <row r="163" ht="12.75">
      <c r="D163" s="83"/>
    </row>
    <row r="164" ht="12.75">
      <c r="D164" s="83"/>
    </row>
    <row r="165" ht="12.75">
      <c r="D165" s="83"/>
    </row>
    <row r="166" ht="12.75">
      <c r="D166" s="83"/>
    </row>
    <row r="167" ht="12.75">
      <c r="D167" s="83"/>
    </row>
    <row r="168" ht="12.75">
      <c r="D168" s="83"/>
    </row>
    <row r="169" ht="12.75">
      <c r="D169" s="83"/>
    </row>
    <row r="170" ht="12.75">
      <c r="D170" s="83"/>
    </row>
    <row r="171" ht="12.75">
      <c r="D171" s="83"/>
    </row>
    <row r="172" ht="12.75">
      <c r="D172" s="83"/>
    </row>
    <row r="173" ht="12.75">
      <c r="D173" s="83"/>
    </row>
    <row r="174" ht="12.75">
      <c r="D174" s="83"/>
    </row>
    <row r="175" ht="12.75">
      <c r="D175" s="83"/>
    </row>
    <row r="176" ht="12.75">
      <c r="D176" s="83"/>
    </row>
    <row r="177" ht="12.75">
      <c r="D177" s="83"/>
    </row>
    <row r="178" ht="12.75">
      <c r="D178" s="83"/>
    </row>
    <row r="179" ht="12.75">
      <c r="D179" s="83"/>
    </row>
    <row r="180" ht="12.75">
      <c r="D180" s="83"/>
    </row>
    <row r="181" ht="12.75">
      <c r="D181" s="83"/>
    </row>
    <row r="182" ht="12.75">
      <c r="D182" s="83"/>
    </row>
    <row r="183" ht="12.75">
      <c r="D183" s="83"/>
    </row>
    <row r="184" ht="12.75">
      <c r="D184" s="83"/>
    </row>
    <row r="185" ht="12.75">
      <c r="D185" s="83"/>
    </row>
    <row r="186" ht="12.75">
      <c r="D186" s="83"/>
    </row>
    <row r="187" ht="12.75">
      <c r="D187" s="83"/>
    </row>
    <row r="188" ht="12.75">
      <c r="D188" s="83"/>
    </row>
    <row r="189" ht="12.75">
      <c r="D189" s="83"/>
    </row>
    <row r="190" ht="12.75">
      <c r="D190" s="83"/>
    </row>
    <row r="191" ht="12.75">
      <c r="D191" s="83"/>
    </row>
    <row r="192" ht="12.75">
      <c r="D192" s="83"/>
    </row>
    <row r="193" ht="12.75">
      <c r="D193" s="83"/>
    </row>
    <row r="194" ht="12.75">
      <c r="D194" s="83"/>
    </row>
    <row r="195" ht="12.75">
      <c r="D195" s="83"/>
    </row>
    <row r="196" ht="12.75">
      <c r="D196" s="83"/>
    </row>
    <row r="197" ht="12.75">
      <c r="D197" s="83"/>
    </row>
    <row r="198" ht="12.75">
      <c r="D198" s="83"/>
    </row>
    <row r="199" ht="12.75">
      <c r="D199" s="83"/>
    </row>
    <row r="200" ht="12.75">
      <c r="D200" s="83"/>
    </row>
    <row r="201" ht="12.75">
      <c r="D201" s="83"/>
    </row>
    <row r="202" ht="12.75">
      <c r="D202" s="83"/>
    </row>
    <row r="203" ht="12.75">
      <c r="D203" s="83"/>
    </row>
    <row r="204" ht="12.75">
      <c r="D204" s="83"/>
    </row>
    <row r="205" ht="12.75">
      <c r="D205" s="83"/>
    </row>
    <row r="206" ht="12.75">
      <c r="D206" s="83"/>
    </row>
    <row r="207" ht="12.75">
      <c r="D207" s="83"/>
    </row>
    <row r="208" ht="12.75">
      <c r="D208" s="83"/>
    </row>
    <row r="209" ht="12.75">
      <c r="D209" s="83"/>
    </row>
    <row r="210" ht="12.75">
      <c r="D210" s="83"/>
    </row>
    <row r="211" ht="12.75">
      <c r="D211" s="83"/>
    </row>
    <row r="212" ht="12.75">
      <c r="D212" s="83"/>
    </row>
    <row r="213" ht="12.75">
      <c r="D213" s="83"/>
    </row>
    <row r="214" ht="12.75">
      <c r="D214" s="83"/>
    </row>
    <row r="215" ht="12.75">
      <c r="D215" s="83"/>
    </row>
    <row r="216" ht="12.75">
      <c r="D216" s="83"/>
    </row>
    <row r="217" ht="12.75">
      <c r="D217" s="83"/>
    </row>
    <row r="218" ht="12.75">
      <c r="D218" s="83"/>
    </row>
    <row r="219" ht="12.75">
      <c r="D219" s="83"/>
    </row>
    <row r="220" ht="12.75">
      <c r="D220" s="83"/>
    </row>
    <row r="221" ht="12.75">
      <c r="D221" s="83"/>
    </row>
    <row r="222" ht="12.75">
      <c r="D222" s="83"/>
    </row>
    <row r="223" ht="12.75">
      <c r="D223" s="83"/>
    </row>
    <row r="224" ht="12.75">
      <c r="D224" s="83"/>
    </row>
    <row r="225" ht="12.75">
      <c r="D225" s="83"/>
    </row>
    <row r="226" ht="12.75">
      <c r="D226" s="83"/>
    </row>
    <row r="227" ht="12.75">
      <c r="D227" s="83"/>
    </row>
    <row r="228" ht="12.75">
      <c r="D228" s="83"/>
    </row>
    <row r="229" ht="12.75">
      <c r="D229" s="83"/>
    </row>
    <row r="230" ht="12.75">
      <c r="D230" s="83"/>
    </row>
    <row r="231" ht="12.75">
      <c r="D231" s="83"/>
    </row>
    <row r="232" ht="12.75">
      <c r="D232" s="83"/>
    </row>
    <row r="233" ht="12.75">
      <c r="D233" s="83"/>
    </row>
    <row r="234" ht="12.75">
      <c r="D234" s="83"/>
    </row>
    <row r="235" ht="12.75">
      <c r="D235" s="83"/>
    </row>
    <row r="236" ht="12.75">
      <c r="D236" s="83"/>
    </row>
    <row r="237" ht="12.75">
      <c r="D237" s="83"/>
    </row>
    <row r="238" ht="12.75">
      <c r="D238" s="83"/>
    </row>
    <row r="239" ht="12.75">
      <c r="D239" s="83"/>
    </row>
    <row r="240" ht="12.75">
      <c r="D240" s="83"/>
    </row>
    <row r="241" ht="12.75">
      <c r="D241" s="83"/>
    </row>
    <row r="242" ht="12.75">
      <c r="D242" s="83"/>
    </row>
    <row r="243" ht="12.75">
      <c r="D243" s="83"/>
    </row>
    <row r="244" ht="12.75">
      <c r="D244" s="83"/>
    </row>
    <row r="245" ht="12.75">
      <c r="D245" s="83"/>
    </row>
    <row r="246" ht="12.75">
      <c r="D246" s="83"/>
    </row>
    <row r="247" ht="12.75">
      <c r="D247" s="83"/>
    </row>
    <row r="248" ht="12.75">
      <c r="D248" s="83"/>
    </row>
    <row r="249" ht="12.75">
      <c r="D249" s="83"/>
    </row>
    <row r="250" ht="12.75">
      <c r="D250" s="83"/>
    </row>
    <row r="251" ht="12.75">
      <c r="D251" s="83"/>
    </row>
    <row r="252" ht="12.75">
      <c r="D252" s="83"/>
    </row>
    <row r="253" ht="12.75">
      <c r="D253" s="83"/>
    </row>
    <row r="254" ht="12.75">
      <c r="D254" s="83"/>
    </row>
    <row r="255" ht="12.75">
      <c r="D255" s="83"/>
    </row>
    <row r="256" ht="12.75">
      <c r="D256" s="83"/>
    </row>
    <row r="257" ht="12.75">
      <c r="D257" s="83"/>
    </row>
    <row r="258" ht="12.75">
      <c r="D258" s="83"/>
    </row>
    <row r="259" ht="12.75">
      <c r="D259" s="83"/>
    </row>
    <row r="260" ht="12.75">
      <c r="D260" s="83"/>
    </row>
    <row r="261" ht="12.75">
      <c r="D261" s="83"/>
    </row>
    <row r="262" ht="12.75">
      <c r="D262" s="83"/>
    </row>
    <row r="263" ht="12.75">
      <c r="D263" s="83"/>
    </row>
    <row r="264" ht="12.75">
      <c r="D264" s="83"/>
    </row>
    <row r="265" ht="12.75">
      <c r="D265" s="83"/>
    </row>
    <row r="266" ht="12.75">
      <c r="D266" s="83"/>
    </row>
    <row r="267" ht="12.75">
      <c r="D267" s="83"/>
    </row>
    <row r="268" ht="12.75">
      <c r="D268" s="83"/>
    </row>
    <row r="269" ht="12.75">
      <c r="D269" s="83"/>
    </row>
    <row r="270" ht="12.75">
      <c r="D270" s="83"/>
    </row>
    <row r="271" ht="12.75">
      <c r="D271" s="83"/>
    </row>
    <row r="272" ht="12.75">
      <c r="D272" s="83"/>
    </row>
    <row r="273" ht="12.75">
      <c r="D273" s="83"/>
    </row>
    <row r="274" ht="12.75">
      <c r="D274" s="83"/>
    </row>
    <row r="275" ht="12.75">
      <c r="D275" s="83"/>
    </row>
    <row r="276" ht="12.75">
      <c r="D276" s="83"/>
    </row>
    <row r="277" ht="12.75">
      <c r="D277" s="83"/>
    </row>
    <row r="278" ht="12.75">
      <c r="D278" s="83"/>
    </row>
    <row r="279" ht="12.75">
      <c r="D279" s="83"/>
    </row>
    <row r="280" ht="12.75">
      <c r="D280" s="83"/>
    </row>
    <row r="281" ht="12.75">
      <c r="D281" s="83"/>
    </row>
    <row r="282" ht="12.75">
      <c r="D282" s="83"/>
    </row>
    <row r="283" ht="12.75">
      <c r="D283" s="83"/>
    </row>
    <row r="284" ht="12.75">
      <c r="D284" s="83"/>
    </row>
    <row r="285" ht="12.75">
      <c r="D285" s="83"/>
    </row>
    <row r="286" ht="12.75">
      <c r="D286" s="83"/>
    </row>
    <row r="287" ht="12.75">
      <c r="D287" s="83"/>
    </row>
    <row r="288" ht="12.75">
      <c r="D288" s="83"/>
    </row>
    <row r="289" ht="12.75">
      <c r="D289" s="83"/>
    </row>
    <row r="290" ht="12.75">
      <c r="D290" s="83"/>
    </row>
    <row r="291" ht="12.75">
      <c r="D291" s="83"/>
    </row>
    <row r="292" ht="12.75">
      <c r="D292" s="83"/>
    </row>
    <row r="293" ht="12.75">
      <c r="D293" s="83"/>
    </row>
    <row r="294" ht="12.75">
      <c r="D294" s="83"/>
    </row>
    <row r="295" ht="12.75">
      <c r="D295" s="83"/>
    </row>
    <row r="296" ht="12.75">
      <c r="D296" s="83"/>
    </row>
    <row r="297" ht="12.75">
      <c r="D297" s="83"/>
    </row>
    <row r="298" ht="12.75">
      <c r="D298" s="83"/>
    </row>
    <row r="299" ht="12.75">
      <c r="D299" s="83"/>
    </row>
    <row r="300" ht="12.75">
      <c r="D300" s="83"/>
    </row>
    <row r="301" ht="12.75">
      <c r="D301" s="83"/>
    </row>
    <row r="302" ht="12.75">
      <c r="D302" s="83"/>
    </row>
    <row r="303" ht="12.75">
      <c r="D303" s="83"/>
    </row>
    <row r="304" ht="12.75">
      <c r="D304" s="83"/>
    </row>
    <row r="305" ht="12.75">
      <c r="D305" s="83"/>
    </row>
    <row r="306" ht="12.75">
      <c r="D306" s="83"/>
    </row>
    <row r="307" ht="12.75">
      <c r="D307" s="83"/>
    </row>
    <row r="308" ht="12.75">
      <c r="D308" s="83"/>
    </row>
    <row r="309" ht="12.75">
      <c r="D309" s="83"/>
    </row>
    <row r="310" ht="12.75">
      <c r="D310" s="83"/>
    </row>
    <row r="311" ht="12.75">
      <c r="D311" s="83"/>
    </row>
    <row r="312" ht="12.75">
      <c r="D312" s="83"/>
    </row>
    <row r="313" ht="12.75">
      <c r="D313" s="83"/>
    </row>
    <row r="314" ht="12.75">
      <c r="D314" s="83"/>
    </row>
    <row r="315" ht="12.75">
      <c r="D315" s="83"/>
    </row>
    <row r="316" ht="12.75">
      <c r="D316" s="83"/>
    </row>
    <row r="317" ht="12.75">
      <c r="D317" s="83"/>
    </row>
    <row r="318" ht="12.75">
      <c r="D318" s="83"/>
    </row>
    <row r="319" ht="12.75">
      <c r="D319" s="83"/>
    </row>
    <row r="320" ht="12.75">
      <c r="D320" s="83"/>
    </row>
    <row r="321" ht="12.75">
      <c r="D321" s="83"/>
    </row>
    <row r="322" ht="12.75">
      <c r="D322" s="83"/>
    </row>
    <row r="323" ht="12.75">
      <c r="D323" s="83"/>
    </row>
    <row r="324" ht="12.75">
      <c r="D324" s="83"/>
    </row>
    <row r="325" ht="12.75">
      <c r="D325" s="83"/>
    </row>
    <row r="326" ht="12.75">
      <c r="D326" s="83"/>
    </row>
    <row r="327" ht="12.75">
      <c r="D327" s="83"/>
    </row>
    <row r="328" ht="12.75">
      <c r="D328" s="83"/>
    </row>
    <row r="329" ht="12.75">
      <c r="D329" s="83"/>
    </row>
    <row r="330" ht="12.75">
      <c r="D330" s="83"/>
    </row>
    <row r="331" ht="12.75">
      <c r="D331" s="83"/>
    </row>
    <row r="332" ht="12.75">
      <c r="D332" s="83"/>
    </row>
    <row r="333" ht="12.75">
      <c r="D333" s="83"/>
    </row>
    <row r="334" ht="12.75">
      <c r="D334" s="83"/>
    </row>
    <row r="335" ht="12.75">
      <c r="D335" s="83"/>
    </row>
    <row r="336" ht="12.75">
      <c r="D336" s="83"/>
    </row>
    <row r="337" ht="12.75">
      <c r="D337" s="83"/>
    </row>
    <row r="338" ht="12.75">
      <c r="D338" s="83"/>
    </row>
    <row r="339" ht="12.75">
      <c r="D339" s="83"/>
    </row>
    <row r="340" ht="12.75">
      <c r="D340" s="83"/>
    </row>
    <row r="341" ht="12.75">
      <c r="D341" s="83"/>
    </row>
    <row r="342" ht="12.75">
      <c r="D342" s="83"/>
    </row>
    <row r="343" ht="12.75">
      <c r="D343" s="83"/>
    </row>
    <row r="344" ht="12.75">
      <c r="D344" s="83"/>
    </row>
    <row r="345" ht="12.75">
      <c r="D345" s="83"/>
    </row>
    <row r="346" ht="12.75">
      <c r="D346" s="83"/>
    </row>
    <row r="347" ht="12.75">
      <c r="D347" s="83"/>
    </row>
    <row r="348" ht="12.75">
      <c r="D348" s="83"/>
    </row>
    <row r="349" ht="12.75">
      <c r="D349" s="83"/>
    </row>
    <row r="350" ht="12.75">
      <c r="D350" s="83"/>
    </row>
    <row r="351" ht="12.75">
      <c r="D351" s="83"/>
    </row>
    <row r="352" ht="12.75">
      <c r="D352" s="83"/>
    </row>
    <row r="353" ht="12.75">
      <c r="D353" s="83"/>
    </row>
    <row r="354" ht="12.75">
      <c r="D354" s="83"/>
    </row>
    <row r="355" ht="12.75">
      <c r="D355" s="83"/>
    </row>
    <row r="356" ht="12.75">
      <c r="D356" s="83"/>
    </row>
    <row r="357" ht="12.75">
      <c r="D357" s="83"/>
    </row>
    <row r="358" ht="12.75">
      <c r="D358" s="83"/>
    </row>
    <row r="359" ht="12.75">
      <c r="D359" s="83"/>
    </row>
    <row r="360" ht="12.75">
      <c r="D360" s="83"/>
    </row>
    <row r="361" ht="12.75">
      <c r="D361" s="83"/>
    </row>
    <row r="362" ht="12.75">
      <c r="D362" s="83"/>
    </row>
    <row r="363" ht="12.75">
      <c r="D363" s="83"/>
    </row>
    <row r="364" ht="12.75">
      <c r="D364" s="83"/>
    </row>
    <row r="365" ht="12.75">
      <c r="D365" s="83"/>
    </row>
    <row r="366" ht="12.75">
      <c r="D366" s="83"/>
    </row>
    <row r="367" ht="12.75">
      <c r="D367" s="83"/>
    </row>
    <row r="368" ht="12.75">
      <c r="D368" s="83"/>
    </row>
    <row r="369" ht="12.75">
      <c r="D369" s="83"/>
    </row>
    <row r="370" ht="12.75">
      <c r="D370" s="83"/>
    </row>
    <row r="371" ht="12.75">
      <c r="D371" s="83"/>
    </row>
    <row r="372" ht="12.75">
      <c r="D372" s="83"/>
    </row>
    <row r="373" ht="12.75">
      <c r="D373" s="83"/>
    </row>
    <row r="374" ht="12.75">
      <c r="D374" s="83"/>
    </row>
    <row r="375" ht="12.75">
      <c r="D375" s="83"/>
    </row>
    <row r="376" ht="12.75">
      <c r="D376" s="83"/>
    </row>
    <row r="377" ht="12.75">
      <c r="D377" s="83"/>
    </row>
    <row r="378" ht="12.75">
      <c r="D378" s="83"/>
    </row>
    <row r="379" ht="12.75">
      <c r="D379" s="83"/>
    </row>
    <row r="380" ht="12.75">
      <c r="D380" s="83"/>
    </row>
    <row r="381" ht="12.75">
      <c r="D381" s="83"/>
    </row>
    <row r="382" ht="12.75">
      <c r="D382" s="83"/>
    </row>
    <row r="383" ht="12.75">
      <c r="D383" s="83"/>
    </row>
    <row r="384" ht="12.75">
      <c r="D384" s="83"/>
    </row>
    <row r="385" ht="12.75">
      <c r="D385" s="83"/>
    </row>
    <row r="386" ht="12.75">
      <c r="D386" s="83"/>
    </row>
    <row r="387" ht="12.75">
      <c r="D387" s="83"/>
    </row>
    <row r="388" ht="12.75">
      <c r="D388" s="83"/>
    </row>
    <row r="389" ht="12.75">
      <c r="D389" s="83"/>
    </row>
    <row r="390" ht="12.75">
      <c r="D390" s="83"/>
    </row>
    <row r="391" ht="12.75">
      <c r="D391" s="83"/>
    </row>
    <row r="392" ht="12.75">
      <c r="D392" s="83"/>
    </row>
    <row r="393" ht="12.75">
      <c r="D393" s="83"/>
    </row>
    <row r="394" ht="12.75">
      <c r="D394" s="83"/>
    </row>
    <row r="395" ht="12.75">
      <c r="D395" s="83"/>
    </row>
    <row r="396" ht="12.75">
      <c r="D396" s="83"/>
    </row>
    <row r="397" ht="12.75">
      <c r="D397" s="83"/>
    </row>
    <row r="398" ht="12.75">
      <c r="D398" s="83"/>
    </row>
    <row r="399" ht="12.75">
      <c r="D399" s="83"/>
    </row>
    <row r="400" ht="12.75">
      <c r="D400" s="83"/>
    </row>
    <row r="401" ht="12.75">
      <c r="D401" s="83"/>
    </row>
    <row r="402" ht="12.75">
      <c r="D402" s="83"/>
    </row>
    <row r="403" ht="12.75">
      <c r="D403" s="83"/>
    </row>
    <row r="404" ht="12.75">
      <c r="D404" s="83"/>
    </row>
    <row r="405" ht="12.75">
      <c r="D405" s="83"/>
    </row>
    <row r="406" ht="12.75">
      <c r="D406" s="83"/>
    </row>
    <row r="407" ht="12.75">
      <c r="D407" s="83"/>
    </row>
    <row r="408" ht="12.75">
      <c r="D408" s="83"/>
    </row>
    <row r="409" ht="12.75">
      <c r="D409" s="83"/>
    </row>
    <row r="410" ht="12.75">
      <c r="D410" s="83"/>
    </row>
    <row r="411" ht="12.75">
      <c r="D411" s="83"/>
    </row>
    <row r="412" ht="12.75">
      <c r="D412" s="83"/>
    </row>
    <row r="413" ht="12.75">
      <c r="D413" s="83"/>
    </row>
    <row r="414" ht="12.75">
      <c r="D414" s="83"/>
    </row>
    <row r="415" ht="12.75">
      <c r="D415" s="83"/>
    </row>
    <row r="416" ht="12.75">
      <c r="D416" s="83"/>
    </row>
    <row r="417" ht="12.75">
      <c r="D417" s="83"/>
    </row>
    <row r="418" ht="12.75">
      <c r="D418" s="83"/>
    </row>
    <row r="419" ht="12.75">
      <c r="D419" s="83"/>
    </row>
    <row r="420" ht="12.75">
      <c r="D420" s="83"/>
    </row>
    <row r="421" ht="12.75">
      <c r="D421" s="83"/>
    </row>
    <row r="422" ht="12.75">
      <c r="D422" s="83"/>
    </row>
    <row r="423" ht="12.75"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  <row r="520" ht="12.75">
      <c r="D520" s="83"/>
    </row>
    <row r="521" ht="12.75">
      <c r="D521" s="83"/>
    </row>
    <row r="522" ht="12.75">
      <c r="D522" s="83"/>
    </row>
    <row r="523" ht="12.75">
      <c r="D523" s="83"/>
    </row>
    <row r="524" ht="12.75">
      <c r="D524" s="83"/>
    </row>
    <row r="525" ht="12.75">
      <c r="D525" s="83"/>
    </row>
    <row r="526" ht="12.75">
      <c r="D526" s="83"/>
    </row>
    <row r="527" ht="12.75">
      <c r="D527" s="83"/>
    </row>
    <row r="528" ht="12.75">
      <c r="D528" s="83"/>
    </row>
    <row r="529" ht="12.75">
      <c r="D529" s="83"/>
    </row>
    <row r="530" ht="12.75">
      <c r="D530" s="83"/>
    </row>
    <row r="531" ht="12.75">
      <c r="D531" s="83"/>
    </row>
    <row r="532" ht="12.75">
      <c r="D532" s="83"/>
    </row>
    <row r="533" ht="12.75">
      <c r="D533" s="83"/>
    </row>
    <row r="534" ht="12.75">
      <c r="D534" s="83"/>
    </row>
    <row r="535" ht="12.75">
      <c r="D535" s="83"/>
    </row>
    <row r="536" ht="12.75">
      <c r="D536" s="83"/>
    </row>
    <row r="537" ht="12.75">
      <c r="D537" s="83"/>
    </row>
    <row r="538" ht="12.75">
      <c r="D538" s="83"/>
    </row>
    <row r="539" ht="12.75">
      <c r="D539" s="83"/>
    </row>
    <row r="540" ht="12.75">
      <c r="D540" s="83"/>
    </row>
    <row r="541" ht="12.75">
      <c r="D541" s="83"/>
    </row>
    <row r="542" ht="12.75">
      <c r="D542" s="83"/>
    </row>
    <row r="543" ht="12.75">
      <c r="D543" s="83"/>
    </row>
    <row r="544" ht="12.75">
      <c r="D544" s="83"/>
    </row>
    <row r="545" ht="12.75">
      <c r="D545" s="83"/>
    </row>
    <row r="546" ht="12.75">
      <c r="D546" s="83"/>
    </row>
    <row r="547" ht="12.75">
      <c r="D547" s="83"/>
    </row>
    <row r="548" ht="12.75">
      <c r="D548" s="83"/>
    </row>
    <row r="549" ht="12.75">
      <c r="D549" s="83"/>
    </row>
    <row r="550" ht="12.75">
      <c r="D550" s="83"/>
    </row>
    <row r="551" ht="12.75">
      <c r="D551" s="83"/>
    </row>
    <row r="552" ht="12.75">
      <c r="D552" s="83"/>
    </row>
    <row r="553" ht="12.75">
      <c r="D553" s="83"/>
    </row>
    <row r="554" ht="12.75">
      <c r="D554" s="83"/>
    </row>
    <row r="555" ht="12.75">
      <c r="D555" s="83"/>
    </row>
    <row r="556" ht="12.75">
      <c r="D556" s="83"/>
    </row>
    <row r="557" ht="12.75">
      <c r="D557" s="83"/>
    </row>
    <row r="558" ht="12.75">
      <c r="D558" s="83"/>
    </row>
    <row r="559" ht="12.75">
      <c r="D559" s="83"/>
    </row>
    <row r="560" ht="12.75">
      <c r="D560" s="83"/>
    </row>
    <row r="561" ht="12.75">
      <c r="D561" s="83"/>
    </row>
    <row r="562" ht="12.75">
      <c r="D562" s="83"/>
    </row>
    <row r="563" ht="12.75">
      <c r="D563" s="83"/>
    </row>
    <row r="564" ht="12.75">
      <c r="D564" s="83"/>
    </row>
    <row r="565" ht="12.75">
      <c r="D565" s="83"/>
    </row>
    <row r="566" ht="12.75">
      <c r="D566" s="83"/>
    </row>
    <row r="567" ht="12.75">
      <c r="D567" s="83"/>
    </row>
    <row r="568" ht="12.75">
      <c r="D568" s="83"/>
    </row>
    <row r="569" ht="12.75">
      <c r="D569" s="83"/>
    </row>
    <row r="570" ht="12.75">
      <c r="D570" s="83"/>
    </row>
    <row r="571" ht="12.75">
      <c r="D571" s="83"/>
    </row>
    <row r="572" ht="12.75">
      <c r="D572" s="83"/>
    </row>
    <row r="573" ht="12.75">
      <c r="D573" s="83"/>
    </row>
    <row r="574" ht="12.75">
      <c r="D574" s="83"/>
    </row>
    <row r="575" ht="12.75">
      <c r="D575" s="83"/>
    </row>
    <row r="576" ht="12.75">
      <c r="D576" s="83"/>
    </row>
    <row r="577" ht="12.75">
      <c r="D577" s="83"/>
    </row>
    <row r="578" ht="12.75">
      <c r="D578" s="83"/>
    </row>
    <row r="579" ht="12.75">
      <c r="D579" s="83"/>
    </row>
    <row r="580" ht="12.75">
      <c r="D580" s="83"/>
    </row>
    <row r="581" ht="12.75">
      <c r="D581" s="83"/>
    </row>
    <row r="582" ht="12.75">
      <c r="D582" s="83"/>
    </row>
    <row r="583" ht="12.75">
      <c r="D583" s="83"/>
    </row>
    <row r="584" ht="12.75">
      <c r="D584" s="83"/>
    </row>
    <row r="585" ht="12.75">
      <c r="D585" s="83"/>
    </row>
    <row r="586" ht="12.75">
      <c r="D586" s="83"/>
    </row>
    <row r="587" ht="12.75">
      <c r="D587" s="83"/>
    </row>
    <row r="588" ht="12.75">
      <c r="D588" s="83"/>
    </row>
    <row r="589" ht="12.75">
      <c r="D589" s="83"/>
    </row>
    <row r="590" ht="12.75">
      <c r="D590" s="83"/>
    </row>
    <row r="591" ht="12.75">
      <c r="D591" s="83"/>
    </row>
    <row r="592" ht="12.75">
      <c r="D592" s="83"/>
    </row>
    <row r="593" ht="12.75">
      <c r="D593" s="83"/>
    </row>
    <row r="594" ht="12.75">
      <c r="D594" s="83"/>
    </row>
    <row r="595" ht="12.75">
      <c r="D595" s="83"/>
    </row>
    <row r="596" ht="12.75">
      <c r="D596" s="83"/>
    </row>
    <row r="597" ht="12.75">
      <c r="D597" s="83"/>
    </row>
    <row r="598" ht="12.75">
      <c r="D598" s="83"/>
    </row>
    <row r="599" ht="12.75">
      <c r="D599" s="83"/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  <row r="823" ht="12.75">
      <c r="D823" s="83"/>
    </row>
    <row r="824" ht="12.75">
      <c r="D824" s="83"/>
    </row>
    <row r="825" ht="12.75">
      <c r="D825" s="83"/>
    </row>
    <row r="826" ht="12.75">
      <c r="D826" s="83"/>
    </row>
    <row r="827" ht="12.75">
      <c r="D827" s="83"/>
    </row>
    <row r="828" ht="12.75">
      <c r="D828" s="83"/>
    </row>
    <row r="829" ht="12.75">
      <c r="D829" s="83"/>
    </row>
    <row r="830" ht="12.75">
      <c r="D830" s="83"/>
    </row>
    <row r="831" ht="12.75">
      <c r="D831" s="83"/>
    </row>
    <row r="832" ht="12.75">
      <c r="D832" s="83"/>
    </row>
    <row r="833" ht="12.75">
      <c r="D833" s="83"/>
    </row>
    <row r="834" ht="12.75">
      <c r="D834" s="83"/>
    </row>
    <row r="835" ht="12.75">
      <c r="D835" s="83"/>
    </row>
    <row r="836" ht="12.75">
      <c r="D836" s="83"/>
    </row>
    <row r="837" ht="12.75">
      <c r="D837" s="83"/>
    </row>
    <row r="838" ht="12.75">
      <c r="D838" s="83"/>
    </row>
    <row r="839" ht="12.75">
      <c r="D839" s="83"/>
    </row>
    <row r="840" ht="12.75">
      <c r="D840" s="83"/>
    </row>
    <row r="841" ht="12.75">
      <c r="D841" s="83"/>
    </row>
    <row r="842" ht="12.75">
      <c r="D842" s="83"/>
    </row>
    <row r="843" ht="12.75">
      <c r="D843" s="83"/>
    </row>
    <row r="844" ht="12.75">
      <c r="D844" s="83"/>
    </row>
    <row r="845" ht="12.75">
      <c r="D845" s="83"/>
    </row>
    <row r="846" ht="12.75">
      <c r="D846" s="83"/>
    </row>
    <row r="847" ht="12.75">
      <c r="D847" s="83"/>
    </row>
    <row r="848" ht="12.75">
      <c r="D848" s="83"/>
    </row>
    <row r="849" ht="12.75">
      <c r="D849" s="83"/>
    </row>
    <row r="850" ht="12.75">
      <c r="D850" s="83"/>
    </row>
    <row r="851" ht="12.75">
      <c r="D851" s="83"/>
    </row>
    <row r="852" ht="12.75">
      <c r="D852" s="83"/>
    </row>
    <row r="853" ht="12.75">
      <c r="D853" s="83"/>
    </row>
    <row r="854" ht="12.75">
      <c r="D854" s="83"/>
    </row>
    <row r="855" ht="12.75">
      <c r="D855" s="83"/>
    </row>
    <row r="856" ht="12.75">
      <c r="D856" s="83"/>
    </row>
    <row r="857" ht="12.75">
      <c r="D857" s="83"/>
    </row>
    <row r="858" ht="12.75">
      <c r="D858" s="83"/>
    </row>
    <row r="859" ht="12.75">
      <c r="D859" s="83"/>
    </row>
    <row r="860" ht="12.75">
      <c r="D860" s="83"/>
    </row>
    <row r="861" ht="12.75">
      <c r="D861" s="83"/>
    </row>
    <row r="862" ht="12.75">
      <c r="D862" s="83"/>
    </row>
    <row r="863" ht="12.75">
      <c r="D863" s="83"/>
    </row>
    <row r="864" ht="12.75">
      <c r="D864" s="83"/>
    </row>
    <row r="865" ht="12.75">
      <c r="D865" s="83"/>
    </row>
    <row r="866" ht="12.75">
      <c r="D866" s="83"/>
    </row>
    <row r="867" ht="12.75">
      <c r="D867" s="83"/>
    </row>
    <row r="868" ht="12.75">
      <c r="D868" s="83"/>
    </row>
    <row r="869" ht="12.75">
      <c r="D869" s="83"/>
    </row>
    <row r="870" ht="12.75">
      <c r="D870" s="83"/>
    </row>
    <row r="871" ht="12.75">
      <c r="D871" s="83"/>
    </row>
    <row r="872" ht="12.75">
      <c r="D872" s="83"/>
    </row>
    <row r="873" ht="12.75">
      <c r="D873" s="83"/>
    </row>
    <row r="874" ht="12.75">
      <c r="D874" s="83"/>
    </row>
    <row r="875" ht="12.75">
      <c r="D875" s="83"/>
    </row>
    <row r="876" ht="12.75">
      <c r="D876" s="83"/>
    </row>
    <row r="877" ht="12.75">
      <c r="D877" s="83"/>
    </row>
    <row r="878" ht="12.75">
      <c r="D878" s="83"/>
    </row>
    <row r="879" ht="12.75">
      <c r="D879" s="83"/>
    </row>
    <row r="880" ht="12.75">
      <c r="D880" s="83"/>
    </row>
    <row r="881" ht="12.75">
      <c r="D881" s="83"/>
    </row>
    <row r="882" ht="12.75">
      <c r="D882" s="83"/>
    </row>
    <row r="883" ht="12.75">
      <c r="D883" s="83"/>
    </row>
    <row r="884" ht="12.75">
      <c r="D884" s="83"/>
    </row>
    <row r="885" ht="12.75">
      <c r="D885" s="83"/>
    </row>
    <row r="886" ht="12.75">
      <c r="D886" s="83"/>
    </row>
    <row r="887" ht="12.75">
      <c r="D887" s="83"/>
    </row>
    <row r="888" ht="12.75">
      <c r="D888" s="83"/>
    </row>
    <row r="889" ht="12.75">
      <c r="D889" s="83"/>
    </row>
    <row r="890" ht="12.75">
      <c r="D890" s="83"/>
    </row>
    <row r="891" ht="12.75">
      <c r="D891" s="83"/>
    </row>
    <row r="892" ht="12.75">
      <c r="D892" s="83"/>
    </row>
    <row r="893" ht="12.75">
      <c r="D893" s="83"/>
    </row>
    <row r="894" ht="12.75">
      <c r="D894" s="83"/>
    </row>
    <row r="895" ht="12.75">
      <c r="D895" s="83"/>
    </row>
    <row r="896" ht="12.75">
      <c r="D896" s="83"/>
    </row>
    <row r="897" ht="12.75">
      <c r="D897" s="83"/>
    </row>
    <row r="898" ht="12.75">
      <c r="D898" s="83"/>
    </row>
    <row r="899" ht="12.75">
      <c r="D899" s="83"/>
    </row>
    <row r="900" ht="12.75">
      <c r="D900" s="83"/>
    </row>
    <row r="901" ht="12.75">
      <c r="D901" s="83"/>
    </row>
    <row r="902" ht="12.75">
      <c r="D902" s="83"/>
    </row>
    <row r="903" ht="12.75">
      <c r="D903" s="83"/>
    </row>
    <row r="904" ht="12.75">
      <c r="D904" s="83"/>
    </row>
    <row r="905" ht="12.75">
      <c r="D905" s="83"/>
    </row>
    <row r="906" ht="12.75">
      <c r="D906" s="83"/>
    </row>
    <row r="907" ht="12.75">
      <c r="D907" s="83"/>
    </row>
    <row r="908" ht="12.75">
      <c r="D908" s="83"/>
    </row>
    <row r="909" ht="12.75">
      <c r="D909" s="83"/>
    </row>
    <row r="910" ht="12.75">
      <c r="D910" s="83"/>
    </row>
    <row r="911" ht="12.75">
      <c r="D911" s="83"/>
    </row>
    <row r="912" ht="12.75">
      <c r="D912" s="83"/>
    </row>
    <row r="913" ht="12.75">
      <c r="D913" s="83"/>
    </row>
    <row r="914" ht="12.75">
      <c r="D914" s="83"/>
    </row>
    <row r="915" ht="12.75">
      <c r="D915" s="83"/>
    </row>
    <row r="916" ht="12.75">
      <c r="D916" s="83"/>
    </row>
    <row r="917" ht="12.75">
      <c r="D917" s="83"/>
    </row>
    <row r="918" ht="12.75">
      <c r="D918" s="83"/>
    </row>
    <row r="919" ht="12.75">
      <c r="D919" s="83"/>
    </row>
    <row r="920" ht="12.75">
      <c r="D920" s="83"/>
    </row>
    <row r="921" ht="12.75">
      <c r="D921" s="83"/>
    </row>
    <row r="922" ht="12.75">
      <c r="D922" s="83"/>
    </row>
    <row r="923" ht="12.75">
      <c r="D923" s="83"/>
    </row>
    <row r="924" ht="12.75">
      <c r="D924" s="83"/>
    </row>
    <row r="925" ht="12.75">
      <c r="D925" s="83"/>
    </row>
    <row r="926" ht="12.75">
      <c r="D926" s="83"/>
    </row>
    <row r="927" ht="12.75">
      <c r="D927" s="83"/>
    </row>
    <row r="928" ht="12.75">
      <c r="D928" s="83"/>
    </row>
    <row r="929" ht="12.75">
      <c r="D929" s="83"/>
    </row>
    <row r="930" ht="12.75">
      <c r="D930" s="83"/>
    </row>
    <row r="931" ht="12.75">
      <c r="D931" s="83"/>
    </row>
    <row r="932" ht="12.75">
      <c r="D932" s="83"/>
    </row>
    <row r="933" ht="12.75">
      <c r="D933" s="83"/>
    </row>
    <row r="934" ht="12.75">
      <c r="D934" s="83"/>
    </row>
    <row r="935" ht="12.75">
      <c r="D935" s="83"/>
    </row>
    <row r="936" ht="12.75">
      <c r="D936" s="83"/>
    </row>
    <row r="937" ht="12.75">
      <c r="D937" s="83"/>
    </row>
    <row r="938" ht="12.75">
      <c r="D938" s="83"/>
    </row>
    <row r="939" ht="12.75">
      <c r="D939" s="83"/>
    </row>
    <row r="940" ht="12.75">
      <c r="D940" s="83"/>
    </row>
    <row r="941" ht="12.75">
      <c r="D941" s="83"/>
    </row>
    <row r="942" ht="12.75">
      <c r="D942" s="83"/>
    </row>
    <row r="943" ht="12.75">
      <c r="D943" s="83"/>
    </row>
    <row r="944" ht="12.75">
      <c r="D944" s="83"/>
    </row>
    <row r="945" ht="12.75">
      <c r="D945" s="83"/>
    </row>
    <row r="946" ht="12.75">
      <c r="D946" s="83"/>
    </row>
    <row r="947" ht="12.75">
      <c r="D947" s="83"/>
    </row>
    <row r="948" ht="12.75">
      <c r="D948" s="83"/>
    </row>
    <row r="949" ht="12.75">
      <c r="D949" s="83"/>
    </row>
    <row r="950" ht="12.75">
      <c r="D950" s="83"/>
    </row>
    <row r="951" ht="12.75">
      <c r="D951" s="83"/>
    </row>
    <row r="952" ht="12.75">
      <c r="D952" s="83"/>
    </row>
    <row r="953" ht="12.75">
      <c r="D953" s="83"/>
    </row>
    <row r="954" ht="12.75">
      <c r="D954" s="83"/>
    </row>
    <row r="955" ht="12.75">
      <c r="D955" s="83"/>
    </row>
    <row r="956" ht="12.75">
      <c r="D956" s="83"/>
    </row>
    <row r="957" ht="12.75">
      <c r="D957" s="83"/>
    </row>
    <row r="958" ht="12.75">
      <c r="D958" s="83"/>
    </row>
    <row r="959" ht="12.75">
      <c r="D959" s="83"/>
    </row>
    <row r="960" ht="12.75">
      <c r="D960" s="83"/>
    </row>
    <row r="961" ht="12.75">
      <c r="D961" s="83"/>
    </row>
    <row r="962" ht="12.75">
      <c r="D962" s="83"/>
    </row>
    <row r="963" ht="12.75">
      <c r="D963" s="83"/>
    </row>
    <row r="964" ht="12.75">
      <c r="D964" s="83"/>
    </row>
    <row r="965" ht="12.75">
      <c r="D965" s="83"/>
    </row>
    <row r="966" ht="12.75">
      <c r="D966" s="83"/>
    </row>
    <row r="967" ht="12.75">
      <c r="D967" s="83"/>
    </row>
    <row r="968" ht="12.75">
      <c r="D968" s="83"/>
    </row>
    <row r="969" ht="12.75">
      <c r="D969" s="83"/>
    </row>
    <row r="970" ht="12.75">
      <c r="D970" s="83"/>
    </row>
    <row r="971" ht="12.75">
      <c r="D971" s="83"/>
    </row>
    <row r="972" ht="12.75">
      <c r="D972" s="83"/>
    </row>
    <row r="973" ht="12.75">
      <c r="D973" s="83"/>
    </row>
    <row r="974" ht="12.75">
      <c r="D974" s="83"/>
    </row>
    <row r="975" ht="12.75">
      <c r="D975" s="83"/>
    </row>
    <row r="976" ht="12.75">
      <c r="D976" s="83"/>
    </row>
    <row r="977" ht="12.75">
      <c r="D977" s="83"/>
    </row>
    <row r="978" ht="12.75">
      <c r="D978" s="83"/>
    </row>
    <row r="979" ht="12.75">
      <c r="D979" s="83"/>
    </row>
    <row r="980" ht="12.75">
      <c r="D980" s="83"/>
    </row>
    <row r="981" ht="12.75">
      <c r="D981" s="83"/>
    </row>
    <row r="982" ht="12.75">
      <c r="D982" s="83"/>
    </row>
    <row r="983" ht="12.75">
      <c r="D983" s="83"/>
    </row>
    <row r="984" ht="12.75">
      <c r="D984" s="83"/>
    </row>
    <row r="985" ht="12.75">
      <c r="D985" s="83"/>
    </row>
    <row r="986" ht="12.75">
      <c r="D986" s="83"/>
    </row>
    <row r="987" ht="12.75">
      <c r="D987" s="83"/>
    </row>
    <row r="988" ht="12.75">
      <c r="D988" s="83"/>
    </row>
    <row r="989" ht="12.75">
      <c r="D989" s="83"/>
    </row>
    <row r="990" ht="12.75">
      <c r="D990" s="83"/>
    </row>
    <row r="991" ht="12.75">
      <c r="D991" s="83"/>
    </row>
    <row r="992" ht="12.75">
      <c r="D992" s="83"/>
    </row>
    <row r="993" ht="12.75">
      <c r="D993" s="83"/>
    </row>
    <row r="994" ht="12.75">
      <c r="D994" s="83"/>
    </row>
    <row r="995" ht="12.75">
      <c r="D995" s="83"/>
    </row>
    <row r="996" ht="12.75">
      <c r="D996" s="83"/>
    </row>
    <row r="997" ht="12.75">
      <c r="D997" s="83"/>
    </row>
    <row r="998" ht="12.75">
      <c r="D998" s="83"/>
    </row>
    <row r="999" ht="12.75">
      <c r="D999" s="83"/>
    </row>
    <row r="1000" ht="12.75">
      <c r="D1000" s="83"/>
    </row>
    <row r="1001" ht="12.75">
      <c r="D1001" s="83"/>
    </row>
    <row r="1002" ht="12.75">
      <c r="D1002" s="83"/>
    </row>
    <row r="1003" ht="12.75">
      <c r="D1003" s="83"/>
    </row>
    <row r="1004" ht="12.75">
      <c r="D1004" s="83"/>
    </row>
    <row r="1005" ht="12.75">
      <c r="D1005" s="83"/>
    </row>
    <row r="1006" ht="12.75">
      <c r="D1006" s="83"/>
    </row>
    <row r="1007" ht="12.75">
      <c r="D1007" s="83"/>
    </row>
    <row r="1008" ht="12.75">
      <c r="D1008" s="83"/>
    </row>
    <row r="1009" ht="12.75">
      <c r="D1009" s="83"/>
    </row>
    <row r="1010" ht="12.75">
      <c r="D1010" s="83"/>
    </row>
    <row r="1011" ht="12.75">
      <c r="D1011" s="83"/>
    </row>
    <row r="1012" ht="12.75">
      <c r="D1012" s="83"/>
    </row>
    <row r="1013" ht="12.75">
      <c r="D1013" s="83"/>
    </row>
    <row r="1014" ht="12.75">
      <c r="D1014" s="83"/>
    </row>
    <row r="1015" ht="12.75">
      <c r="D1015" s="83"/>
    </row>
    <row r="1016" ht="12.75">
      <c r="D1016" s="83"/>
    </row>
    <row r="1017" ht="12.75">
      <c r="D1017" s="83"/>
    </row>
    <row r="1018" ht="12.75">
      <c r="D1018" s="83"/>
    </row>
    <row r="1019" ht="12.75">
      <c r="D1019" s="83"/>
    </row>
    <row r="1020" ht="12.75">
      <c r="D1020" s="83"/>
    </row>
    <row r="1021" ht="12.75">
      <c r="D1021" s="83"/>
    </row>
    <row r="1022" ht="12.75">
      <c r="D1022" s="83"/>
    </row>
    <row r="1023" ht="12.75">
      <c r="D1023" s="83"/>
    </row>
    <row r="1024" ht="12.75">
      <c r="D1024" s="83"/>
    </row>
    <row r="1025" ht="12.75">
      <c r="D1025" s="83"/>
    </row>
    <row r="1026" ht="12.75">
      <c r="D1026" s="83"/>
    </row>
    <row r="1027" ht="12.75">
      <c r="D1027" s="83"/>
    </row>
    <row r="1028" ht="12.75">
      <c r="D1028" s="83"/>
    </row>
    <row r="1029" ht="12.75">
      <c r="D1029" s="83"/>
    </row>
    <row r="1030" ht="12.75">
      <c r="D1030" s="83"/>
    </row>
    <row r="1031" ht="12.75">
      <c r="D1031" s="83"/>
    </row>
    <row r="1032" ht="12.75">
      <c r="D1032" s="83"/>
    </row>
    <row r="1033" ht="12.75">
      <c r="D1033" s="83"/>
    </row>
    <row r="1034" ht="12.75">
      <c r="D1034" s="83"/>
    </row>
    <row r="1035" ht="12.75">
      <c r="D1035" s="83"/>
    </row>
    <row r="1036" ht="12.75">
      <c r="D1036" s="83"/>
    </row>
    <row r="1037" ht="12.75">
      <c r="D1037" s="83"/>
    </row>
    <row r="1038" ht="12.75">
      <c r="D1038" s="83"/>
    </row>
    <row r="1039" ht="12.75">
      <c r="D1039" s="83"/>
    </row>
    <row r="1040" ht="12.75">
      <c r="D1040" s="83"/>
    </row>
    <row r="1041" ht="12.75">
      <c r="D1041" s="83"/>
    </row>
    <row r="1042" ht="12.75">
      <c r="D1042" s="83"/>
    </row>
    <row r="1043" ht="12.75">
      <c r="D1043" s="83"/>
    </row>
    <row r="1044" ht="12.75">
      <c r="D1044" s="83"/>
    </row>
    <row r="1045" ht="12.75">
      <c r="D1045" s="83"/>
    </row>
    <row r="1046" ht="12.75">
      <c r="D1046" s="83"/>
    </row>
    <row r="1047" ht="12.75">
      <c r="D1047" s="83"/>
    </row>
    <row r="1048" ht="12.75">
      <c r="D1048" s="83"/>
    </row>
    <row r="1049" ht="12.75">
      <c r="D1049" s="83"/>
    </row>
    <row r="1050" ht="12.75">
      <c r="D1050" s="83"/>
    </row>
    <row r="1051" ht="12.75">
      <c r="D1051" s="83"/>
    </row>
    <row r="1052" ht="12.75">
      <c r="D1052" s="83"/>
    </row>
    <row r="1053" ht="12.75">
      <c r="D1053" s="83"/>
    </row>
    <row r="1054" ht="12.75">
      <c r="D1054" s="83"/>
    </row>
  </sheetData>
  <sheetProtection password="E7C2" sheet="1" objects="1" scenarios="1"/>
  <mergeCells count="11">
    <mergeCell ref="A1:G1"/>
    <mergeCell ref="C2:G2"/>
    <mergeCell ref="C3:G3"/>
    <mergeCell ref="C4:G4"/>
    <mergeCell ref="C12:G12"/>
    <mergeCell ref="C35:G35"/>
    <mergeCell ref="C15:G15"/>
    <mergeCell ref="C21:G21"/>
    <mergeCell ref="C24:G24"/>
    <mergeCell ref="C26:G26"/>
    <mergeCell ref="C29:G29"/>
  </mergeCells>
  <printOptions/>
  <pageMargins left="0.590277777777778" right="0.196527777777778" top="0.7875" bottom="0.7875" header="0.511805555555555" footer="0.3"/>
  <pageSetup horizontalDpi="300" verticalDpi="300" orientation="landscape" paperSize="9"/>
  <headerFooter>
    <oddFooter>&amp;LZpracováno programem BUILDpower S,  © RTS, a.s.&amp;RStránka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6"/>
  <sheetViews>
    <sheetView showGridLines="0" tabSelected="1" zoomScalePageLayoutView="75" workbookViewId="0" topLeftCell="B1">
      <selection activeCell="S24" sqref="S24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2" customWidth="1"/>
    <col min="4" max="4" width="13.00390625" style="2" customWidth="1"/>
    <col min="5" max="5" width="9.75390625" style="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  <col min="16" max="1025" width="9.00390625" style="0" customWidth="1"/>
  </cols>
  <sheetData>
    <row r="1" spans="1:10" ht="33.75" customHeight="1">
      <c r="A1" s="3" t="s">
        <v>2</v>
      </c>
      <c r="B1" s="218" t="s">
        <v>3</v>
      </c>
      <c r="C1" s="218"/>
      <c r="D1" s="218"/>
      <c r="E1" s="218"/>
      <c r="F1" s="218"/>
      <c r="G1" s="218"/>
      <c r="H1" s="218"/>
      <c r="I1" s="218"/>
      <c r="J1" s="218"/>
    </row>
    <row r="2" spans="1:15" ht="36" customHeight="1">
      <c r="A2" s="4"/>
      <c r="B2" s="5" t="s">
        <v>4</v>
      </c>
      <c r="C2" s="6"/>
      <c r="D2" s="7" t="s">
        <v>5</v>
      </c>
      <c r="E2" s="219" t="s">
        <v>6</v>
      </c>
      <c r="F2" s="219"/>
      <c r="G2" s="219"/>
      <c r="H2" s="219"/>
      <c r="I2" s="219"/>
      <c r="J2" s="219"/>
      <c r="O2" s="8"/>
    </row>
    <row r="3" spans="1:10" ht="27" customHeight="1" hidden="1">
      <c r="A3" s="4"/>
      <c r="B3" s="9"/>
      <c r="C3" s="6"/>
      <c r="D3" s="10"/>
      <c r="E3" s="220"/>
      <c r="F3" s="220"/>
      <c r="G3" s="220"/>
      <c r="H3" s="220"/>
      <c r="I3" s="220"/>
      <c r="J3" s="220"/>
    </row>
    <row r="4" spans="1:10" ht="23.25" customHeight="1">
      <c r="A4" s="4"/>
      <c r="B4" s="11"/>
      <c r="C4" s="12"/>
      <c r="D4" s="13"/>
      <c r="E4" s="221"/>
      <c r="F4" s="221"/>
      <c r="G4" s="221"/>
      <c r="H4" s="221"/>
      <c r="I4" s="221"/>
      <c r="J4" s="221"/>
    </row>
    <row r="5" spans="1:10" ht="24" customHeight="1">
      <c r="A5" s="4"/>
      <c r="B5" s="14" t="s">
        <v>7</v>
      </c>
      <c r="D5" s="222" t="s">
        <v>1440</v>
      </c>
      <c r="E5" s="222"/>
      <c r="F5" s="222"/>
      <c r="G5" s="222"/>
      <c r="H5" s="15" t="s">
        <v>8</v>
      </c>
      <c r="I5" s="16">
        <v>61750883</v>
      </c>
      <c r="J5" s="17"/>
    </row>
    <row r="6" spans="1:10" ht="15.75" customHeight="1">
      <c r="A6" s="4"/>
      <c r="B6" s="18"/>
      <c r="C6" s="19"/>
      <c r="D6" s="213" t="s">
        <v>1442</v>
      </c>
      <c r="E6" s="213"/>
      <c r="F6" s="213"/>
      <c r="G6" s="213"/>
      <c r="H6" s="15" t="s">
        <v>9</v>
      </c>
      <c r="I6" s="16"/>
      <c r="J6" s="17"/>
    </row>
    <row r="7" spans="1:10" ht="25.5">
      <c r="A7" s="4"/>
      <c r="B7" s="20"/>
      <c r="C7" s="21"/>
      <c r="D7" s="22" t="s">
        <v>1441</v>
      </c>
      <c r="E7" s="214"/>
      <c r="F7" s="214"/>
      <c r="G7" s="214"/>
      <c r="H7" s="23"/>
      <c r="I7" s="24"/>
      <c r="J7" s="25"/>
    </row>
    <row r="8" spans="1:10" ht="24" customHeight="1" hidden="1">
      <c r="A8" s="4"/>
      <c r="B8" s="14" t="s">
        <v>10</v>
      </c>
      <c r="D8" s="26"/>
      <c r="H8" s="15" t="s">
        <v>8</v>
      </c>
      <c r="I8" s="16"/>
      <c r="J8" s="17"/>
    </row>
    <row r="9" spans="1:10" ht="15.75" customHeight="1" hidden="1">
      <c r="A9" s="4"/>
      <c r="B9" s="4"/>
      <c r="D9" s="26"/>
      <c r="H9" s="15" t="s">
        <v>9</v>
      </c>
      <c r="I9" s="16"/>
      <c r="J9" s="17"/>
    </row>
    <row r="10" spans="1:10" ht="15.75" customHeight="1" hidden="1">
      <c r="A10" s="4"/>
      <c r="B10" s="27"/>
      <c r="C10" s="21"/>
      <c r="D10" s="22"/>
      <c r="E10" s="28"/>
      <c r="F10" s="23"/>
      <c r="G10" s="29"/>
      <c r="H10" s="29"/>
      <c r="I10" s="30"/>
      <c r="J10" s="25"/>
    </row>
    <row r="11" spans="1:10" ht="24" customHeight="1">
      <c r="A11" s="4"/>
      <c r="B11" s="14" t="s">
        <v>11</v>
      </c>
      <c r="D11" s="215"/>
      <c r="E11" s="215"/>
      <c r="F11" s="215"/>
      <c r="G11" s="215"/>
      <c r="H11" s="15" t="s">
        <v>8</v>
      </c>
      <c r="I11" s="31"/>
      <c r="J11" s="17"/>
    </row>
    <row r="12" spans="1:10" ht="15.75" customHeight="1">
      <c r="A12" s="4"/>
      <c r="B12" s="18"/>
      <c r="C12" s="19"/>
      <c r="D12" s="216"/>
      <c r="E12" s="216"/>
      <c r="F12" s="216"/>
      <c r="G12" s="216"/>
      <c r="H12" s="15" t="s">
        <v>9</v>
      </c>
      <c r="I12" s="31"/>
      <c r="J12" s="17"/>
    </row>
    <row r="13" spans="1:10" ht="15.75" customHeight="1">
      <c r="A13" s="4"/>
      <c r="B13" s="20"/>
      <c r="C13" s="21"/>
      <c r="D13" s="32"/>
      <c r="E13" s="217"/>
      <c r="F13" s="217"/>
      <c r="G13" s="217"/>
      <c r="H13" s="33"/>
      <c r="I13" s="24"/>
      <c r="J13" s="25"/>
    </row>
    <row r="14" spans="1:10" ht="24" customHeight="1">
      <c r="A14" s="4"/>
      <c r="B14" s="34" t="s">
        <v>12</v>
      </c>
      <c r="C14" s="35"/>
      <c r="D14" s="36"/>
      <c r="E14" s="37"/>
      <c r="F14" s="38"/>
      <c r="G14" s="38"/>
      <c r="H14" s="39"/>
      <c r="I14" s="38"/>
      <c r="J14" s="40"/>
    </row>
    <row r="15" spans="1:10" ht="32.25" customHeight="1">
      <c r="A15" s="4"/>
      <c r="B15" s="27" t="s">
        <v>13</v>
      </c>
      <c r="C15" s="41"/>
      <c r="D15" s="42"/>
      <c r="E15" s="210"/>
      <c r="F15" s="210"/>
      <c r="G15" s="211"/>
      <c r="H15" s="211"/>
      <c r="I15" s="212" t="s">
        <v>14</v>
      </c>
      <c r="J15" s="212"/>
    </row>
    <row r="16" spans="1:10" ht="23.25" customHeight="1">
      <c r="A16" s="43" t="s">
        <v>15</v>
      </c>
      <c r="B16" s="44" t="s">
        <v>15</v>
      </c>
      <c r="C16" s="45"/>
      <c r="D16" s="46"/>
      <c r="E16" s="208"/>
      <c r="F16" s="208"/>
      <c r="G16" s="208"/>
      <c r="H16" s="208"/>
      <c r="I16" s="209">
        <f>SUMIF(F62:F102,A16,I62:I102)+SUMIF(F62:F102,"PSU",I62:I102)</f>
        <v>0</v>
      </c>
      <c r="J16" s="209"/>
    </row>
    <row r="17" spans="1:10" ht="23.25" customHeight="1">
      <c r="A17" s="43" t="s">
        <v>16</v>
      </c>
      <c r="B17" s="44" t="s">
        <v>16</v>
      </c>
      <c r="C17" s="45"/>
      <c r="D17" s="46"/>
      <c r="E17" s="208"/>
      <c r="F17" s="208"/>
      <c r="G17" s="208"/>
      <c r="H17" s="208"/>
      <c r="I17" s="209">
        <f>SUMIF(F62:F102,A17,I62:I102)</f>
        <v>0</v>
      </c>
      <c r="J17" s="209"/>
    </row>
    <row r="18" spans="1:10" ht="23.25" customHeight="1">
      <c r="A18" s="43" t="s">
        <v>17</v>
      </c>
      <c r="B18" s="44" t="s">
        <v>17</v>
      </c>
      <c r="C18" s="45"/>
      <c r="D18" s="46"/>
      <c r="E18" s="208"/>
      <c r="F18" s="208"/>
      <c r="G18" s="208"/>
      <c r="H18" s="208"/>
      <c r="I18" s="209">
        <f>SUMIF(F62:F102,A18,I62:I102)</f>
        <v>0</v>
      </c>
      <c r="J18" s="209"/>
    </row>
    <row r="19" spans="1:10" ht="23.25" customHeight="1">
      <c r="A19" s="43" t="s">
        <v>18</v>
      </c>
      <c r="B19" s="44" t="s">
        <v>19</v>
      </c>
      <c r="C19" s="45"/>
      <c r="D19" s="46"/>
      <c r="E19" s="208"/>
      <c r="F19" s="208"/>
      <c r="G19" s="208"/>
      <c r="H19" s="208"/>
      <c r="I19" s="209">
        <f>SUMIF(F62:F102,A19,I62:I102)</f>
        <v>0</v>
      </c>
      <c r="J19" s="209"/>
    </row>
    <row r="20" spans="1:10" ht="23.25" customHeight="1">
      <c r="A20" s="43" t="s">
        <v>20</v>
      </c>
      <c r="B20" s="44" t="s">
        <v>21</v>
      </c>
      <c r="C20" s="45"/>
      <c r="D20" s="46"/>
      <c r="E20" s="208"/>
      <c r="F20" s="208"/>
      <c r="G20" s="208"/>
      <c r="H20" s="208"/>
      <c r="I20" s="209">
        <f>SUMIF(F62:F102,A20,I62:I102)</f>
        <v>0</v>
      </c>
      <c r="J20" s="209"/>
    </row>
    <row r="21" spans="1:10" ht="23.25" customHeight="1">
      <c r="A21" s="4"/>
      <c r="B21" s="47" t="s">
        <v>14</v>
      </c>
      <c r="C21" s="48"/>
      <c r="D21" s="49"/>
      <c r="E21" s="205"/>
      <c r="F21" s="205"/>
      <c r="G21" s="205"/>
      <c r="H21" s="205"/>
      <c r="I21" s="206">
        <f>SUM(I16:J20)</f>
        <v>0</v>
      </c>
      <c r="J21" s="206"/>
    </row>
    <row r="22" spans="1:10" ht="33" customHeight="1">
      <c r="A22" s="4"/>
      <c r="B22" s="50" t="s">
        <v>22</v>
      </c>
      <c r="C22" s="45"/>
      <c r="D22" s="46"/>
      <c r="E22" s="51"/>
      <c r="F22" s="52"/>
      <c r="G22" s="53"/>
      <c r="H22" s="53"/>
      <c r="I22" s="53"/>
      <c r="J22" s="54"/>
    </row>
    <row r="23" spans="1:10" ht="23.25" customHeight="1">
      <c r="A23" s="4">
        <f>ZakladDPHSni*SazbaDPH1/100</f>
        <v>0</v>
      </c>
      <c r="B23" s="44" t="s">
        <v>23</v>
      </c>
      <c r="C23" s="45"/>
      <c r="D23" s="46"/>
      <c r="E23" s="55">
        <v>15</v>
      </c>
      <c r="F23" s="52" t="s">
        <v>24</v>
      </c>
      <c r="G23" s="200">
        <f>ZakladDPHSniVypocet</f>
        <v>0</v>
      </c>
      <c r="H23" s="200"/>
      <c r="I23" s="200"/>
      <c r="J23" s="54" t="str">
        <f aca="true" t="shared" si="0" ref="J23:J28">Mena</f>
        <v>CZK</v>
      </c>
    </row>
    <row r="24" spans="1:10" ht="23.25" customHeight="1">
      <c r="A24" s="4">
        <f>(A23-INT(A23))*100</f>
        <v>0</v>
      </c>
      <c r="B24" s="44" t="s">
        <v>25</v>
      </c>
      <c r="C24" s="45"/>
      <c r="D24" s="46"/>
      <c r="E24" s="55">
        <f>SazbaDPH1</f>
        <v>15</v>
      </c>
      <c r="F24" s="52" t="s">
        <v>24</v>
      </c>
      <c r="G24" s="207">
        <f>IF(A24&gt;50,ROUNDUP(A23,0),ROUNDDOWN(A23,0))</f>
        <v>0</v>
      </c>
      <c r="H24" s="207"/>
      <c r="I24" s="207"/>
      <c r="J24" s="54" t="str">
        <f t="shared" si="0"/>
        <v>CZK</v>
      </c>
    </row>
    <row r="25" spans="1:10" ht="23.25" customHeight="1">
      <c r="A25" s="4">
        <f>ZakladDPHZakl*SazbaDPH2/100</f>
        <v>0</v>
      </c>
      <c r="B25" s="44" t="s">
        <v>26</v>
      </c>
      <c r="C25" s="45"/>
      <c r="D25" s="46"/>
      <c r="E25" s="55">
        <v>21</v>
      </c>
      <c r="F25" s="52" t="s">
        <v>24</v>
      </c>
      <c r="G25" s="200">
        <f>ZakladDPHZaklVypocet</f>
        <v>0</v>
      </c>
      <c r="H25" s="200"/>
      <c r="I25" s="200"/>
      <c r="J25" s="54" t="str">
        <f t="shared" si="0"/>
        <v>CZK</v>
      </c>
    </row>
    <row r="26" spans="1:10" ht="23.25" customHeight="1">
      <c r="A26" s="4">
        <f>(A25-INT(A25))*100</f>
        <v>0</v>
      </c>
      <c r="B26" s="56" t="s">
        <v>27</v>
      </c>
      <c r="C26" s="57"/>
      <c r="D26" s="42"/>
      <c r="E26" s="58">
        <f>SazbaDPH2</f>
        <v>21</v>
      </c>
      <c r="F26" s="59" t="s">
        <v>24</v>
      </c>
      <c r="G26" s="201">
        <f>IF(A26&gt;50,ROUNDUP(A25,0),ROUNDDOWN(A25,0))</f>
        <v>0</v>
      </c>
      <c r="H26" s="201"/>
      <c r="I26" s="201"/>
      <c r="J26" s="60" t="str">
        <f t="shared" si="0"/>
        <v>CZK</v>
      </c>
    </row>
    <row r="27" spans="1:10" ht="23.25" customHeight="1">
      <c r="A27" s="4">
        <f>ZakladDPHSni+DPHSni+ZakladDPHZakl+DPHZakl</f>
        <v>0</v>
      </c>
      <c r="B27" s="14" t="s">
        <v>28</v>
      </c>
      <c r="C27" s="61"/>
      <c r="D27" s="62"/>
      <c r="E27" s="61"/>
      <c r="F27" s="63"/>
      <c r="G27" s="202">
        <f>CenaCelkem-(ZakladDPHSni+DPHSni+ZakladDPHZakl+DPHZakl)</f>
        <v>0</v>
      </c>
      <c r="H27" s="202"/>
      <c r="I27" s="202"/>
      <c r="J27" s="64" t="str">
        <f t="shared" si="0"/>
        <v>CZK</v>
      </c>
    </row>
    <row r="28" spans="1:10" ht="27.75" customHeight="1" hidden="1">
      <c r="A28" s="4"/>
      <c r="B28" s="65" t="s">
        <v>29</v>
      </c>
      <c r="C28" s="66"/>
      <c r="D28" s="66"/>
      <c r="E28" s="67"/>
      <c r="F28" s="68"/>
      <c r="G28" s="203">
        <f>ZakladDPHSniVypocet+ZakladDPHZaklVypocet</f>
        <v>0</v>
      </c>
      <c r="H28" s="203"/>
      <c r="I28" s="203"/>
      <c r="J28" s="69" t="str">
        <f t="shared" si="0"/>
        <v>CZK</v>
      </c>
    </row>
    <row r="29" spans="1:10" ht="27.75" customHeight="1">
      <c r="A29" s="4">
        <f>(A27-INT(A27))*100</f>
        <v>0</v>
      </c>
      <c r="B29" s="65" t="s">
        <v>30</v>
      </c>
      <c r="C29" s="70"/>
      <c r="D29" s="70"/>
      <c r="E29" s="70"/>
      <c r="F29" s="71"/>
      <c r="G29" s="204">
        <f>IF(A29&gt;50,ROUNDUP(A27,0),ROUNDDOWN(A27,0))</f>
        <v>0</v>
      </c>
      <c r="H29" s="204"/>
      <c r="I29" s="204"/>
      <c r="J29" s="72" t="s">
        <v>31</v>
      </c>
    </row>
    <row r="30" spans="1:10" ht="12.75" customHeight="1">
      <c r="A30" s="4"/>
      <c r="B30" s="4"/>
      <c r="J30" s="73"/>
    </row>
    <row r="31" spans="1:10" ht="30" customHeight="1">
      <c r="A31" s="4"/>
      <c r="B31" s="4"/>
      <c r="J31" s="73"/>
    </row>
    <row r="32" spans="1:10" ht="18.75" customHeight="1">
      <c r="A32" s="4"/>
      <c r="B32" s="74"/>
      <c r="C32" s="75" t="s">
        <v>32</v>
      </c>
      <c r="D32" s="76"/>
      <c r="E32" s="76"/>
      <c r="F32" s="77" t="s">
        <v>33</v>
      </c>
      <c r="G32" s="78"/>
      <c r="H32" s="79"/>
      <c r="I32" s="78"/>
      <c r="J32" s="73"/>
    </row>
    <row r="33" spans="1:10" ht="47.25" customHeight="1">
      <c r="A33" s="4"/>
      <c r="B33" s="4"/>
      <c r="J33" s="73"/>
    </row>
    <row r="34" spans="1:10" s="1" customFormat="1" ht="18.75" customHeight="1">
      <c r="A34" s="80"/>
      <c r="B34" s="80"/>
      <c r="C34" s="81"/>
      <c r="D34" s="197" t="s">
        <v>34</v>
      </c>
      <c r="E34" s="197"/>
      <c r="G34" s="198"/>
      <c r="H34" s="198"/>
      <c r="I34" s="198"/>
      <c r="J34" s="82"/>
    </row>
    <row r="35" spans="1:10" ht="12.75" customHeight="1">
      <c r="A35" s="4"/>
      <c r="B35" s="4"/>
      <c r="D35" s="199" t="s">
        <v>35</v>
      </c>
      <c r="E35" s="199"/>
      <c r="H35" s="83" t="s">
        <v>36</v>
      </c>
      <c r="J35" s="73"/>
    </row>
    <row r="36" spans="1:10" ht="13.5" customHeight="1">
      <c r="A36" s="84"/>
      <c r="B36" s="84"/>
      <c r="C36" s="85"/>
      <c r="D36" s="85"/>
      <c r="E36" s="85"/>
      <c r="F36" s="86"/>
      <c r="G36" s="86"/>
      <c r="H36" s="86"/>
      <c r="I36" s="86"/>
      <c r="J36" s="87"/>
    </row>
    <row r="37" spans="2:10" ht="27" customHeight="1">
      <c r="B37" s="88" t="s">
        <v>37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>
      <c r="A38" s="92" t="s">
        <v>38</v>
      </c>
      <c r="B38" s="93" t="s">
        <v>39</v>
      </c>
      <c r="C38" s="94" t="s">
        <v>40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41</v>
      </c>
      <c r="I38" s="96" t="s">
        <v>42</v>
      </c>
      <c r="J38" s="97" t="s">
        <v>24</v>
      </c>
    </row>
    <row r="39" spans="1:10" ht="25.5" customHeight="1" hidden="1">
      <c r="A39" s="92">
        <v>1</v>
      </c>
      <c r="B39" s="98" t="s">
        <v>43</v>
      </c>
      <c r="C39" s="195"/>
      <c r="D39" s="195"/>
      <c r="E39" s="195"/>
      <c r="F39" s="99">
        <f>'1 1 Naklady'!AE14+'SO 01 1 Pol'!AE598+'SO 01 2 Pol'!AE100+'SO 01 3 Pol'!AE85+'SO 01 4 Pol'!AE124+'SO 01 5 Pol'!AE60+'SO 01 6 Pol'!AE62+'SO 02 1 Pol'!AE43+'SO 03 1 Pol'!AE53</f>
        <v>0</v>
      </c>
      <c r="G39" s="100">
        <f>'1 1 Naklady'!AF14+'SO 01 1 Pol'!AF598+'SO 01 2 Pol'!AF100+'SO 01 3 Pol'!AF85+'SO 01 4 Pol'!AF124+'SO 01 5 Pol'!AF60+'SO 01 6 Pol'!AF62+'SO 02 1 Pol'!AF43+'SO 03 1 Pol'!AF53</f>
        <v>0</v>
      </c>
      <c r="H39" s="101">
        <f aca="true" t="shared" si="1" ref="H39:H54"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customHeight="1">
      <c r="A40" s="92">
        <v>2</v>
      </c>
      <c r="B40" s="103"/>
      <c r="C40" s="194" t="s">
        <v>44</v>
      </c>
      <c r="D40" s="194"/>
      <c r="E40" s="194"/>
      <c r="F40" s="104">
        <f>'1 1 Naklady'!AE14</f>
        <v>0</v>
      </c>
      <c r="G40" s="105">
        <f>'1 1 Naklady'!AF14</f>
        <v>0</v>
      </c>
      <c r="H40" s="105">
        <f t="shared" si="1"/>
        <v>0</v>
      </c>
      <c r="I40" s="105">
        <f>F40+G40+H40</f>
        <v>0</v>
      </c>
      <c r="J40" s="106" t="str">
        <f>IF(CenaCelkemVypocet=0,"",I40/CenaCelkemVypocet*100)</f>
        <v/>
      </c>
    </row>
    <row r="41" spans="1:10" ht="25.5" customHeight="1">
      <c r="A41" s="92">
        <v>3</v>
      </c>
      <c r="B41" s="107" t="s">
        <v>45</v>
      </c>
      <c r="C41" s="195" t="s">
        <v>44</v>
      </c>
      <c r="D41" s="195"/>
      <c r="E41" s="195"/>
      <c r="F41" s="108">
        <f>'1 1 Naklady'!AE14</f>
        <v>0</v>
      </c>
      <c r="G41" s="101">
        <f>'1 1 Naklady'!AF14</f>
        <v>0</v>
      </c>
      <c r="H41" s="101">
        <f t="shared" si="1"/>
        <v>0</v>
      </c>
      <c r="I41" s="101">
        <f>F41+G41+H41</f>
        <v>0</v>
      </c>
      <c r="J41" s="102" t="str">
        <f>IF(CenaCelkemVypocet=0,"",I41/CenaCelkemVypocet*100)</f>
        <v/>
      </c>
    </row>
    <row r="42" spans="1:10" ht="25.5" customHeight="1">
      <c r="A42" s="92">
        <v>2</v>
      </c>
      <c r="B42" s="103"/>
      <c r="C42" s="194" t="s">
        <v>46</v>
      </c>
      <c r="D42" s="194"/>
      <c r="E42" s="194"/>
      <c r="F42" s="104"/>
      <c r="G42" s="105"/>
      <c r="H42" s="105">
        <f t="shared" si="1"/>
        <v>0</v>
      </c>
      <c r="I42" s="105"/>
      <c r="J42" s="106"/>
    </row>
    <row r="43" spans="1:10" ht="25.5" customHeight="1">
      <c r="A43" s="92">
        <v>2</v>
      </c>
      <c r="B43" s="103" t="s">
        <v>47</v>
      </c>
      <c r="C43" s="194" t="s">
        <v>48</v>
      </c>
      <c r="D43" s="194"/>
      <c r="E43" s="194"/>
      <c r="F43" s="104">
        <f>'SO 01 1 Pol'!AE598+'SO 01 2 Pol'!AE100+'SO 01 3 Pol'!AE85+'SO 01 4 Pol'!AE124+'SO 01 5 Pol'!AE60+'SO 01 6 Pol'!AE62</f>
        <v>0</v>
      </c>
      <c r="G43" s="105">
        <f>'SO 01 1 Pol'!AF598+'SO 01 2 Pol'!AF100+'SO 01 3 Pol'!AF85+'SO 01 4 Pol'!AF124+'SO 01 5 Pol'!AF60+'SO 01 6 Pol'!AF62</f>
        <v>0</v>
      </c>
      <c r="H43" s="105">
        <f t="shared" si="1"/>
        <v>0</v>
      </c>
      <c r="I43" s="105">
        <f aca="true" t="shared" si="2" ref="I43:I49">F43+G43+H43</f>
        <v>0</v>
      </c>
      <c r="J43" s="106" t="str">
        <f aca="true" t="shared" si="3" ref="J43:J49">IF(CenaCelkemVypocet=0,"",I43/CenaCelkemVypocet*100)</f>
        <v/>
      </c>
    </row>
    <row r="44" spans="1:10" ht="25.5" customHeight="1">
      <c r="A44" s="92">
        <v>3</v>
      </c>
      <c r="B44" s="107" t="s">
        <v>45</v>
      </c>
      <c r="C44" s="195" t="s">
        <v>49</v>
      </c>
      <c r="D44" s="195"/>
      <c r="E44" s="195"/>
      <c r="F44" s="108">
        <f>'SO 01 1 Pol'!AE598</f>
        <v>0</v>
      </c>
      <c r="G44" s="101">
        <f>'SO 01 1 Pol'!AF598</f>
        <v>0</v>
      </c>
      <c r="H44" s="101">
        <f t="shared" si="1"/>
        <v>0</v>
      </c>
      <c r="I44" s="101">
        <f t="shared" si="2"/>
        <v>0</v>
      </c>
      <c r="J44" s="102" t="str">
        <f t="shared" si="3"/>
        <v/>
      </c>
    </row>
    <row r="45" spans="1:10" ht="25.5" customHeight="1">
      <c r="A45" s="92">
        <v>3</v>
      </c>
      <c r="B45" s="107" t="s">
        <v>50</v>
      </c>
      <c r="C45" s="195" t="s">
        <v>51</v>
      </c>
      <c r="D45" s="195"/>
      <c r="E45" s="195"/>
      <c r="F45" s="108">
        <f>'SO 01 2 Pol'!AE100</f>
        <v>0</v>
      </c>
      <c r="G45" s="101">
        <f>'SO 01 2 Pol'!AF100</f>
        <v>0</v>
      </c>
      <c r="H45" s="101">
        <f t="shared" si="1"/>
        <v>0</v>
      </c>
      <c r="I45" s="101">
        <f t="shared" si="2"/>
        <v>0</v>
      </c>
      <c r="J45" s="102" t="str">
        <f t="shared" si="3"/>
        <v/>
      </c>
    </row>
    <row r="46" spans="1:10" ht="25.5" customHeight="1">
      <c r="A46" s="92">
        <v>3</v>
      </c>
      <c r="B46" s="107" t="s">
        <v>52</v>
      </c>
      <c r="C46" s="195" t="s">
        <v>53</v>
      </c>
      <c r="D46" s="195"/>
      <c r="E46" s="195"/>
      <c r="F46" s="108">
        <f>'SO 01 3 Pol'!AE85</f>
        <v>0</v>
      </c>
      <c r="G46" s="101">
        <f>'SO 01 3 Pol'!AF85</f>
        <v>0</v>
      </c>
      <c r="H46" s="101">
        <f t="shared" si="1"/>
        <v>0</v>
      </c>
      <c r="I46" s="101">
        <f t="shared" si="2"/>
        <v>0</v>
      </c>
      <c r="J46" s="102" t="str">
        <f t="shared" si="3"/>
        <v/>
      </c>
    </row>
    <row r="47" spans="1:10" ht="25.5" customHeight="1">
      <c r="A47" s="92">
        <v>3</v>
      </c>
      <c r="B47" s="107" t="s">
        <v>54</v>
      </c>
      <c r="C47" s="195" t="s">
        <v>55</v>
      </c>
      <c r="D47" s="195"/>
      <c r="E47" s="195"/>
      <c r="F47" s="108">
        <f>'SO 01 4 Pol'!AE124</f>
        <v>0</v>
      </c>
      <c r="G47" s="101">
        <f>'SO 01 4 Pol'!AF124</f>
        <v>0</v>
      </c>
      <c r="H47" s="101">
        <f t="shared" si="1"/>
        <v>0</v>
      </c>
      <c r="I47" s="101">
        <f t="shared" si="2"/>
        <v>0</v>
      </c>
      <c r="J47" s="102" t="str">
        <f t="shared" si="3"/>
        <v/>
      </c>
    </row>
    <row r="48" spans="1:10" ht="25.5" customHeight="1">
      <c r="A48" s="92">
        <v>3</v>
      </c>
      <c r="B48" s="107" t="s">
        <v>56</v>
      </c>
      <c r="C48" s="195" t="s">
        <v>57</v>
      </c>
      <c r="D48" s="195"/>
      <c r="E48" s="195"/>
      <c r="F48" s="108">
        <f>'SO 01 5 Pol'!AE60</f>
        <v>0</v>
      </c>
      <c r="G48" s="101">
        <f>'SO 01 5 Pol'!AF60</f>
        <v>0</v>
      </c>
      <c r="H48" s="101">
        <f t="shared" si="1"/>
        <v>0</v>
      </c>
      <c r="I48" s="101">
        <f t="shared" si="2"/>
        <v>0</v>
      </c>
      <c r="J48" s="102" t="str">
        <f t="shared" si="3"/>
        <v/>
      </c>
    </row>
    <row r="49" spans="1:10" ht="25.5" customHeight="1">
      <c r="A49" s="92">
        <v>3</v>
      </c>
      <c r="B49" s="107" t="s">
        <v>58</v>
      </c>
      <c r="C49" s="195" t="s">
        <v>59</v>
      </c>
      <c r="D49" s="195"/>
      <c r="E49" s="195"/>
      <c r="F49" s="108">
        <f>'SO 01 6 Pol'!AE62</f>
        <v>0</v>
      </c>
      <c r="G49" s="101">
        <f>'SO 01 6 Pol'!AF62</f>
        <v>0</v>
      </c>
      <c r="H49" s="101">
        <f t="shared" si="1"/>
        <v>0</v>
      </c>
      <c r="I49" s="101">
        <f t="shared" si="2"/>
        <v>0</v>
      </c>
      <c r="J49" s="102" t="str">
        <f t="shared" si="3"/>
        <v/>
      </c>
    </row>
    <row r="50" spans="1:10" ht="25.5" customHeight="1">
      <c r="A50" s="92">
        <v>2</v>
      </c>
      <c r="B50" s="103"/>
      <c r="C50" s="194" t="s">
        <v>60</v>
      </c>
      <c r="D50" s="194"/>
      <c r="E50" s="194"/>
      <c r="F50" s="104"/>
      <c r="G50" s="105"/>
      <c r="H50" s="105">
        <f t="shared" si="1"/>
        <v>0</v>
      </c>
      <c r="I50" s="105"/>
      <c r="J50" s="106"/>
    </row>
    <row r="51" spans="1:10" ht="25.5" customHeight="1">
      <c r="A51" s="92">
        <v>2</v>
      </c>
      <c r="B51" s="103" t="s">
        <v>61</v>
      </c>
      <c r="C51" s="194" t="s">
        <v>62</v>
      </c>
      <c r="D51" s="194"/>
      <c r="E51" s="194"/>
      <c r="F51" s="104">
        <f>'SO 02 1 Pol'!AE43</f>
        <v>0</v>
      </c>
      <c r="G51" s="105">
        <f>'SO 02 1 Pol'!AF43</f>
        <v>0</v>
      </c>
      <c r="H51" s="105">
        <f t="shared" si="1"/>
        <v>0</v>
      </c>
      <c r="I51" s="105">
        <f>F51+G51+H51</f>
        <v>0</v>
      </c>
      <c r="J51" s="106" t="str">
        <f>IF(CenaCelkemVypocet=0,"",I51/CenaCelkemVypocet*100)</f>
        <v/>
      </c>
    </row>
    <row r="52" spans="1:10" ht="25.5" customHeight="1">
      <c r="A52" s="92">
        <v>3</v>
      </c>
      <c r="B52" s="107" t="s">
        <v>45</v>
      </c>
      <c r="C52" s="195" t="s">
        <v>62</v>
      </c>
      <c r="D52" s="195"/>
      <c r="E52" s="195"/>
      <c r="F52" s="108">
        <f>'SO 02 1 Pol'!AE43</f>
        <v>0</v>
      </c>
      <c r="G52" s="101">
        <f>'SO 02 1 Pol'!AF43</f>
        <v>0</v>
      </c>
      <c r="H52" s="101">
        <f t="shared" si="1"/>
        <v>0</v>
      </c>
      <c r="I52" s="101">
        <f>F52+G52+H52</f>
        <v>0</v>
      </c>
      <c r="J52" s="102" t="str">
        <f>IF(CenaCelkemVypocet=0,"",I52/CenaCelkemVypocet*100)</f>
        <v/>
      </c>
    </row>
    <row r="53" spans="1:10" ht="25.5" customHeight="1">
      <c r="A53" s="92">
        <v>2</v>
      </c>
      <c r="B53" s="103" t="s">
        <v>63</v>
      </c>
      <c r="C53" s="194" t="s">
        <v>64</v>
      </c>
      <c r="D53" s="194"/>
      <c r="E53" s="194"/>
      <c r="F53" s="104">
        <f>'SO 03 1 Pol'!AE53</f>
        <v>0</v>
      </c>
      <c r="G53" s="105">
        <f>'SO 03 1 Pol'!AF53</f>
        <v>0</v>
      </c>
      <c r="H53" s="105">
        <f t="shared" si="1"/>
        <v>0</v>
      </c>
      <c r="I53" s="105">
        <f>F53+G53+H53</f>
        <v>0</v>
      </c>
      <c r="J53" s="106" t="str">
        <f>IF(CenaCelkemVypocet=0,"",I53/CenaCelkemVypocet*100)</f>
        <v/>
      </c>
    </row>
    <row r="54" spans="1:10" ht="25.5" customHeight="1">
      <c r="A54" s="92">
        <v>3</v>
      </c>
      <c r="B54" s="107" t="s">
        <v>45</v>
      </c>
      <c r="C54" s="195" t="s">
        <v>64</v>
      </c>
      <c r="D54" s="195"/>
      <c r="E54" s="195"/>
      <c r="F54" s="108">
        <f>'SO 03 1 Pol'!AE53</f>
        <v>0</v>
      </c>
      <c r="G54" s="101">
        <f>'SO 03 1 Pol'!AF53</f>
        <v>0</v>
      </c>
      <c r="H54" s="101">
        <f t="shared" si="1"/>
        <v>0</v>
      </c>
      <c r="I54" s="101">
        <f>F54+G54+H54</f>
        <v>0</v>
      </c>
      <c r="J54" s="102" t="str">
        <f>IF(CenaCelkemVypocet=0,"",I54/CenaCelkemVypocet*100)</f>
        <v/>
      </c>
    </row>
    <row r="55" spans="1:10" ht="25.5" customHeight="1">
      <c r="A55" s="92"/>
      <c r="B55" s="196" t="s">
        <v>65</v>
      </c>
      <c r="C55" s="196"/>
      <c r="D55" s="196"/>
      <c r="E55" s="196"/>
      <c r="F55" s="109">
        <f>SUMIF(A39:A54,"=1",F39:F54)</f>
        <v>0</v>
      </c>
      <c r="G55" s="110">
        <f>SUMIF(A39:A54,"=1",G39:G54)</f>
        <v>0</v>
      </c>
      <c r="H55" s="110">
        <f>SUMIF(A39:A54,"=1",H39:H54)</f>
        <v>0</v>
      </c>
      <c r="I55" s="110">
        <f>SUMIF(A39:A54,"=1",I39:I54)</f>
        <v>0</v>
      </c>
      <c r="J55" s="111">
        <f>SUMIF(A39:A54,"=1",J39:J54)</f>
        <v>0</v>
      </c>
    </row>
    <row r="59" ht="15.75">
      <c r="B59" s="112" t="s">
        <v>66</v>
      </c>
    </row>
    <row r="61" spans="1:10" ht="25.5" customHeight="1">
      <c r="A61" s="113"/>
      <c r="B61" s="114" t="s">
        <v>39</v>
      </c>
      <c r="C61" s="114" t="s">
        <v>40</v>
      </c>
      <c r="D61" s="115"/>
      <c r="E61" s="115"/>
      <c r="F61" s="116" t="s">
        <v>67</v>
      </c>
      <c r="G61" s="116"/>
      <c r="H61" s="116"/>
      <c r="I61" s="116" t="s">
        <v>14</v>
      </c>
      <c r="J61" s="116" t="s">
        <v>24</v>
      </c>
    </row>
    <row r="62" spans="1:10" ht="36.75" customHeight="1">
      <c r="A62" s="117"/>
      <c r="B62" s="118" t="s">
        <v>45</v>
      </c>
      <c r="C62" s="193" t="s">
        <v>68</v>
      </c>
      <c r="D62" s="193"/>
      <c r="E62" s="193"/>
      <c r="F62" s="119" t="s">
        <v>15</v>
      </c>
      <c r="G62" s="120"/>
      <c r="H62" s="120"/>
      <c r="I62" s="120">
        <f>'SO 01 1 Pol'!G8+'SO 02 1 Pol'!G8+'SO 03 1 Pol'!G8</f>
        <v>0</v>
      </c>
      <c r="J62" s="121" t="str">
        <f>IF(I103=0,"",I62/I103*100)</f>
        <v/>
      </c>
    </row>
    <row r="63" spans="1:10" ht="36.75" customHeight="1">
      <c r="A63" s="117"/>
      <c r="B63" s="118" t="s">
        <v>50</v>
      </c>
      <c r="C63" s="193" t="s">
        <v>69</v>
      </c>
      <c r="D63" s="193"/>
      <c r="E63" s="193"/>
      <c r="F63" s="119" t="s">
        <v>15</v>
      </c>
      <c r="G63" s="120"/>
      <c r="H63" s="120"/>
      <c r="I63" s="120">
        <f>'SO 01 1 Pol'!G49</f>
        <v>0</v>
      </c>
      <c r="J63" s="121" t="str">
        <f>IF(I103=0,"",I63/I103*100)</f>
        <v/>
      </c>
    </row>
    <row r="64" spans="1:10" ht="36.75" customHeight="1">
      <c r="A64" s="117"/>
      <c r="B64" s="118" t="s">
        <v>52</v>
      </c>
      <c r="C64" s="193" t="s">
        <v>70</v>
      </c>
      <c r="D64" s="193"/>
      <c r="E64" s="193"/>
      <c r="F64" s="119" t="s">
        <v>15</v>
      </c>
      <c r="G64" s="120"/>
      <c r="H64" s="120"/>
      <c r="I64" s="120">
        <f>'SO 01 1 Pol'!G75</f>
        <v>0</v>
      </c>
      <c r="J64" s="121" t="str">
        <f>IF(I103=0,"",I64/I103*100)</f>
        <v/>
      </c>
    </row>
    <row r="65" spans="1:10" ht="36.75" customHeight="1">
      <c r="A65" s="117"/>
      <c r="B65" s="118" t="s">
        <v>54</v>
      </c>
      <c r="C65" s="193" t="s">
        <v>71</v>
      </c>
      <c r="D65" s="193"/>
      <c r="E65" s="193"/>
      <c r="F65" s="119" t="s">
        <v>15</v>
      </c>
      <c r="G65" s="120"/>
      <c r="H65" s="120"/>
      <c r="I65" s="120">
        <f>'SO 01 1 Pol'!G122</f>
        <v>0</v>
      </c>
      <c r="J65" s="121" t="str">
        <f>IF(I103=0,"",I65/I103*100)</f>
        <v/>
      </c>
    </row>
    <row r="66" spans="1:10" ht="36.75" customHeight="1">
      <c r="A66" s="117"/>
      <c r="B66" s="118" t="s">
        <v>72</v>
      </c>
      <c r="C66" s="193" t="s">
        <v>73</v>
      </c>
      <c r="D66" s="193"/>
      <c r="E66" s="193"/>
      <c r="F66" s="119" t="s">
        <v>15</v>
      </c>
      <c r="G66" s="120"/>
      <c r="H66" s="120"/>
      <c r="I66" s="120">
        <f>'SO 01 1 Pol'!G133</f>
        <v>0</v>
      </c>
      <c r="J66" s="121" t="str">
        <f>IF(I103=0,"",I66/I103*100)</f>
        <v/>
      </c>
    </row>
    <row r="67" spans="1:10" ht="36.75" customHeight="1">
      <c r="A67" s="117"/>
      <c r="B67" s="118" t="s">
        <v>56</v>
      </c>
      <c r="C67" s="193" t="s">
        <v>74</v>
      </c>
      <c r="D67" s="193"/>
      <c r="E67" s="193"/>
      <c r="F67" s="119" t="s">
        <v>15</v>
      </c>
      <c r="G67" s="120"/>
      <c r="H67" s="120"/>
      <c r="I67" s="120">
        <f>'SO 01 1 Pol'!G138+'SO 02 1 Pol'!G17+'SO 03 1 Pol'!G18</f>
        <v>0</v>
      </c>
      <c r="J67" s="121" t="str">
        <f>IF(I103=0,"",I67/I103*100)</f>
        <v/>
      </c>
    </row>
    <row r="68" spans="1:10" ht="36.75" customHeight="1">
      <c r="A68" s="117"/>
      <c r="B68" s="118" t="s">
        <v>75</v>
      </c>
      <c r="C68" s="193" t="s">
        <v>76</v>
      </c>
      <c r="D68" s="193"/>
      <c r="E68" s="193"/>
      <c r="F68" s="119" t="s">
        <v>15</v>
      </c>
      <c r="G68" s="120"/>
      <c r="H68" s="120"/>
      <c r="I68" s="120">
        <f>'SO 01 1 Pol'!G143</f>
        <v>0</v>
      </c>
      <c r="J68" s="121" t="str">
        <f>IF(I103=0,"",I68/I103*100)</f>
        <v/>
      </c>
    </row>
    <row r="69" spans="1:10" ht="36.75" customHeight="1">
      <c r="A69" s="117"/>
      <c r="B69" s="118" t="s">
        <v>77</v>
      </c>
      <c r="C69" s="193" t="s">
        <v>78</v>
      </c>
      <c r="D69" s="193"/>
      <c r="E69" s="193"/>
      <c r="F69" s="119" t="s">
        <v>15</v>
      </c>
      <c r="G69" s="120"/>
      <c r="H69" s="120"/>
      <c r="I69" s="120">
        <f>'SO 01 1 Pol'!G216</f>
        <v>0</v>
      </c>
      <c r="J69" s="121" t="str">
        <f>IF(I103=0,"",I69/I103*100)</f>
        <v/>
      </c>
    </row>
    <row r="70" spans="1:10" ht="36.75" customHeight="1">
      <c r="A70" s="117"/>
      <c r="B70" s="118" t="s">
        <v>79</v>
      </c>
      <c r="C70" s="193" t="s">
        <v>80</v>
      </c>
      <c r="D70" s="193"/>
      <c r="E70" s="193"/>
      <c r="F70" s="119" t="s">
        <v>15</v>
      </c>
      <c r="G70" s="120"/>
      <c r="H70" s="120"/>
      <c r="I70" s="120">
        <f>'SO 01 1 Pol'!G220</f>
        <v>0</v>
      </c>
      <c r="J70" s="121" t="str">
        <f>IF(I103=0,"",I70/I103*100)</f>
        <v/>
      </c>
    </row>
    <row r="71" spans="1:10" ht="36.75" customHeight="1">
      <c r="A71" s="117"/>
      <c r="B71" s="118" t="s">
        <v>81</v>
      </c>
      <c r="C71" s="193" t="s">
        <v>82</v>
      </c>
      <c r="D71" s="193"/>
      <c r="E71" s="193"/>
      <c r="F71" s="119" t="s">
        <v>15</v>
      </c>
      <c r="G71" s="120"/>
      <c r="H71" s="120"/>
      <c r="I71" s="120">
        <f>'SO 01 1 Pol'!G264</f>
        <v>0</v>
      </c>
      <c r="J71" s="121" t="str">
        <f>IF(I103=0,"",I71/I103*100)</f>
        <v/>
      </c>
    </row>
    <row r="72" spans="1:10" ht="36.75" customHeight="1">
      <c r="A72" s="117"/>
      <c r="B72" s="118" t="s">
        <v>83</v>
      </c>
      <c r="C72" s="193" t="s">
        <v>84</v>
      </c>
      <c r="D72" s="193"/>
      <c r="E72" s="193"/>
      <c r="F72" s="119" t="s">
        <v>15</v>
      </c>
      <c r="G72" s="120"/>
      <c r="H72" s="120"/>
      <c r="I72" s="120">
        <f>'SO 03 1 Pol'!G22</f>
        <v>0</v>
      </c>
      <c r="J72" s="121" t="str">
        <f>IF(I103=0,"",I72/I103*100)</f>
        <v/>
      </c>
    </row>
    <row r="73" spans="1:10" ht="36.75" customHeight="1">
      <c r="A73" s="117"/>
      <c r="B73" s="118" t="s">
        <v>85</v>
      </c>
      <c r="C73" s="193" t="s">
        <v>86</v>
      </c>
      <c r="D73" s="193"/>
      <c r="E73" s="193"/>
      <c r="F73" s="119" t="s">
        <v>15</v>
      </c>
      <c r="G73" s="120"/>
      <c r="H73" s="120"/>
      <c r="I73" s="120">
        <f>'SO 01 1 Pol'!G270+'SO 02 1 Pol'!G20+'SO 03 1 Pol'!G27</f>
        <v>0</v>
      </c>
      <c r="J73" s="121" t="str">
        <f>IF(I103=0,"",I73/I103*100)</f>
        <v/>
      </c>
    </row>
    <row r="74" spans="1:10" ht="36.75" customHeight="1">
      <c r="A74" s="117"/>
      <c r="B74" s="118" t="s">
        <v>87</v>
      </c>
      <c r="C74" s="193" t="s">
        <v>88</v>
      </c>
      <c r="D74" s="193"/>
      <c r="E74" s="193"/>
      <c r="F74" s="119" t="s">
        <v>15</v>
      </c>
      <c r="G74" s="120"/>
      <c r="H74" s="120"/>
      <c r="I74" s="120">
        <f>'SO 01 1 Pol'!G378+'SO 02 1 Pol'!G23+'SO 03 1 Pol'!G33</f>
        <v>0</v>
      </c>
      <c r="J74" s="121" t="str">
        <f>IF(I103=0,"",I74/I103*100)</f>
        <v/>
      </c>
    </row>
    <row r="75" spans="1:10" ht="36.75" customHeight="1">
      <c r="A75" s="117"/>
      <c r="B75" s="118" t="s">
        <v>89</v>
      </c>
      <c r="C75" s="193" t="s">
        <v>90</v>
      </c>
      <c r="D75" s="193"/>
      <c r="E75" s="193"/>
      <c r="F75" s="119" t="s">
        <v>16</v>
      </c>
      <c r="G75" s="120"/>
      <c r="H75" s="120"/>
      <c r="I75" s="120">
        <f>'SO 01 1 Pol'!G385</f>
        <v>0</v>
      </c>
      <c r="J75" s="121" t="str">
        <f>IF(I103=0,"",I75/I103*100)</f>
        <v/>
      </c>
    </row>
    <row r="76" spans="1:10" ht="36.75" customHeight="1">
      <c r="A76" s="117"/>
      <c r="B76" s="118" t="s">
        <v>91</v>
      </c>
      <c r="C76" s="193" t="s">
        <v>92</v>
      </c>
      <c r="D76" s="193"/>
      <c r="E76" s="193"/>
      <c r="F76" s="119" t="s">
        <v>16</v>
      </c>
      <c r="G76" s="120"/>
      <c r="H76" s="120"/>
      <c r="I76" s="120">
        <f>'SO 01 1 Pol'!G446+'SO 01 3 Pol'!G8</f>
        <v>0</v>
      </c>
      <c r="J76" s="121" t="str">
        <f>IF(I103=0,"",I76/I103*100)</f>
        <v/>
      </c>
    </row>
    <row r="77" spans="1:10" ht="36.75" customHeight="1">
      <c r="A77" s="117"/>
      <c r="B77" s="118" t="s">
        <v>93</v>
      </c>
      <c r="C77" s="193" t="s">
        <v>94</v>
      </c>
      <c r="D77" s="193"/>
      <c r="E77" s="193"/>
      <c r="F77" s="119" t="s">
        <v>16</v>
      </c>
      <c r="G77" s="120"/>
      <c r="H77" s="120"/>
      <c r="I77" s="120">
        <f>'SO 01 2 Pol'!G8</f>
        <v>0</v>
      </c>
      <c r="J77" s="121" t="str">
        <f>IF(I103=0,"",I77/I103*100)</f>
        <v/>
      </c>
    </row>
    <row r="78" spans="1:10" ht="36.75" customHeight="1">
      <c r="A78" s="117"/>
      <c r="B78" s="118" t="s">
        <v>95</v>
      </c>
      <c r="C78" s="193" t="s">
        <v>96</v>
      </c>
      <c r="D78" s="193"/>
      <c r="E78" s="193"/>
      <c r="F78" s="119" t="s">
        <v>16</v>
      </c>
      <c r="G78" s="120"/>
      <c r="H78" s="120"/>
      <c r="I78" s="120">
        <f>'SO 01 2 Pol'!G41+'SO 01 3 Pol'!G23</f>
        <v>0</v>
      </c>
      <c r="J78" s="121" t="str">
        <f>IF(I103=0,"",I78/I103*100)</f>
        <v/>
      </c>
    </row>
    <row r="79" spans="1:10" ht="36.75" customHeight="1">
      <c r="A79" s="117"/>
      <c r="B79" s="118" t="s">
        <v>97</v>
      </c>
      <c r="C79" s="193" t="s">
        <v>98</v>
      </c>
      <c r="D79" s="193"/>
      <c r="E79" s="193"/>
      <c r="F79" s="119" t="s">
        <v>16</v>
      </c>
      <c r="G79" s="120"/>
      <c r="H79" s="120"/>
      <c r="I79" s="120">
        <f>'SO 01 2 Pol'!G59</f>
        <v>0</v>
      </c>
      <c r="J79" s="121" t="str">
        <f>IF(I103=0,"",I79/I103*100)</f>
        <v/>
      </c>
    </row>
    <row r="80" spans="1:10" ht="36.75" customHeight="1">
      <c r="A80" s="117"/>
      <c r="B80" s="118" t="s">
        <v>99</v>
      </c>
      <c r="C80" s="193" t="s">
        <v>100</v>
      </c>
      <c r="D80" s="193"/>
      <c r="E80" s="193"/>
      <c r="F80" s="119" t="s">
        <v>16</v>
      </c>
      <c r="G80" s="120"/>
      <c r="H80" s="120"/>
      <c r="I80" s="120">
        <f>'SO 01 2 Pol'!G91</f>
        <v>0</v>
      </c>
      <c r="J80" s="121" t="str">
        <f>IF(I103=0,"",I80/I103*100)</f>
        <v/>
      </c>
    </row>
    <row r="81" spans="1:10" ht="36.75" customHeight="1">
      <c r="A81" s="117"/>
      <c r="B81" s="118" t="s">
        <v>101</v>
      </c>
      <c r="C81" s="193" t="s">
        <v>102</v>
      </c>
      <c r="D81" s="193"/>
      <c r="E81" s="193"/>
      <c r="F81" s="119" t="s">
        <v>16</v>
      </c>
      <c r="G81" s="120"/>
      <c r="H81" s="120"/>
      <c r="I81" s="120">
        <f>'SO 01 3 Pol'!G27</f>
        <v>0</v>
      </c>
      <c r="J81" s="121" t="str">
        <f>IF(I103=0,"",I81/I103*100)</f>
        <v/>
      </c>
    </row>
    <row r="82" spans="1:10" ht="36.75" customHeight="1">
      <c r="A82" s="117"/>
      <c r="B82" s="118" t="s">
        <v>103</v>
      </c>
      <c r="C82" s="193" t="s">
        <v>104</v>
      </c>
      <c r="D82" s="193"/>
      <c r="E82" s="193"/>
      <c r="F82" s="119" t="s">
        <v>16</v>
      </c>
      <c r="G82" s="120"/>
      <c r="H82" s="120"/>
      <c r="I82" s="120">
        <f>'SO 01 3 Pol'!G30</f>
        <v>0</v>
      </c>
      <c r="J82" s="121" t="str">
        <f>IF(I103=0,"",I82/I103*100)</f>
        <v/>
      </c>
    </row>
    <row r="83" spans="1:10" ht="36.75" customHeight="1">
      <c r="A83" s="117"/>
      <c r="B83" s="118" t="s">
        <v>105</v>
      </c>
      <c r="C83" s="193" t="s">
        <v>106</v>
      </c>
      <c r="D83" s="193"/>
      <c r="E83" s="193"/>
      <c r="F83" s="119" t="s">
        <v>16</v>
      </c>
      <c r="G83" s="120"/>
      <c r="H83" s="120"/>
      <c r="I83" s="120">
        <f>'SO 01 3 Pol'!G41</f>
        <v>0</v>
      </c>
      <c r="J83" s="121" t="str">
        <f>IF(I103=0,"",I83/I103*100)</f>
        <v/>
      </c>
    </row>
    <row r="84" spans="1:10" ht="36.75" customHeight="1">
      <c r="A84" s="117"/>
      <c r="B84" s="118" t="s">
        <v>107</v>
      </c>
      <c r="C84" s="193" t="s">
        <v>108</v>
      </c>
      <c r="D84" s="193"/>
      <c r="E84" s="193"/>
      <c r="F84" s="119" t="s">
        <v>16</v>
      </c>
      <c r="G84" s="120"/>
      <c r="H84" s="120"/>
      <c r="I84" s="120">
        <f>'SO 01 3 Pol'!G57</f>
        <v>0</v>
      </c>
      <c r="J84" s="121" t="str">
        <f>IF(I103=0,"",I84/I103*100)</f>
        <v/>
      </c>
    </row>
    <row r="85" spans="1:10" ht="36.75" customHeight="1">
      <c r="A85" s="117"/>
      <c r="B85" s="118" t="s">
        <v>109</v>
      </c>
      <c r="C85" s="193" t="s">
        <v>110</v>
      </c>
      <c r="D85" s="193"/>
      <c r="E85" s="193"/>
      <c r="F85" s="119" t="s">
        <v>16</v>
      </c>
      <c r="G85" s="120"/>
      <c r="H85" s="120"/>
      <c r="I85" s="120">
        <f>'SO 01 3 Pol'!G66</f>
        <v>0</v>
      </c>
      <c r="J85" s="121" t="str">
        <f>IF(I103=0,"",I85/I103*100)</f>
        <v/>
      </c>
    </row>
    <row r="86" spans="1:10" ht="36.75" customHeight="1">
      <c r="A86" s="117"/>
      <c r="B86" s="118" t="s">
        <v>111</v>
      </c>
      <c r="C86" s="193" t="s">
        <v>112</v>
      </c>
      <c r="D86" s="193"/>
      <c r="E86" s="193"/>
      <c r="F86" s="119" t="s">
        <v>16</v>
      </c>
      <c r="G86" s="120"/>
      <c r="H86" s="120"/>
      <c r="I86" s="120">
        <f>'SO 01 1 Pol'!G456</f>
        <v>0</v>
      </c>
      <c r="J86" s="121" t="str">
        <f>IF(I103=0,"",I86/I103*100)</f>
        <v/>
      </c>
    </row>
    <row r="87" spans="1:10" ht="36.75" customHeight="1">
      <c r="A87" s="117"/>
      <c r="B87" s="118" t="s">
        <v>113</v>
      </c>
      <c r="C87" s="193" t="s">
        <v>114</v>
      </c>
      <c r="D87" s="193"/>
      <c r="E87" s="193"/>
      <c r="F87" s="119" t="s">
        <v>16</v>
      </c>
      <c r="G87" s="120"/>
      <c r="H87" s="120"/>
      <c r="I87" s="120">
        <f>'SO 01 1 Pol'!G473</f>
        <v>0</v>
      </c>
      <c r="J87" s="121" t="str">
        <f>IF(I103=0,"",I87/I103*100)</f>
        <v/>
      </c>
    </row>
    <row r="88" spans="1:10" ht="36.75" customHeight="1">
      <c r="A88" s="117"/>
      <c r="B88" s="118" t="s">
        <v>115</v>
      </c>
      <c r="C88" s="193" t="s">
        <v>116</v>
      </c>
      <c r="D88" s="193"/>
      <c r="E88" s="193"/>
      <c r="F88" s="119" t="s">
        <v>16</v>
      </c>
      <c r="G88" s="120"/>
      <c r="H88" s="120"/>
      <c r="I88" s="120">
        <f>'SO 01 1 Pol'!G500</f>
        <v>0</v>
      </c>
      <c r="J88" s="121" t="str">
        <f>IF(I103=0,"",I88/I103*100)</f>
        <v/>
      </c>
    </row>
    <row r="89" spans="1:10" ht="36.75" customHeight="1">
      <c r="A89" s="117"/>
      <c r="B89" s="118" t="s">
        <v>117</v>
      </c>
      <c r="C89" s="193" t="s">
        <v>118</v>
      </c>
      <c r="D89" s="193"/>
      <c r="E89" s="193"/>
      <c r="F89" s="119" t="s">
        <v>16</v>
      </c>
      <c r="G89" s="120"/>
      <c r="H89" s="120"/>
      <c r="I89" s="120">
        <f>'SO 01 1 Pol'!G512</f>
        <v>0</v>
      </c>
      <c r="J89" s="121" t="str">
        <f>IF(I103=0,"",I89/I103*100)</f>
        <v/>
      </c>
    </row>
    <row r="90" spans="1:10" ht="36.75" customHeight="1">
      <c r="A90" s="117"/>
      <c r="B90" s="118" t="s">
        <v>119</v>
      </c>
      <c r="C90" s="193" t="s">
        <v>120</v>
      </c>
      <c r="D90" s="193"/>
      <c r="E90" s="193"/>
      <c r="F90" s="119" t="s">
        <v>16</v>
      </c>
      <c r="G90" s="120"/>
      <c r="H90" s="120"/>
      <c r="I90" s="120">
        <f>'SO 01 1 Pol'!G530</f>
        <v>0</v>
      </c>
      <c r="J90" s="121" t="str">
        <f>IF(I103=0,"",I90/I103*100)</f>
        <v/>
      </c>
    </row>
    <row r="91" spans="1:10" ht="36.75" customHeight="1">
      <c r="A91" s="117"/>
      <c r="B91" s="118" t="s">
        <v>121</v>
      </c>
      <c r="C91" s="193" t="s">
        <v>122</v>
      </c>
      <c r="D91" s="193"/>
      <c r="E91" s="193"/>
      <c r="F91" s="119" t="s">
        <v>16</v>
      </c>
      <c r="G91" s="120"/>
      <c r="H91" s="120"/>
      <c r="I91" s="120">
        <f>'SO 01 1 Pol'!G570</f>
        <v>0</v>
      </c>
      <c r="J91" s="121" t="str">
        <f>IF(I103=0,"",I91/I103*100)</f>
        <v/>
      </c>
    </row>
    <row r="92" spans="1:10" ht="36.75" customHeight="1">
      <c r="A92" s="117"/>
      <c r="B92" s="118" t="s">
        <v>123</v>
      </c>
      <c r="C92" s="193" t="s">
        <v>21</v>
      </c>
      <c r="D92" s="193"/>
      <c r="E92" s="193"/>
      <c r="F92" s="119" t="s">
        <v>16</v>
      </c>
      <c r="G92" s="120"/>
      <c r="H92" s="120"/>
      <c r="I92" s="120">
        <f>'SO 01 1 Pol'!G574+'SO 01 3 Pol'!G79</f>
        <v>0</v>
      </c>
      <c r="J92" s="121" t="str">
        <f>IF(I103=0,"",I92/I103*100)</f>
        <v/>
      </c>
    </row>
    <row r="93" spans="1:10" ht="36.75" customHeight="1">
      <c r="A93" s="117"/>
      <c r="B93" s="118" t="s">
        <v>124</v>
      </c>
      <c r="C93" s="193" t="s">
        <v>125</v>
      </c>
      <c r="D93" s="193"/>
      <c r="E93" s="193"/>
      <c r="F93" s="119" t="s">
        <v>17</v>
      </c>
      <c r="G93" s="120"/>
      <c r="H93" s="120"/>
      <c r="I93" s="120">
        <f>'SO 01 4 Pol'!G8</f>
        <v>0</v>
      </c>
      <c r="J93" s="121" t="str">
        <f>IF(I103=0,"",I93/I103*100)</f>
        <v/>
      </c>
    </row>
    <row r="94" spans="1:10" ht="36.75" customHeight="1">
      <c r="A94" s="117"/>
      <c r="B94" s="118" t="s">
        <v>126</v>
      </c>
      <c r="C94" s="193" t="s">
        <v>127</v>
      </c>
      <c r="D94" s="193"/>
      <c r="E94" s="193"/>
      <c r="F94" s="119" t="s">
        <v>17</v>
      </c>
      <c r="G94" s="120"/>
      <c r="H94" s="120"/>
      <c r="I94" s="120">
        <f>'SO 01 6 Pol'!G8</f>
        <v>0</v>
      </c>
      <c r="J94" s="121" t="str">
        <f>IF(I103=0,"",I94/I103*100)</f>
        <v/>
      </c>
    </row>
    <row r="95" spans="1:10" ht="36.75" customHeight="1">
      <c r="A95" s="117"/>
      <c r="B95" s="118" t="s">
        <v>128</v>
      </c>
      <c r="C95" s="193" t="s">
        <v>129</v>
      </c>
      <c r="D95" s="193"/>
      <c r="E95" s="193"/>
      <c r="F95" s="119" t="s">
        <v>17</v>
      </c>
      <c r="G95" s="120"/>
      <c r="H95" s="120"/>
      <c r="I95" s="120">
        <f>'SO 01 6 Pol'!G37</f>
        <v>0</v>
      </c>
      <c r="J95" s="121" t="str">
        <f>IF(I103=0,"",I95/I103*100)</f>
        <v/>
      </c>
    </row>
    <row r="96" spans="1:10" ht="36.75" customHeight="1">
      <c r="A96" s="117"/>
      <c r="B96" s="118" t="s">
        <v>130</v>
      </c>
      <c r="C96" s="193" t="s">
        <v>131</v>
      </c>
      <c r="D96" s="193"/>
      <c r="E96" s="193"/>
      <c r="F96" s="119" t="s">
        <v>17</v>
      </c>
      <c r="G96" s="120"/>
      <c r="H96" s="120"/>
      <c r="I96" s="120">
        <f>'SO 01 5 Pol'!G8</f>
        <v>0</v>
      </c>
      <c r="J96" s="121" t="str">
        <f>IF(I103=0,"",I96/I103*100)</f>
        <v/>
      </c>
    </row>
    <row r="97" spans="1:10" ht="36.75" customHeight="1">
      <c r="A97" s="117"/>
      <c r="B97" s="118" t="s">
        <v>132</v>
      </c>
      <c r="C97" s="193" t="s">
        <v>133</v>
      </c>
      <c r="D97" s="193"/>
      <c r="E97" s="193"/>
      <c r="F97" s="119" t="s">
        <v>17</v>
      </c>
      <c r="G97" s="120"/>
      <c r="H97" s="120"/>
      <c r="I97" s="120">
        <f>'SO 01 5 Pol'!G27</f>
        <v>0</v>
      </c>
      <c r="J97" s="121" t="str">
        <f>IF(I103=0,"",I97/I103*100)</f>
        <v/>
      </c>
    </row>
    <row r="98" spans="1:10" ht="36.75" customHeight="1">
      <c r="A98" s="117"/>
      <c r="B98" s="118" t="s">
        <v>134</v>
      </c>
      <c r="C98" s="193" t="s">
        <v>135</v>
      </c>
      <c r="D98" s="193"/>
      <c r="E98" s="193"/>
      <c r="F98" s="119" t="s">
        <v>17</v>
      </c>
      <c r="G98" s="120"/>
      <c r="H98" s="120"/>
      <c r="I98" s="120">
        <f>'SO 01 5 Pol'!G37</f>
        <v>0</v>
      </c>
      <c r="J98" s="121" t="str">
        <f>IF(I103=0,"",I98/I103*100)</f>
        <v/>
      </c>
    </row>
    <row r="99" spans="1:10" ht="36.75" customHeight="1">
      <c r="A99" s="117"/>
      <c r="B99" s="118" t="s">
        <v>136</v>
      </c>
      <c r="C99" s="193" t="s">
        <v>21</v>
      </c>
      <c r="D99" s="193"/>
      <c r="E99" s="193"/>
      <c r="F99" s="119" t="s">
        <v>17</v>
      </c>
      <c r="G99" s="120"/>
      <c r="H99" s="120"/>
      <c r="I99" s="120">
        <f>'SO 01 5 Pol'!G52</f>
        <v>0</v>
      </c>
      <c r="J99" s="121" t="str">
        <f>IF(I103=0,"",I99/I103*100)</f>
        <v/>
      </c>
    </row>
    <row r="100" spans="1:10" ht="36.75" customHeight="1">
      <c r="A100" s="117"/>
      <c r="B100" s="118" t="s">
        <v>137</v>
      </c>
      <c r="C100" s="193" t="s">
        <v>138</v>
      </c>
      <c r="D100" s="193"/>
      <c r="E100" s="193"/>
      <c r="F100" s="119" t="s">
        <v>139</v>
      </c>
      <c r="G100" s="120"/>
      <c r="H100" s="120"/>
      <c r="I100" s="120">
        <f>'SO 01 1 Pol'!G576+'SO 02 1 Pol'!G29+'SO 03 1 Pol'!G39</f>
        <v>0</v>
      </c>
      <c r="J100" s="121" t="str">
        <f>IF(I103=0,"",I100/I103*100)</f>
        <v/>
      </c>
    </row>
    <row r="101" spans="1:10" ht="36.75" customHeight="1">
      <c r="A101" s="117"/>
      <c r="B101" s="118" t="s">
        <v>18</v>
      </c>
      <c r="C101" s="193" t="s">
        <v>19</v>
      </c>
      <c r="D101" s="193"/>
      <c r="E101" s="193"/>
      <c r="F101" s="119" t="s">
        <v>18</v>
      </c>
      <c r="G101" s="120"/>
      <c r="H101" s="120"/>
      <c r="I101" s="120">
        <f>'1 1 Naklady'!G8</f>
        <v>0</v>
      </c>
      <c r="J101" s="121" t="str">
        <f>IF(I103=0,"",I101/I103*100)</f>
        <v/>
      </c>
    </row>
    <row r="102" spans="1:10" ht="36.75" customHeight="1">
      <c r="A102" s="117"/>
      <c r="B102" s="118" t="s">
        <v>20</v>
      </c>
      <c r="C102" s="193" t="s">
        <v>21</v>
      </c>
      <c r="D102" s="193"/>
      <c r="E102" s="193"/>
      <c r="F102" s="119" t="s">
        <v>20</v>
      </c>
      <c r="G102" s="120"/>
      <c r="H102" s="120"/>
      <c r="I102" s="120">
        <f>'1 1 Naklady'!G10</f>
        <v>0</v>
      </c>
      <c r="J102" s="121" t="str">
        <f>IF(I103=0,"",I102/I103*100)</f>
        <v/>
      </c>
    </row>
    <row r="103" spans="1:10" ht="25.5" customHeight="1">
      <c r="A103" s="122"/>
      <c r="B103" s="123" t="s">
        <v>42</v>
      </c>
      <c r="C103" s="124"/>
      <c r="D103" s="125"/>
      <c r="E103" s="125"/>
      <c r="F103" s="126"/>
      <c r="G103" s="127"/>
      <c r="H103" s="127"/>
      <c r="I103" s="127">
        <f>SUM(I62:I102)</f>
        <v>0</v>
      </c>
      <c r="J103" s="128">
        <f>SUM(J62:J102)</f>
        <v>0</v>
      </c>
    </row>
    <row r="104" spans="6:10" ht="12.75">
      <c r="F104" s="129"/>
      <c r="G104" s="129"/>
      <c r="H104" s="129"/>
      <c r="I104" s="129"/>
      <c r="J104" s="130"/>
    </row>
    <row r="105" spans="6:10" ht="12.75">
      <c r="F105" s="129"/>
      <c r="G105" s="129"/>
      <c r="H105" s="129"/>
      <c r="I105" s="129"/>
      <c r="J105" s="130"/>
    </row>
    <row r="106" spans="6:10" ht="12.75">
      <c r="F106" s="129"/>
      <c r="G106" s="129"/>
      <c r="H106" s="129"/>
      <c r="I106" s="129"/>
      <c r="J106" s="130"/>
    </row>
  </sheetData>
  <sheetProtection algorithmName="SHA-512" hashValue="rg7CMu1ocMf5YvFEO55+A18ZF1AU21ARZjElm+RlPnCnygBs5srH5wOWf/jtFgT2KrHV5faQp3TUpIkdTIc8Cg==" saltValue="rci0QCgjkSZBTjsphlahUw==" spinCount="100000" sheet="1" objects="1" scenarios="1"/>
  <mergeCells count="99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4:E34"/>
    <mergeCell ref="G34:I34"/>
    <mergeCell ref="D35:E35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B55:E55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102:E102"/>
    <mergeCell ref="C97:E97"/>
    <mergeCell ref="C98:E98"/>
    <mergeCell ref="C99:E99"/>
    <mergeCell ref="C100:E100"/>
    <mergeCell ref="C101:E101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/>
  <headerFooter>
    <oddFooter>&amp;L&amp;9Zpracováno programem BUILDpower S,  © RTS, a.s.&amp;R&amp;9Stránka &amp;P z &amp;N</oddFooter>
  </headerFooter>
  <rowBreaks count="1" manualBreakCount="1">
    <brk id="36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1">
      <pane ySplit="7" topLeftCell="A8" activePane="bottomLeft" state="frozen"/>
      <selection pane="bottomLeft" activeCell="I8" sqref="I8"/>
    </sheetView>
  </sheetViews>
  <sheetFormatPr defaultColWidth="9.00390625" defaultRowHeight="12.75"/>
  <cols>
    <col min="1" max="1" width="4.25390625" style="131" customWidth="1"/>
    <col min="2" max="2" width="14.375" style="131" customWidth="1"/>
    <col min="3" max="3" width="38.25390625" style="132" customWidth="1"/>
    <col min="4" max="4" width="4.625" style="131" customWidth="1"/>
    <col min="5" max="5" width="10.625" style="131" customWidth="1"/>
    <col min="6" max="6" width="9.875" style="131" customWidth="1"/>
    <col min="7" max="7" width="12.75390625" style="131" customWidth="1"/>
    <col min="8" max="1025" width="9.125" style="131" customWidth="1"/>
  </cols>
  <sheetData>
    <row r="1" spans="1:7" ht="15.75">
      <c r="A1" s="223" t="s">
        <v>140</v>
      </c>
      <c r="B1" s="223"/>
      <c r="C1" s="223"/>
      <c r="D1" s="223"/>
      <c r="E1" s="223"/>
      <c r="F1" s="223"/>
      <c r="G1" s="223"/>
    </row>
    <row r="2" spans="1:7" ht="24.95" customHeight="1">
      <c r="A2" s="133" t="s">
        <v>141</v>
      </c>
      <c r="B2" s="134"/>
      <c r="C2" s="224"/>
      <c r="D2" s="224"/>
      <c r="E2" s="224"/>
      <c r="F2" s="224"/>
      <c r="G2" s="224"/>
    </row>
    <row r="3" spans="1:7" ht="24.95" customHeight="1">
      <c r="A3" s="133" t="s">
        <v>142</v>
      </c>
      <c r="B3" s="134"/>
      <c r="C3" s="224"/>
      <c r="D3" s="224"/>
      <c r="E3" s="224"/>
      <c r="F3" s="224"/>
      <c r="G3" s="224"/>
    </row>
    <row r="4" spans="1:7" ht="24.95" customHeight="1">
      <c r="A4" s="133" t="s">
        <v>143</v>
      </c>
      <c r="B4" s="134"/>
      <c r="C4" s="224"/>
      <c r="D4" s="224"/>
      <c r="E4" s="224"/>
      <c r="F4" s="224"/>
      <c r="G4" s="224"/>
    </row>
    <row r="5" spans="2:4" ht="12.75">
      <c r="B5" s="135"/>
      <c r="C5" s="136"/>
      <c r="D5" s="137"/>
    </row>
  </sheetData>
  <sheetProtection password="E7C2" sheet="1"/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15"/>
  <sheetViews>
    <sheetView workbookViewId="0" topLeftCell="A1">
      <pane ySplit="7" topLeftCell="A8" activePane="bottomLeft" state="frozen"/>
      <selection pane="bottomLeft" activeCell="E12" sqref="E12"/>
    </sheetView>
  </sheetViews>
  <sheetFormatPr defaultColWidth="9.00390625" defaultRowHeight="12.75" outlineLevelRow="1"/>
  <cols>
    <col min="1" max="1" width="3.375" style="0" customWidth="1"/>
    <col min="2" max="2" width="12.625" style="138" customWidth="1"/>
    <col min="3" max="3" width="63.25390625" style="13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625" style="0" hidden="1" customWidth="1"/>
    <col min="18" max="18" width="6.875" style="0" customWidth="1"/>
    <col min="19" max="19" width="8.75390625" style="0" customWidth="1"/>
    <col min="20" max="24" width="11.625" style="0" hidden="1" customWidth="1"/>
    <col min="25" max="28" width="8.75390625" style="0" customWidth="1"/>
    <col min="29" max="29" width="11.625" style="0" hidden="1" customWidth="1"/>
    <col min="30" max="30" width="8.75390625" style="0" customWidth="1"/>
    <col min="31" max="41" width="11.625" style="0" hidden="1" customWidth="1"/>
    <col min="42" max="1025" width="8.75390625" style="0" customWidth="1"/>
  </cols>
  <sheetData>
    <row r="1" spans="1:33" ht="15.75" customHeight="1">
      <c r="A1" s="225" t="s">
        <v>144</v>
      </c>
      <c r="B1" s="225"/>
      <c r="C1" s="225"/>
      <c r="D1" s="225"/>
      <c r="E1" s="225"/>
      <c r="F1" s="225"/>
      <c r="G1" s="225"/>
      <c r="AG1" t="s">
        <v>145</v>
      </c>
    </row>
    <row r="2" spans="1:33" ht="24.95" customHeight="1">
      <c r="A2" s="139" t="s">
        <v>141</v>
      </c>
      <c r="B2" s="134" t="s">
        <v>5</v>
      </c>
      <c r="C2" s="226" t="s">
        <v>6</v>
      </c>
      <c r="D2" s="226"/>
      <c r="E2" s="226"/>
      <c r="F2" s="226"/>
      <c r="G2" s="226"/>
      <c r="AG2" t="s">
        <v>146</v>
      </c>
    </row>
    <row r="3" spans="1:33" ht="24.95" customHeight="1">
      <c r="A3" s="139" t="s">
        <v>142</v>
      </c>
      <c r="B3" s="134" t="s">
        <v>45</v>
      </c>
      <c r="C3" s="226" t="s">
        <v>44</v>
      </c>
      <c r="D3" s="226"/>
      <c r="E3" s="226"/>
      <c r="F3" s="226"/>
      <c r="G3" s="226"/>
      <c r="AC3" s="138" t="s">
        <v>147</v>
      </c>
      <c r="AG3" t="s">
        <v>148</v>
      </c>
    </row>
    <row r="4" spans="1:33" ht="24.95" customHeight="1">
      <c r="A4" s="140" t="s">
        <v>143</v>
      </c>
      <c r="B4" s="141" t="s">
        <v>45</v>
      </c>
      <c r="C4" s="227" t="s">
        <v>44</v>
      </c>
      <c r="D4" s="227"/>
      <c r="E4" s="227"/>
      <c r="F4" s="227"/>
      <c r="G4" s="227"/>
      <c r="AG4" t="s">
        <v>149</v>
      </c>
    </row>
    <row r="5" ht="12.75">
      <c r="D5" s="83"/>
    </row>
    <row r="6" spans="1:24" ht="38.25">
      <c r="A6" s="142" t="s">
        <v>150</v>
      </c>
      <c r="B6" s="143" t="s">
        <v>151</v>
      </c>
      <c r="C6" s="143" t="s">
        <v>152</v>
      </c>
      <c r="D6" s="144" t="s">
        <v>153</v>
      </c>
      <c r="E6" s="142" t="s">
        <v>154</v>
      </c>
      <c r="F6" s="145" t="s">
        <v>155</v>
      </c>
      <c r="G6" s="142" t="s">
        <v>14</v>
      </c>
      <c r="H6" s="146" t="s">
        <v>156</v>
      </c>
      <c r="I6" s="146" t="s">
        <v>157</v>
      </c>
      <c r="J6" s="146" t="s">
        <v>158</v>
      </c>
      <c r="K6" s="146" t="s">
        <v>159</v>
      </c>
      <c r="L6" s="146" t="s">
        <v>160</v>
      </c>
      <c r="M6" s="146" t="s">
        <v>161</v>
      </c>
      <c r="N6" s="146" t="s">
        <v>162</v>
      </c>
      <c r="O6" s="146" t="s">
        <v>163</v>
      </c>
      <c r="P6" s="146" t="s">
        <v>164</v>
      </c>
      <c r="Q6" s="146" t="s">
        <v>165</v>
      </c>
      <c r="R6" s="146" t="s">
        <v>166</v>
      </c>
      <c r="S6" s="146" t="s">
        <v>167</v>
      </c>
      <c r="T6" s="146" t="s">
        <v>168</v>
      </c>
      <c r="U6" s="146" t="s">
        <v>169</v>
      </c>
      <c r="V6" s="146" t="s">
        <v>170</v>
      </c>
      <c r="W6" s="146" t="s">
        <v>171</v>
      </c>
      <c r="X6" s="146" t="s">
        <v>172</v>
      </c>
    </row>
    <row r="7" spans="1:24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49" t="s">
        <v>173</v>
      </c>
      <c r="B8" s="150" t="s">
        <v>18</v>
      </c>
      <c r="C8" s="151" t="s">
        <v>19</v>
      </c>
      <c r="D8" s="152"/>
      <c r="E8" s="153"/>
      <c r="F8" s="154"/>
      <c r="G8" s="154">
        <f>SUMIF(AG9:AG9,"&lt;&gt;NOR",G9:G9)</f>
        <v>0</v>
      </c>
      <c r="H8" s="154"/>
      <c r="I8" s="154">
        <f>SUM(I9:I9)</f>
        <v>0</v>
      </c>
      <c r="J8" s="154"/>
      <c r="K8" s="154">
        <f>SUM(K9:K9)</f>
        <v>0</v>
      </c>
      <c r="L8" s="154"/>
      <c r="M8" s="154">
        <f>SUM(M9:M9)</f>
        <v>0</v>
      </c>
      <c r="N8" s="154"/>
      <c r="O8" s="154">
        <f>SUM(O9:O9)</f>
        <v>0</v>
      </c>
      <c r="P8" s="154"/>
      <c r="Q8" s="154">
        <f>SUM(Q9:Q9)</f>
        <v>0</v>
      </c>
      <c r="R8" s="154"/>
      <c r="S8" s="154"/>
      <c r="T8" s="155"/>
      <c r="U8" s="156"/>
      <c r="V8" s="156">
        <f>SUM(V9:V9)</f>
        <v>0</v>
      </c>
      <c r="W8" s="156"/>
      <c r="X8" s="156"/>
      <c r="AG8" t="s">
        <v>174</v>
      </c>
    </row>
    <row r="9" spans="1:60" ht="12.75" outlineLevel="1">
      <c r="A9" s="157">
        <v>1</v>
      </c>
      <c r="B9" s="158" t="s">
        <v>175</v>
      </c>
      <c r="C9" s="159" t="s">
        <v>176</v>
      </c>
      <c r="D9" s="160" t="s">
        <v>177</v>
      </c>
      <c r="E9" s="161">
        <v>1</v>
      </c>
      <c r="F9" s="162"/>
      <c r="G9" s="163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63">
        <v>0</v>
      </c>
      <c r="O9" s="163">
        <f>ROUND(E9*N9,2)</f>
        <v>0</v>
      </c>
      <c r="P9" s="163">
        <v>0</v>
      </c>
      <c r="Q9" s="163">
        <f>ROUND(E9*P9,2)</f>
        <v>0</v>
      </c>
      <c r="R9" s="163"/>
      <c r="S9" s="163" t="s">
        <v>178</v>
      </c>
      <c r="T9" s="164" t="s">
        <v>179</v>
      </c>
      <c r="U9" s="165">
        <v>0</v>
      </c>
      <c r="V9" s="165">
        <f>ROUND(E9*U9,2)</f>
        <v>0</v>
      </c>
      <c r="W9" s="165"/>
      <c r="X9" s="165" t="s">
        <v>180</v>
      </c>
      <c r="Y9" s="166"/>
      <c r="Z9" s="166"/>
      <c r="AA9" s="166"/>
      <c r="AB9" s="166"/>
      <c r="AC9" s="166"/>
      <c r="AD9" s="166"/>
      <c r="AE9" s="166"/>
      <c r="AF9" s="166"/>
      <c r="AG9" s="166" t="s">
        <v>181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33" ht="12.75">
      <c r="A10" s="149" t="s">
        <v>173</v>
      </c>
      <c r="B10" s="150" t="s">
        <v>20</v>
      </c>
      <c r="C10" s="151" t="s">
        <v>21</v>
      </c>
      <c r="D10" s="152"/>
      <c r="E10" s="153"/>
      <c r="F10" s="154"/>
      <c r="G10" s="154">
        <f>SUMIF(AG11:AG12,"&lt;&gt;NOR",G11:G12)</f>
        <v>0</v>
      </c>
      <c r="H10" s="154"/>
      <c r="I10" s="154">
        <f>SUM(I11:I12)</f>
        <v>0</v>
      </c>
      <c r="J10" s="154"/>
      <c r="K10" s="154">
        <f>SUM(K11:K12)</f>
        <v>0</v>
      </c>
      <c r="L10" s="154"/>
      <c r="M10" s="154">
        <f>SUM(M11:M12)</f>
        <v>0</v>
      </c>
      <c r="N10" s="154"/>
      <c r="O10" s="154">
        <f>SUM(O11:O12)</f>
        <v>0</v>
      </c>
      <c r="P10" s="154"/>
      <c r="Q10" s="154">
        <f>SUM(Q11:Q12)</f>
        <v>0</v>
      </c>
      <c r="R10" s="154"/>
      <c r="S10" s="154"/>
      <c r="T10" s="155"/>
      <c r="U10" s="156"/>
      <c r="V10" s="156">
        <f>SUM(V11:V12)</f>
        <v>0</v>
      </c>
      <c r="W10" s="156"/>
      <c r="X10" s="156"/>
      <c r="AG10" t="s">
        <v>174</v>
      </c>
    </row>
    <row r="11" spans="1:60" ht="12.75" outlineLevel="1">
      <c r="A11" s="157">
        <v>2</v>
      </c>
      <c r="B11" s="158" t="s">
        <v>182</v>
      </c>
      <c r="C11" s="159" t="s">
        <v>183</v>
      </c>
      <c r="D11" s="160" t="s">
        <v>177</v>
      </c>
      <c r="E11" s="161">
        <v>1</v>
      </c>
      <c r="F11" s="162"/>
      <c r="G11" s="163">
        <f>ROUND(E11*F11,2)</f>
        <v>0</v>
      </c>
      <c r="H11" s="162"/>
      <c r="I11" s="163">
        <f>ROUND(E11*H11,2)</f>
        <v>0</v>
      </c>
      <c r="J11" s="162"/>
      <c r="K11" s="163">
        <f>ROUND(E11*J11,2)</f>
        <v>0</v>
      </c>
      <c r="L11" s="163">
        <v>21</v>
      </c>
      <c r="M11" s="163">
        <f>G11*(1+L11/100)</f>
        <v>0</v>
      </c>
      <c r="N11" s="163">
        <v>0</v>
      </c>
      <c r="O11" s="163">
        <f>ROUND(E11*N11,2)</f>
        <v>0</v>
      </c>
      <c r="P11" s="163">
        <v>0</v>
      </c>
      <c r="Q11" s="163">
        <f>ROUND(E11*P11,2)</f>
        <v>0</v>
      </c>
      <c r="R11" s="163"/>
      <c r="S11" s="163" t="s">
        <v>178</v>
      </c>
      <c r="T11" s="164" t="s">
        <v>179</v>
      </c>
      <c r="U11" s="165">
        <v>0</v>
      </c>
      <c r="V11" s="165">
        <f>ROUND(E11*U11,2)</f>
        <v>0</v>
      </c>
      <c r="W11" s="165"/>
      <c r="X11" s="165" t="s">
        <v>180</v>
      </c>
      <c r="Y11" s="166"/>
      <c r="Z11" s="166"/>
      <c r="AA11" s="166"/>
      <c r="AB11" s="166"/>
      <c r="AC11" s="166"/>
      <c r="AD11" s="166"/>
      <c r="AE11" s="166"/>
      <c r="AF11" s="166"/>
      <c r="AG11" s="166" t="s">
        <v>184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1">
      <c r="A12" s="167">
        <v>3</v>
      </c>
      <c r="B12" s="168" t="s">
        <v>185</v>
      </c>
      <c r="C12" s="169" t="s">
        <v>186</v>
      </c>
      <c r="D12" s="170" t="s">
        <v>177</v>
      </c>
      <c r="E12" s="171">
        <v>1</v>
      </c>
      <c r="F12" s="172"/>
      <c r="G12" s="173">
        <f>ROUND(E12*F12,2)</f>
        <v>0</v>
      </c>
      <c r="H12" s="172"/>
      <c r="I12" s="173">
        <f>ROUND(E12*H12,2)</f>
        <v>0</v>
      </c>
      <c r="J12" s="172"/>
      <c r="K12" s="173">
        <f>ROUND(E12*J12,2)</f>
        <v>0</v>
      </c>
      <c r="L12" s="173">
        <v>21</v>
      </c>
      <c r="M12" s="173">
        <f>G12*(1+L12/100)</f>
        <v>0</v>
      </c>
      <c r="N12" s="173">
        <v>0</v>
      </c>
      <c r="O12" s="173">
        <f>ROUND(E12*N12,2)</f>
        <v>0</v>
      </c>
      <c r="P12" s="173">
        <v>0</v>
      </c>
      <c r="Q12" s="173">
        <f>ROUND(E12*P12,2)</f>
        <v>0</v>
      </c>
      <c r="R12" s="173"/>
      <c r="S12" s="173" t="s">
        <v>178</v>
      </c>
      <c r="T12" s="174" t="s">
        <v>179</v>
      </c>
      <c r="U12" s="165">
        <v>0</v>
      </c>
      <c r="V12" s="165">
        <f>ROUND(E12*U12,2)</f>
        <v>0</v>
      </c>
      <c r="W12" s="165"/>
      <c r="X12" s="165" t="s">
        <v>180</v>
      </c>
      <c r="Y12" s="166"/>
      <c r="Z12" s="166"/>
      <c r="AA12" s="166"/>
      <c r="AB12" s="166"/>
      <c r="AC12" s="166"/>
      <c r="AD12" s="166"/>
      <c r="AE12" s="166"/>
      <c r="AF12" s="166"/>
      <c r="AG12" s="166" t="s">
        <v>181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33" ht="12.75">
      <c r="A13" s="131"/>
      <c r="B13" s="135"/>
      <c r="C13" s="175"/>
      <c r="D13" s="137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AE13">
        <v>15</v>
      </c>
      <c r="AF13">
        <v>21</v>
      </c>
      <c r="AG13" t="s">
        <v>160</v>
      </c>
    </row>
    <row r="14" spans="1:33" ht="12.75">
      <c r="A14" s="176"/>
      <c r="B14" s="177" t="s">
        <v>14</v>
      </c>
      <c r="C14" s="178"/>
      <c r="D14" s="179"/>
      <c r="E14" s="180"/>
      <c r="F14" s="180"/>
      <c r="G14" s="181">
        <f>G8+G10</f>
        <v>0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AE14">
        <f>SUMIF(L7:L12,AE13,G7:G12)</f>
        <v>0</v>
      </c>
      <c r="AF14">
        <f>SUMIF(L7:L12,AF13,G7:G12)</f>
        <v>0</v>
      </c>
      <c r="AG14" t="s">
        <v>187</v>
      </c>
    </row>
    <row r="15" spans="3:33" ht="12.75">
      <c r="C15" s="182"/>
      <c r="D15" s="83"/>
      <c r="AG15" t="s">
        <v>188</v>
      </c>
    </row>
    <row r="16" ht="12.75">
      <c r="D16" s="83"/>
    </row>
    <row r="17" ht="12.75">
      <c r="D17" s="83"/>
    </row>
    <row r="18" ht="12.75">
      <c r="D18" s="83"/>
    </row>
    <row r="19" ht="12.75">
      <c r="D19" s="83"/>
    </row>
    <row r="20" ht="12.75">
      <c r="D20" s="83"/>
    </row>
    <row r="21" ht="12.75">
      <c r="D21" s="83"/>
    </row>
    <row r="22" ht="12.75">
      <c r="D22" s="83"/>
    </row>
    <row r="23" ht="12.75">
      <c r="D23" s="83"/>
    </row>
    <row r="24" ht="12.75">
      <c r="D24" s="83"/>
    </row>
    <row r="25" ht="12.75">
      <c r="D25" s="83"/>
    </row>
    <row r="26" ht="12.75">
      <c r="D26" s="83"/>
    </row>
    <row r="27" ht="12.75">
      <c r="D27" s="83"/>
    </row>
    <row r="28" ht="12.75">
      <c r="D28" s="83"/>
    </row>
    <row r="29" ht="12.75">
      <c r="D29" s="83"/>
    </row>
    <row r="30" ht="12.75">
      <c r="D30" s="83"/>
    </row>
    <row r="31" ht="12.75">
      <c r="D31" s="83"/>
    </row>
    <row r="32" ht="12.75">
      <c r="D32" s="83"/>
    </row>
    <row r="33" ht="12.75">
      <c r="D33" s="83"/>
    </row>
    <row r="34" ht="12.75">
      <c r="D34" s="83"/>
    </row>
    <row r="35" ht="12.75">
      <c r="D35" s="83"/>
    </row>
    <row r="36" ht="12.75">
      <c r="D36" s="83"/>
    </row>
    <row r="37" ht="12.75">
      <c r="D37" s="83"/>
    </row>
    <row r="38" ht="12.75">
      <c r="D38" s="83"/>
    </row>
    <row r="39" ht="12.75">
      <c r="D39" s="83"/>
    </row>
    <row r="40" ht="12.75">
      <c r="D40" s="83"/>
    </row>
    <row r="41" ht="12.75">
      <c r="D41" s="83"/>
    </row>
    <row r="42" ht="12.75">
      <c r="D42" s="83"/>
    </row>
    <row r="43" ht="12.75">
      <c r="D43" s="83"/>
    </row>
    <row r="44" ht="12.75">
      <c r="D44" s="83"/>
    </row>
    <row r="45" ht="12.75">
      <c r="D45" s="83"/>
    </row>
    <row r="46" ht="12.75">
      <c r="D46" s="83"/>
    </row>
    <row r="47" ht="12.75">
      <c r="D47" s="83"/>
    </row>
    <row r="48" ht="12.75">
      <c r="D48" s="83"/>
    </row>
    <row r="49" ht="12.75">
      <c r="D49" s="83"/>
    </row>
    <row r="50" ht="12.75">
      <c r="D50" s="83"/>
    </row>
    <row r="51" ht="12.75">
      <c r="D51" s="83"/>
    </row>
    <row r="52" ht="12.75">
      <c r="D52" s="83"/>
    </row>
    <row r="53" ht="12.75">
      <c r="D53" s="83"/>
    </row>
    <row r="54" ht="12.75">
      <c r="D54" s="83"/>
    </row>
    <row r="55" ht="12.75">
      <c r="D55" s="83"/>
    </row>
    <row r="56" ht="12.75">
      <c r="D56" s="83"/>
    </row>
    <row r="57" ht="12.75">
      <c r="D57" s="83"/>
    </row>
    <row r="58" ht="12.75">
      <c r="D58" s="83"/>
    </row>
    <row r="59" ht="12.75">
      <c r="D59" s="83"/>
    </row>
    <row r="60" ht="12.75">
      <c r="D60" s="83"/>
    </row>
    <row r="61" ht="12.75">
      <c r="D61" s="83"/>
    </row>
    <row r="62" ht="12.75">
      <c r="D62" s="83"/>
    </row>
    <row r="63" ht="12.75">
      <c r="D63" s="83"/>
    </row>
    <row r="64" ht="12.75">
      <c r="D64" s="83"/>
    </row>
    <row r="65" ht="12.75">
      <c r="D65" s="83"/>
    </row>
    <row r="66" ht="12.75">
      <c r="D66" s="83"/>
    </row>
    <row r="67" ht="12.75">
      <c r="D67" s="83"/>
    </row>
    <row r="68" ht="12.75">
      <c r="D68" s="83"/>
    </row>
    <row r="69" ht="12.75">
      <c r="D69" s="83"/>
    </row>
    <row r="70" ht="12.75">
      <c r="D70" s="83"/>
    </row>
    <row r="71" ht="12.75">
      <c r="D71" s="83"/>
    </row>
    <row r="72" ht="12.75">
      <c r="D72" s="83"/>
    </row>
    <row r="73" ht="12.75">
      <c r="D73" s="83"/>
    </row>
    <row r="74" ht="12.75">
      <c r="D74" s="83"/>
    </row>
    <row r="75" ht="12.75">
      <c r="D75" s="83"/>
    </row>
    <row r="76" ht="12.75">
      <c r="D76" s="83"/>
    </row>
    <row r="77" ht="12.75">
      <c r="D77" s="83"/>
    </row>
    <row r="78" ht="12.75">
      <c r="D78" s="83"/>
    </row>
    <row r="79" ht="12.75">
      <c r="D79" s="83"/>
    </row>
    <row r="80" ht="12.75">
      <c r="D80" s="83"/>
    </row>
    <row r="81" ht="12.75">
      <c r="D81" s="83"/>
    </row>
    <row r="82" ht="12.75">
      <c r="D82" s="83"/>
    </row>
    <row r="83" ht="12.75">
      <c r="D83" s="83"/>
    </row>
    <row r="84" ht="12.75">
      <c r="D84" s="83"/>
    </row>
    <row r="85" ht="12.75">
      <c r="D85" s="83"/>
    </row>
    <row r="86" ht="12.75">
      <c r="D86" s="83"/>
    </row>
    <row r="87" ht="12.75">
      <c r="D87" s="83"/>
    </row>
    <row r="88" ht="12.75">
      <c r="D88" s="83"/>
    </row>
    <row r="89" ht="12.75">
      <c r="D89" s="83"/>
    </row>
    <row r="90" ht="12.75">
      <c r="D90" s="83"/>
    </row>
    <row r="91" ht="12.75">
      <c r="D91" s="83"/>
    </row>
    <row r="92" ht="12.75">
      <c r="D92" s="83"/>
    </row>
    <row r="93" ht="12.75">
      <c r="D93" s="83"/>
    </row>
    <row r="94" ht="12.75">
      <c r="D94" s="83"/>
    </row>
    <row r="95" ht="12.75">
      <c r="D95" s="83"/>
    </row>
    <row r="96" ht="12.75">
      <c r="D96" s="83"/>
    </row>
    <row r="97" ht="12.75">
      <c r="D97" s="83"/>
    </row>
    <row r="98" ht="12.75">
      <c r="D98" s="83"/>
    </row>
    <row r="99" ht="12.75">
      <c r="D99" s="83"/>
    </row>
    <row r="100" ht="12.75">
      <c r="D100" s="83"/>
    </row>
    <row r="101" ht="12.75">
      <c r="D101" s="83"/>
    </row>
    <row r="102" ht="12.75">
      <c r="D102" s="83"/>
    </row>
    <row r="103" ht="12.75">
      <c r="D103" s="83"/>
    </row>
    <row r="104" ht="12.75">
      <c r="D104" s="83"/>
    </row>
    <row r="105" ht="12.75">
      <c r="D105" s="83"/>
    </row>
    <row r="106" ht="12.75">
      <c r="D106" s="83"/>
    </row>
    <row r="107" ht="12.75">
      <c r="D107" s="83"/>
    </row>
    <row r="108" ht="12.75">
      <c r="D108" s="83"/>
    </row>
    <row r="109" ht="12.75">
      <c r="D109" s="83"/>
    </row>
    <row r="110" ht="12.75">
      <c r="D110" s="83"/>
    </row>
    <row r="111" ht="12.75">
      <c r="D111" s="83"/>
    </row>
    <row r="112" ht="12.75">
      <c r="D112" s="83"/>
    </row>
    <row r="113" ht="12.75">
      <c r="D113" s="83"/>
    </row>
    <row r="114" ht="12.75">
      <c r="D114" s="83"/>
    </row>
    <row r="115" ht="12.75">
      <c r="D115" s="83"/>
    </row>
    <row r="116" ht="12.75">
      <c r="D116" s="83"/>
    </row>
    <row r="117" ht="12.75">
      <c r="D117" s="83"/>
    </row>
    <row r="118" ht="12.75">
      <c r="D118" s="83"/>
    </row>
    <row r="119" ht="12.75">
      <c r="D119" s="83"/>
    </row>
    <row r="120" ht="12.75">
      <c r="D120" s="83"/>
    </row>
    <row r="121" ht="12.75">
      <c r="D121" s="83"/>
    </row>
    <row r="122" ht="12.75">
      <c r="D122" s="83"/>
    </row>
    <row r="123" ht="12.75">
      <c r="D123" s="83"/>
    </row>
    <row r="124" ht="12.75">
      <c r="D124" s="83"/>
    </row>
    <row r="125" ht="12.75">
      <c r="D125" s="83"/>
    </row>
    <row r="126" ht="12.75">
      <c r="D126" s="83"/>
    </row>
    <row r="127" ht="12.75">
      <c r="D127" s="83"/>
    </row>
    <row r="128" ht="12.75">
      <c r="D128" s="83"/>
    </row>
    <row r="129" ht="12.75">
      <c r="D129" s="83"/>
    </row>
    <row r="130" ht="12.75">
      <c r="D130" s="83"/>
    </row>
    <row r="131" ht="12.75">
      <c r="D131" s="83"/>
    </row>
    <row r="132" ht="12.75">
      <c r="D132" s="83"/>
    </row>
    <row r="133" ht="12.75">
      <c r="D133" s="83"/>
    </row>
    <row r="134" ht="12.75">
      <c r="D134" s="83"/>
    </row>
    <row r="135" ht="12.75">
      <c r="D135" s="83"/>
    </row>
    <row r="136" ht="12.75">
      <c r="D136" s="83"/>
    </row>
    <row r="137" ht="12.75">
      <c r="D137" s="83"/>
    </row>
    <row r="138" ht="12.75">
      <c r="D138" s="83"/>
    </row>
    <row r="139" ht="12.75">
      <c r="D139" s="83"/>
    </row>
    <row r="140" ht="12.75">
      <c r="D140" s="83"/>
    </row>
    <row r="141" ht="12.75">
      <c r="D141" s="83"/>
    </row>
    <row r="142" ht="12.75">
      <c r="D142" s="83"/>
    </row>
    <row r="143" ht="12.75">
      <c r="D143" s="83"/>
    </row>
    <row r="144" ht="12.75">
      <c r="D144" s="83"/>
    </row>
    <row r="145" ht="12.75">
      <c r="D145" s="83"/>
    </row>
    <row r="146" ht="12.75">
      <c r="D146" s="83"/>
    </row>
    <row r="147" ht="12.75">
      <c r="D147" s="83"/>
    </row>
    <row r="148" ht="12.75">
      <c r="D148" s="83"/>
    </row>
    <row r="149" ht="12.75">
      <c r="D149" s="83"/>
    </row>
    <row r="150" ht="12.75">
      <c r="D150" s="83"/>
    </row>
    <row r="151" ht="12.75">
      <c r="D151" s="83"/>
    </row>
    <row r="152" ht="12.75">
      <c r="D152" s="83"/>
    </row>
    <row r="153" ht="12.75">
      <c r="D153" s="83"/>
    </row>
    <row r="154" ht="12.75">
      <c r="D154" s="83"/>
    </row>
    <row r="155" ht="12.75">
      <c r="D155" s="83"/>
    </row>
    <row r="156" ht="12.75">
      <c r="D156" s="83"/>
    </row>
    <row r="157" ht="12.75">
      <c r="D157" s="83"/>
    </row>
    <row r="158" ht="12.75">
      <c r="D158" s="83"/>
    </row>
    <row r="159" ht="12.75">
      <c r="D159" s="83"/>
    </row>
    <row r="160" ht="12.75">
      <c r="D160" s="83"/>
    </row>
    <row r="161" ht="12.75">
      <c r="D161" s="83"/>
    </row>
    <row r="162" ht="12.75">
      <c r="D162" s="83"/>
    </row>
    <row r="163" ht="12.75">
      <c r="D163" s="83"/>
    </row>
    <row r="164" ht="12.75">
      <c r="D164" s="83"/>
    </row>
    <row r="165" ht="12.75">
      <c r="D165" s="83"/>
    </row>
    <row r="166" ht="12.75">
      <c r="D166" s="83"/>
    </row>
    <row r="167" ht="12.75">
      <c r="D167" s="83"/>
    </row>
    <row r="168" ht="12.75">
      <c r="D168" s="83"/>
    </row>
    <row r="169" ht="12.75">
      <c r="D169" s="83"/>
    </row>
    <row r="170" ht="12.75">
      <c r="D170" s="83"/>
    </row>
    <row r="171" ht="12.75">
      <c r="D171" s="83"/>
    </row>
    <row r="172" ht="12.75">
      <c r="D172" s="83"/>
    </row>
    <row r="173" ht="12.75">
      <c r="D173" s="83"/>
    </row>
    <row r="174" ht="12.75">
      <c r="D174" s="83"/>
    </row>
    <row r="175" ht="12.75">
      <c r="D175" s="83"/>
    </row>
    <row r="176" ht="12.75">
      <c r="D176" s="83"/>
    </row>
    <row r="177" ht="12.75">
      <c r="D177" s="83"/>
    </row>
    <row r="178" ht="12.75">
      <c r="D178" s="83"/>
    </row>
    <row r="179" ht="12.75">
      <c r="D179" s="83"/>
    </row>
    <row r="180" ht="12.75">
      <c r="D180" s="83"/>
    </row>
    <row r="181" ht="12.75">
      <c r="D181" s="83"/>
    </row>
    <row r="182" ht="12.75">
      <c r="D182" s="83"/>
    </row>
    <row r="183" ht="12.75">
      <c r="D183" s="83"/>
    </row>
    <row r="184" ht="12.75">
      <c r="D184" s="83"/>
    </row>
    <row r="185" ht="12.75">
      <c r="D185" s="83"/>
    </row>
    <row r="186" ht="12.75">
      <c r="D186" s="83"/>
    </row>
    <row r="187" ht="12.75">
      <c r="D187" s="83"/>
    </row>
    <row r="188" ht="12.75">
      <c r="D188" s="83"/>
    </row>
    <row r="189" ht="12.75">
      <c r="D189" s="83"/>
    </row>
    <row r="190" ht="12.75">
      <c r="D190" s="83"/>
    </row>
    <row r="191" ht="12.75">
      <c r="D191" s="83"/>
    </row>
    <row r="192" ht="12.75">
      <c r="D192" s="83"/>
    </row>
    <row r="193" ht="12.75">
      <c r="D193" s="83"/>
    </row>
    <row r="194" ht="12.75">
      <c r="D194" s="83"/>
    </row>
    <row r="195" ht="12.75">
      <c r="D195" s="83"/>
    </row>
    <row r="196" ht="12.75">
      <c r="D196" s="83"/>
    </row>
    <row r="197" ht="12.75">
      <c r="D197" s="83"/>
    </row>
    <row r="198" ht="12.75">
      <c r="D198" s="83"/>
    </row>
    <row r="199" ht="12.75">
      <c r="D199" s="83"/>
    </row>
    <row r="200" ht="12.75">
      <c r="D200" s="83"/>
    </row>
    <row r="201" ht="12.75">
      <c r="D201" s="83"/>
    </row>
    <row r="202" ht="12.75">
      <c r="D202" s="83"/>
    </row>
    <row r="203" ht="12.75">
      <c r="D203" s="83"/>
    </row>
    <row r="204" ht="12.75">
      <c r="D204" s="83"/>
    </row>
    <row r="205" ht="12.75">
      <c r="D205" s="83"/>
    </row>
    <row r="206" ht="12.75">
      <c r="D206" s="83"/>
    </row>
    <row r="207" ht="12.75">
      <c r="D207" s="83"/>
    </row>
    <row r="208" ht="12.75">
      <c r="D208" s="83"/>
    </row>
    <row r="209" ht="12.75">
      <c r="D209" s="83"/>
    </row>
    <row r="210" ht="12.75">
      <c r="D210" s="83"/>
    </row>
    <row r="211" ht="12.75">
      <c r="D211" s="83"/>
    </row>
    <row r="212" ht="12.75">
      <c r="D212" s="83"/>
    </row>
    <row r="213" ht="12.75">
      <c r="D213" s="83"/>
    </row>
    <row r="214" ht="12.75">
      <c r="D214" s="83"/>
    </row>
    <row r="215" ht="12.75">
      <c r="D215" s="83"/>
    </row>
    <row r="216" ht="12.75">
      <c r="D216" s="83"/>
    </row>
    <row r="217" ht="12.75">
      <c r="D217" s="83"/>
    </row>
    <row r="218" ht="12.75">
      <c r="D218" s="83"/>
    </row>
    <row r="219" ht="12.75">
      <c r="D219" s="83"/>
    </row>
    <row r="220" ht="12.75">
      <c r="D220" s="83"/>
    </row>
    <row r="221" ht="12.75">
      <c r="D221" s="83"/>
    </row>
    <row r="222" ht="12.75">
      <c r="D222" s="83"/>
    </row>
    <row r="223" ht="12.75">
      <c r="D223" s="83"/>
    </row>
    <row r="224" ht="12.75">
      <c r="D224" s="83"/>
    </row>
    <row r="225" ht="12.75">
      <c r="D225" s="83"/>
    </row>
    <row r="226" ht="12.75">
      <c r="D226" s="83"/>
    </row>
    <row r="227" ht="12.75">
      <c r="D227" s="83"/>
    </row>
    <row r="228" ht="12.75">
      <c r="D228" s="83"/>
    </row>
    <row r="229" ht="12.75">
      <c r="D229" s="83"/>
    </row>
    <row r="230" ht="12.75">
      <c r="D230" s="83"/>
    </row>
    <row r="231" ht="12.75">
      <c r="D231" s="83"/>
    </row>
    <row r="232" ht="12.75">
      <c r="D232" s="83"/>
    </row>
    <row r="233" ht="12.75">
      <c r="D233" s="83"/>
    </row>
    <row r="234" ht="12.75">
      <c r="D234" s="83"/>
    </row>
    <row r="235" ht="12.75">
      <c r="D235" s="83"/>
    </row>
    <row r="236" ht="12.75">
      <c r="D236" s="83"/>
    </row>
    <row r="237" ht="12.75">
      <c r="D237" s="83"/>
    </row>
    <row r="238" ht="12.75">
      <c r="D238" s="83"/>
    </row>
    <row r="239" ht="12.75">
      <c r="D239" s="83"/>
    </row>
    <row r="240" ht="12.75">
      <c r="D240" s="83"/>
    </row>
    <row r="241" ht="12.75">
      <c r="D241" s="83"/>
    </row>
    <row r="242" ht="12.75">
      <c r="D242" s="83"/>
    </row>
    <row r="243" ht="12.75">
      <c r="D243" s="83"/>
    </row>
    <row r="244" ht="12.75">
      <c r="D244" s="83"/>
    </row>
    <row r="245" ht="12.75">
      <c r="D245" s="83"/>
    </row>
    <row r="246" ht="12.75">
      <c r="D246" s="83"/>
    </row>
    <row r="247" ht="12.75">
      <c r="D247" s="83"/>
    </row>
    <row r="248" ht="12.75">
      <c r="D248" s="83"/>
    </row>
    <row r="249" ht="12.75">
      <c r="D249" s="83"/>
    </row>
    <row r="250" ht="12.75">
      <c r="D250" s="83"/>
    </row>
    <row r="251" ht="12.75">
      <c r="D251" s="83"/>
    </row>
    <row r="252" ht="12.75">
      <c r="D252" s="83"/>
    </row>
    <row r="253" ht="12.75">
      <c r="D253" s="83"/>
    </row>
    <row r="254" ht="12.75">
      <c r="D254" s="83"/>
    </row>
    <row r="255" ht="12.75">
      <c r="D255" s="83"/>
    </row>
    <row r="256" ht="12.75">
      <c r="D256" s="83"/>
    </row>
    <row r="257" ht="12.75">
      <c r="D257" s="83"/>
    </row>
    <row r="258" ht="12.75">
      <c r="D258" s="83"/>
    </row>
    <row r="259" ht="12.75">
      <c r="D259" s="83"/>
    </row>
    <row r="260" ht="12.75">
      <c r="D260" s="83"/>
    </row>
    <row r="261" ht="12.75">
      <c r="D261" s="83"/>
    </row>
    <row r="262" ht="12.75">
      <c r="D262" s="83"/>
    </row>
    <row r="263" ht="12.75">
      <c r="D263" s="83"/>
    </row>
    <row r="264" ht="12.75">
      <c r="D264" s="83"/>
    </row>
    <row r="265" ht="12.75">
      <c r="D265" s="83"/>
    </row>
    <row r="266" ht="12.75">
      <c r="D266" s="83"/>
    </row>
    <row r="267" ht="12.75">
      <c r="D267" s="83"/>
    </row>
    <row r="268" ht="12.75">
      <c r="D268" s="83"/>
    </row>
    <row r="269" ht="12.75">
      <c r="D269" s="83"/>
    </row>
    <row r="270" ht="12.75">
      <c r="D270" s="83"/>
    </row>
    <row r="271" ht="12.75">
      <c r="D271" s="83"/>
    </row>
    <row r="272" ht="12.75">
      <c r="D272" s="83"/>
    </row>
    <row r="273" ht="12.75">
      <c r="D273" s="83"/>
    </row>
    <row r="274" ht="12.75">
      <c r="D274" s="83"/>
    </row>
    <row r="275" ht="12.75">
      <c r="D275" s="83"/>
    </row>
    <row r="276" ht="12.75">
      <c r="D276" s="83"/>
    </row>
    <row r="277" ht="12.75">
      <c r="D277" s="83"/>
    </row>
    <row r="278" ht="12.75">
      <c r="D278" s="83"/>
    </row>
    <row r="279" ht="12.75">
      <c r="D279" s="83"/>
    </row>
    <row r="280" ht="12.75">
      <c r="D280" s="83"/>
    </row>
    <row r="281" ht="12.75">
      <c r="D281" s="83"/>
    </row>
    <row r="282" ht="12.75">
      <c r="D282" s="83"/>
    </row>
    <row r="283" ht="12.75">
      <c r="D283" s="83"/>
    </row>
    <row r="284" ht="12.75">
      <c r="D284" s="83"/>
    </row>
    <row r="285" ht="12.75">
      <c r="D285" s="83"/>
    </row>
    <row r="286" ht="12.75">
      <c r="D286" s="83"/>
    </row>
    <row r="287" ht="12.75">
      <c r="D287" s="83"/>
    </row>
    <row r="288" ht="12.75">
      <c r="D288" s="83"/>
    </row>
    <row r="289" ht="12.75">
      <c r="D289" s="83"/>
    </row>
    <row r="290" ht="12.75">
      <c r="D290" s="83"/>
    </row>
    <row r="291" ht="12.75">
      <c r="D291" s="83"/>
    </row>
    <row r="292" ht="12.75">
      <c r="D292" s="83"/>
    </row>
    <row r="293" ht="12.75">
      <c r="D293" s="83"/>
    </row>
    <row r="294" ht="12.75">
      <c r="D294" s="83"/>
    </row>
    <row r="295" ht="12.75">
      <c r="D295" s="83"/>
    </row>
    <row r="296" ht="12.75">
      <c r="D296" s="83"/>
    </row>
    <row r="297" ht="12.75">
      <c r="D297" s="83"/>
    </row>
    <row r="298" ht="12.75">
      <c r="D298" s="83"/>
    </row>
    <row r="299" ht="12.75">
      <c r="D299" s="83"/>
    </row>
    <row r="300" ht="12.75">
      <c r="D300" s="83"/>
    </row>
    <row r="301" ht="12.75">
      <c r="D301" s="83"/>
    </row>
    <row r="302" ht="12.75">
      <c r="D302" s="83"/>
    </row>
    <row r="303" ht="12.75">
      <c r="D303" s="83"/>
    </row>
    <row r="304" ht="12.75">
      <c r="D304" s="83"/>
    </row>
    <row r="305" ht="12.75">
      <c r="D305" s="83"/>
    </row>
    <row r="306" ht="12.75">
      <c r="D306" s="83"/>
    </row>
    <row r="307" ht="12.75">
      <c r="D307" s="83"/>
    </row>
    <row r="308" ht="12.75">
      <c r="D308" s="83"/>
    </row>
    <row r="309" ht="12.75">
      <c r="D309" s="83"/>
    </row>
    <row r="310" ht="12.75">
      <c r="D310" s="83"/>
    </row>
    <row r="311" ht="12.75">
      <c r="D311" s="83"/>
    </row>
    <row r="312" ht="12.75">
      <c r="D312" s="83"/>
    </row>
    <row r="313" ht="12.75">
      <c r="D313" s="83"/>
    </row>
    <row r="314" ht="12.75">
      <c r="D314" s="83"/>
    </row>
    <row r="315" ht="12.75">
      <c r="D315" s="83"/>
    </row>
    <row r="316" ht="12.75">
      <c r="D316" s="83"/>
    </row>
    <row r="317" ht="12.75">
      <c r="D317" s="83"/>
    </row>
    <row r="318" ht="12.75">
      <c r="D318" s="83"/>
    </row>
    <row r="319" ht="12.75">
      <c r="D319" s="83"/>
    </row>
    <row r="320" ht="12.75">
      <c r="D320" s="83"/>
    </row>
    <row r="321" ht="12.75">
      <c r="D321" s="83"/>
    </row>
    <row r="322" ht="12.75">
      <c r="D322" s="83"/>
    </row>
    <row r="323" ht="12.75">
      <c r="D323" s="83"/>
    </row>
    <row r="324" ht="12.75">
      <c r="D324" s="83"/>
    </row>
    <row r="325" ht="12.75">
      <c r="D325" s="83"/>
    </row>
    <row r="326" ht="12.75">
      <c r="D326" s="83"/>
    </row>
    <row r="327" ht="12.75">
      <c r="D327" s="83"/>
    </row>
    <row r="328" ht="12.75">
      <c r="D328" s="83"/>
    </row>
    <row r="329" ht="12.75">
      <c r="D329" s="83"/>
    </row>
    <row r="330" ht="12.75">
      <c r="D330" s="83"/>
    </row>
    <row r="331" ht="12.75">
      <c r="D331" s="83"/>
    </row>
    <row r="332" ht="12.75">
      <c r="D332" s="83"/>
    </row>
    <row r="333" ht="12.75">
      <c r="D333" s="83"/>
    </row>
    <row r="334" ht="12.75">
      <c r="D334" s="83"/>
    </row>
    <row r="335" ht="12.75">
      <c r="D335" s="83"/>
    </row>
    <row r="336" ht="12.75">
      <c r="D336" s="83"/>
    </row>
    <row r="337" ht="12.75">
      <c r="D337" s="83"/>
    </row>
    <row r="338" ht="12.75">
      <c r="D338" s="83"/>
    </row>
    <row r="339" ht="12.75">
      <c r="D339" s="83"/>
    </row>
    <row r="340" ht="12.75">
      <c r="D340" s="83"/>
    </row>
    <row r="341" ht="12.75">
      <c r="D341" s="83"/>
    </row>
    <row r="342" ht="12.75">
      <c r="D342" s="83"/>
    </row>
    <row r="343" ht="12.75">
      <c r="D343" s="83"/>
    </row>
    <row r="344" ht="12.75">
      <c r="D344" s="83"/>
    </row>
    <row r="345" ht="12.75">
      <c r="D345" s="83"/>
    </row>
    <row r="346" ht="12.75">
      <c r="D346" s="83"/>
    </row>
    <row r="347" ht="12.75">
      <c r="D347" s="83"/>
    </row>
    <row r="348" ht="12.75">
      <c r="D348" s="83"/>
    </row>
    <row r="349" ht="12.75">
      <c r="D349" s="83"/>
    </row>
    <row r="350" ht="12.75">
      <c r="D350" s="83"/>
    </row>
    <row r="351" ht="12.75">
      <c r="D351" s="83"/>
    </row>
    <row r="352" ht="12.75">
      <c r="D352" s="83"/>
    </row>
    <row r="353" ht="12.75">
      <c r="D353" s="83"/>
    </row>
    <row r="354" ht="12.75">
      <c r="D354" s="83"/>
    </row>
    <row r="355" ht="12.75">
      <c r="D355" s="83"/>
    </row>
    <row r="356" ht="12.75">
      <c r="D356" s="83"/>
    </row>
    <row r="357" ht="12.75">
      <c r="D357" s="83"/>
    </row>
    <row r="358" ht="12.75">
      <c r="D358" s="83"/>
    </row>
    <row r="359" ht="12.75">
      <c r="D359" s="83"/>
    </row>
    <row r="360" ht="12.75">
      <c r="D360" s="83"/>
    </row>
    <row r="361" ht="12.75">
      <c r="D361" s="83"/>
    </row>
    <row r="362" ht="12.75">
      <c r="D362" s="83"/>
    </row>
    <row r="363" ht="12.75">
      <c r="D363" s="83"/>
    </row>
    <row r="364" ht="12.75">
      <c r="D364" s="83"/>
    </row>
    <row r="365" ht="12.75">
      <c r="D365" s="83"/>
    </row>
    <row r="366" ht="12.75">
      <c r="D366" s="83"/>
    </row>
    <row r="367" ht="12.75">
      <c r="D367" s="83"/>
    </row>
    <row r="368" ht="12.75">
      <c r="D368" s="83"/>
    </row>
    <row r="369" ht="12.75">
      <c r="D369" s="83"/>
    </row>
    <row r="370" ht="12.75">
      <c r="D370" s="83"/>
    </row>
    <row r="371" ht="12.75">
      <c r="D371" s="83"/>
    </row>
    <row r="372" ht="12.75">
      <c r="D372" s="83"/>
    </row>
    <row r="373" ht="12.75">
      <c r="D373" s="83"/>
    </row>
    <row r="374" ht="12.75">
      <c r="D374" s="83"/>
    </row>
    <row r="375" ht="12.75">
      <c r="D375" s="83"/>
    </row>
    <row r="376" ht="12.75">
      <c r="D376" s="83"/>
    </row>
    <row r="377" ht="12.75">
      <c r="D377" s="83"/>
    </row>
    <row r="378" ht="12.75">
      <c r="D378" s="83"/>
    </row>
    <row r="379" ht="12.75">
      <c r="D379" s="83"/>
    </row>
    <row r="380" ht="12.75">
      <c r="D380" s="83"/>
    </row>
    <row r="381" ht="12.75">
      <c r="D381" s="83"/>
    </row>
    <row r="382" ht="12.75">
      <c r="D382" s="83"/>
    </row>
    <row r="383" ht="12.75">
      <c r="D383" s="83"/>
    </row>
    <row r="384" ht="12.75">
      <c r="D384" s="83"/>
    </row>
    <row r="385" ht="12.75">
      <c r="D385" s="83"/>
    </row>
    <row r="386" ht="12.75">
      <c r="D386" s="83"/>
    </row>
    <row r="387" ht="12.75">
      <c r="D387" s="83"/>
    </row>
    <row r="388" ht="12.75">
      <c r="D388" s="83"/>
    </row>
    <row r="389" ht="12.75">
      <c r="D389" s="83"/>
    </row>
    <row r="390" ht="12.75">
      <c r="D390" s="83"/>
    </row>
    <row r="391" ht="12.75">
      <c r="D391" s="83"/>
    </row>
    <row r="392" ht="12.75">
      <c r="D392" s="83"/>
    </row>
    <row r="393" ht="12.75">
      <c r="D393" s="83"/>
    </row>
    <row r="394" ht="12.75">
      <c r="D394" s="83"/>
    </row>
    <row r="395" ht="12.75">
      <c r="D395" s="83"/>
    </row>
    <row r="396" ht="12.75">
      <c r="D396" s="83"/>
    </row>
    <row r="397" ht="12.75">
      <c r="D397" s="83"/>
    </row>
    <row r="398" ht="12.75">
      <c r="D398" s="83"/>
    </row>
    <row r="399" ht="12.75">
      <c r="D399" s="83"/>
    </row>
    <row r="400" ht="12.75">
      <c r="D400" s="83"/>
    </row>
    <row r="401" ht="12.75">
      <c r="D401" s="83"/>
    </row>
    <row r="402" ht="12.75">
      <c r="D402" s="83"/>
    </row>
    <row r="403" ht="12.75">
      <c r="D403" s="83"/>
    </row>
    <row r="404" ht="12.75">
      <c r="D404" s="83"/>
    </row>
    <row r="405" ht="12.75">
      <c r="D405" s="83"/>
    </row>
    <row r="406" ht="12.75">
      <c r="D406" s="83"/>
    </row>
    <row r="407" ht="12.75">
      <c r="D407" s="83"/>
    </row>
    <row r="408" ht="12.75">
      <c r="D408" s="83"/>
    </row>
    <row r="409" ht="12.75">
      <c r="D409" s="83"/>
    </row>
    <row r="410" ht="12.75">
      <c r="D410" s="83"/>
    </row>
    <row r="411" ht="12.75">
      <c r="D411" s="83"/>
    </row>
    <row r="412" ht="12.75">
      <c r="D412" s="83"/>
    </row>
    <row r="413" ht="12.75">
      <c r="D413" s="83"/>
    </row>
    <row r="414" ht="12.75">
      <c r="D414" s="83"/>
    </row>
    <row r="415" ht="12.75">
      <c r="D415" s="83"/>
    </row>
    <row r="416" ht="12.75">
      <c r="D416" s="83"/>
    </row>
    <row r="417" ht="12.75">
      <c r="D417" s="83"/>
    </row>
    <row r="418" ht="12.75">
      <c r="D418" s="83"/>
    </row>
    <row r="419" ht="12.75">
      <c r="D419" s="83"/>
    </row>
    <row r="420" ht="12.75">
      <c r="D420" s="83"/>
    </row>
    <row r="421" ht="12.75">
      <c r="D421" s="83"/>
    </row>
    <row r="422" ht="12.75">
      <c r="D422" s="83"/>
    </row>
    <row r="423" ht="12.75"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  <row r="520" ht="12.75">
      <c r="D520" s="83"/>
    </row>
    <row r="521" ht="12.75">
      <c r="D521" s="83"/>
    </row>
    <row r="522" ht="12.75">
      <c r="D522" s="83"/>
    </row>
    <row r="523" ht="12.75">
      <c r="D523" s="83"/>
    </row>
    <row r="524" ht="12.75">
      <c r="D524" s="83"/>
    </row>
    <row r="525" ht="12.75">
      <c r="D525" s="83"/>
    </row>
    <row r="526" ht="12.75">
      <c r="D526" s="83"/>
    </row>
    <row r="527" ht="12.75">
      <c r="D527" s="83"/>
    </row>
    <row r="528" ht="12.75">
      <c r="D528" s="83"/>
    </row>
    <row r="529" ht="12.75">
      <c r="D529" s="83"/>
    </row>
    <row r="530" ht="12.75">
      <c r="D530" s="83"/>
    </row>
    <row r="531" ht="12.75">
      <c r="D531" s="83"/>
    </row>
    <row r="532" ht="12.75">
      <c r="D532" s="83"/>
    </row>
    <row r="533" ht="12.75">
      <c r="D533" s="83"/>
    </row>
    <row r="534" ht="12.75">
      <c r="D534" s="83"/>
    </row>
    <row r="535" ht="12.75">
      <c r="D535" s="83"/>
    </row>
    <row r="536" ht="12.75">
      <c r="D536" s="83"/>
    </row>
    <row r="537" ht="12.75">
      <c r="D537" s="83"/>
    </row>
    <row r="538" ht="12.75">
      <c r="D538" s="83"/>
    </row>
    <row r="539" ht="12.75">
      <c r="D539" s="83"/>
    </row>
    <row r="540" ht="12.75">
      <c r="D540" s="83"/>
    </row>
    <row r="541" ht="12.75">
      <c r="D541" s="83"/>
    </row>
    <row r="542" ht="12.75">
      <c r="D542" s="83"/>
    </row>
    <row r="543" ht="12.75">
      <c r="D543" s="83"/>
    </row>
    <row r="544" ht="12.75">
      <c r="D544" s="83"/>
    </row>
    <row r="545" ht="12.75">
      <c r="D545" s="83"/>
    </row>
    <row r="546" ht="12.75">
      <c r="D546" s="83"/>
    </row>
    <row r="547" ht="12.75">
      <c r="D547" s="83"/>
    </row>
    <row r="548" ht="12.75">
      <c r="D548" s="83"/>
    </row>
    <row r="549" ht="12.75">
      <c r="D549" s="83"/>
    </row>
    <row r="550" ht="12.75">
      <c r="D550" s="83"/>
    </row>
    <row r="551" ht="12.75">
      <c r="D551" s="83"/>
    </row>
    <row r="552" ht="12.75">
      <c r="D552" s="83"/>
    </row>
    <row r="553" ht="12.75">
      <c r="D553" s="83"/>
    </row>
    <row r="554" ht="12.75">
      <c r="D554" s="83"/>
    </row>
    <row r="555" ht="12.75">
      <c r="D555" s="83"/>
    </row>
    <row r="556" ht="12.75">
      <c r="D556" s="83"/>
    </row>
    <row r="557" ht="12.75">
      <c r="D557" s="83"/>
    </row>
    <row r="558" ht="12.75">
      <c r="D558" s="83"/>
    </row>
    <row r="559" ht="12.75">
      <c r="D559" s="83"/>
    </row>
    <row r="560" ht="12.75">
      <c r="D560" s="83"/>
    </row>
    <row r="561" ht="12.75">
      <c r="D561" s="83"/>
    </row>
    <row r="562" ht="12.75">
      <c r="D562" s="83"/>
    </row>
    <row r="563" ht="12.75">
      <c r="D563" s="83"/>
    </row>
    <row r="564" ht="12.75">
      <c r="D564" s="83"/>
    </row>
    <row r="565" ht="12.75">
      <c r="D565" s="83"/>
    </row>
    <row r="566" ht="12.75">
      <c r="D566" s="83"/>
    </row>
    <row r="567" ht="12.75">
      <c r="D567" s="83"/>
    </row>
    <row r="568" ht="12.75">
      <c r="D568" s="83"/>
    </row>
    <row r="569" ht="12.75">
      <c r="D569" s="83"/>
    </row>
    <row r="570" ht="12.75">
      <c r="D570" s="83"/>
    </row>
    <row r="571" ht="12.75">
      <c r="D571" s="83"/>
    </row>
    <row r="572" ht="12.75">
      <c r="D572" s="83"/>
    </row>
    <row r="573" ht="12.75">
      <c r="D573" s="83"/>
    </row>
    <row r="574" ht="12.75">
      <c r="D574" s="83"/>
    </row>
    <row r="575" ht="12.75">
      <c r="D575" s="83"/>
    </row>
    <row r="576" ht="12.75">
      <c r="D576" s="83"/>
    </row>
    <row r="577" ht="12.75">
      <c r="D577" s="83"/>
    </row>
    <row r="578" ht="12.75">
      <c r="D578" s="83"/>
    </row>
    <row r="579" ht="12.75">
      <c r="D579" s="83"/>
    </row>
    <row r="580" ht="12.75">
      <c r="D580" s="83"/>
    </row>
    <row r="581" ht="12.75">
      <c r="D581" s="83"/>
    </row>
    <row r="582" ht="12.75">
      <c r="D582" s="83"/>
    </row>
    <row r="583" ht="12.75">
      <c r="D583" s="83"/>
    </row>
    <row r="584" ht="12.75">
      <c r="D584" s="83"/>
    </row>
    <row r="585" ht="12.75">
      <c r="D585" s="83"/>
    </row>
    <row r="586" ht="12.75">
      <c r="D586" s="83"/>
    </row>
    <row r="587" ht="12.75">
      <c r="D587" s="83"/>
    </row>
    <row r="588" ht="12.75">
      <c r="D588" s="83"/>
    </row>
    <row r="589" ht="12.75">
      <c r="D589" s="83"/>
    </row>
    <row r="590" ht="12.75">
      <c r="D590" s="83"/>
    </row>
    <row r="591" ht="12.75">
      <c r="D591" s="83"/>
    </row>
    <row r="592" ht="12.75">
      <c r="D592" s="83"/>
    </row>
    <row r="593" ht="12.75">
      <c r="D593" s="83"/>
    </row>
    <row r="594" ht="12.75">
      <c r="D594" s="83"/>
    </row>
    <row r="595" ht="12.75">
      <c r="D595" s="83"/>
    </row>
    <row r="596" ht="12.75">
      <c r="D596" s="83"/>
    </row>
    <row r="597" ht="12.75">
      <c r="D597" s="83"/>
    </row>
    <row r="598" ht="12.75">
      <c r="D598" s="83"/>
    </row>
    <row r="599" ht="12.75">
      <c r="D599" s="83"/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  <row r="823" ht="12.75">
      <c r="D823" s="83"/>
    </row>
    <row r="824" ht="12.75">
      <c r="D824" s="83"/>
    </row>
    <row r="825" ht="12.75">
      <c r="D825" s="83"/>
    </row>
    <row r="826" ht="12.75">
      <c r="D826" s="83"/>
    </row>
    <row r="827" ht="12.75">
      <c r="D827" s="83"/>
    </row>
    <row r="828" ht="12.75">
      <c r="D828" s="83"/>
    </row>
    <row r="829" ht="12.75">
      <c r="D829" s="83"/>
    </row>
    <row r="830" ht="12.75">
      <c r="D830" s="83"/>
    </row>
    <row r="831" ht="12.75">
      <c r="D831" s="83"/>
    </row>
    <row r="832" ht="12.75">
      <c r="D832" s="83"/>
    </row>
    <row r="833" ht="12.75">
      <c r="D833" s="83"/>
    </row>
    <row r="834" ht="12.75">
      <c r="D834" s="83"/>
    </row>
    <row r="835" ht="12.75">
      <c r="D835" s="83"/>
    </row>
    <row r="836" ht="12.75">
      <c r="D836" s="83"/>
    </row>
    <row r="837" ht="12.75">
      <c r="D837" s="83"/>
    </row>
    <row r="838" ht="12.75">
      <c r="D838" s="83"/>
    </row>
    <row r="839" ht="12.75">
      <c r="D839" s="83"/>
    </row>
    <row r="840" ht="12.75">
      <c r="D840" s="83"/>
    </row>
    <row r="841" ht="12.75">
      <c r="D841" s="83"/>
    </row>
    <row r="842" ht="12.75">
      <c r="D842" s="83"/>
    </row>
    <row r="843" ht="12.75">
      <c r="D843" s="83"/>
    </row>
    <row r="844" ht="12.75">
      <c r="D844" s="83"/>
    </row>
    <row r="845" ht="12.75">
      <c r="D845" s="83"/>
    </row>
    <row r="846" ht="12.75">
      <c r="D846" s="83"/>
    </row>
    <row r="847" ht="12.75">
      <c r="D847" s="83"/>
    </row>
    <row r="848" ht="12.75">
      <c r="D848" s="83"/>
    </row>
    <row r="849" ht="12.75">
      <c r="D849" s="83"/>
    </row>
    <row r="850" ht="12.75">
      <c r="D850" s="83"/>
    </row>
    <row r="851" ht="12.75">
      <c r="D851" s="83"/>
    </row>
    <row r="852" ht="12.75">
      <c r="D852" s="83"/>
    </row>
    <row r="853" ht="12.75">
      <c r="D853" s="83"/>
    </row>
    <row r="854" ht="12.75">
      <c r="D854" s="83"/>
    </row>
    <row r="855" ht="12.75">
      <c r="D855" s="83"/>
    </row>
    <row r="856" ht="12.75">
      <c r="D856" s="83"/>
    </row>
    <row r="857" ht="12.75">
      <c r="D857" s="83"/>
    </row>
    <row r="858" ht="12.75">
      <c r="D858" s="83"/>
    </row>
    <row r="859" ht="12.75">
      <c r="D859" s="83"/>
    </row>
    <row r="860" ht="12.75">
      <c r="D860" s="83"/>
    </row>
    <row r="861" ht="12.75">
      <c r="D861" s="83"/>
    </row>
    <row r="862" ht="12.75">
      <c r="D862" s="83"/>
    </row>
    <row r="863" ht="12.75">
      <c r="D863" s="83"/>
    </row>
    <row r="864" ht="12.75">
      <c r="D864" s="83"/>
    </row>
    <row r="865" ht="12.75">
      <c r="D865" s="83"/>
    </row>
    <row r="866" ht="12.75">
      <c r="D866" s="83"/>
    </row>
    <row r="867" ht="12.75">
      <c r="D867" s="83"/>
    </row>
    <row r="868" ht="12.75">
      <c r="D868" s="83"/>
    </row>
    <row r="869" ht="12.75">
      <c r="D869" s="83"/>
    </row>
    <row r="870" ht="12.75">
      <c r="D870" s="83"/>
    </row>
    <row r="871" ht="12.75">
      <c r="D871" s="83"/>
    </row>
    <row r="872" ht="12.75">
      <c r="D872" s="83"/>
    </row>
    <row r="873" ht="12.75">
      <c r="D873" s="83"/>
    </row>
    <row r="874" ht="12.75">
      <c r="D874" s="83"/>
    </row>
    <row r="875" ht="12.75">
      <c r="D875" s="83"/>
    </row>
    <row r="876" ht="12.75">
      <c r="D876" s="83"/>
    </row>
    <row r="877" ht="12.75">
      <c r="D877" s="83"/>
    </row>
    <row r="878" ht="12.75">
      <c r="D878" s="83"/>
    </row>
    <row r="879" ht="12.75">
      <c r="D879" s="83"/>
    </row>
    <row r="880" ht="12.75">
      <c r="D880" s="83"/>
    </row>
    <row r="881" ht="12.75">
      <c r="D881" s="83"/>
    </row>
    <row r="882" ht="12.75">
      <c r="D882" s="83"/>
    </row>
    <row r="883" ht="12.75">
      <c r="D883" s="83"/>
    </row>
    <row r="884" ht="12.75">
      <c r="D884" s="83"/>
    </row>
    <row r="885" ht="12.75">
      <c r="D885" s="83"/>
    </row>
    <row r="886" ht="12.75">
      <c r="D886" s="83"/>
    </row>
    <row r="887" ht="12.75">
      <c r="D887" s="83"/>
    </row>
    <row r="888" ht="12.75">
      <c r="D888" s="83"/>
    </row>
    <row r="889" ht="12.75">
      <c r="D889" s="83"/>
    </row>
    <row r="890" ht="12.75">
      <c r="D890" s="83"/>
    </row>
    <row r="891" ht="12.75">
      <c r="D891" s="83"/>
    </row>
    <row r="892" ht="12.75">
      <c r="D892" s="83"/>
    </row>
    <row r="893" ht="12.75">
      <c r="D893" s="83"/>
    </row>
    <row r="894" ht="12.75">
      <c r="D894" s="83"/>
    </row>
    <row r="895" ht="12.75">
      <c r="D895" s="83"/>
    </row>
    <row r="896" ht="12.75">
      <c r="D896" s="83"/>
    </row>
    <row r="897" ht="12.75">
      <c r="D897" s="83"/>
    </row>
    <row r="898" ht="12.75">
      <c r="D898" s="83"/>
    </row>
    <row r="899" ht="12.75">
      <c r="D899" s="83"/>
    </row>
    <row r="900" ht="12.75">
      <c r="D900" s="83"/>
    </row>
    <row r="901" ht="12.75">
      <c r="D901" s="83"/>
    </row>
    <row r="902" ht="12.75">
      <c r="D902" s="83"/>
    </row>
    <row r="903" ht="12.75">
      <c r="D903" s="83"/>
    </row>
    <row r="904" ht="12.75">
      <c r="D904" s="83"/>
    </row>
    <row r="905" ht="12.75">
      <c r="D905" s="83"/>
    </row>
    <row r="906" ht="12.75">
      <c r="D906" s="83"/>
    </row>
    <row r="907" ht="12.75">
      <c r="D907" s="83"/>
    </row>
    <row r="908" ht="12.75">
      <c r="D908" s="83"/>
    </row>
    <row r="909" ht="12.75">
      <c r="D909" s="83"/>
    </row>
    <row r="910" ht="12.75">
      <c r="D910" s="83"/>
    </row>
    <row r="911" ht="12.75">
      <c r="D911" s="83"/>
    </row>
    <row r="912" ht="12.75">
      <c r="D912" s="83"/>
    </row>
    <row r="913" ht="12.75">
      <c r="D913" s="83"/>
    </row>
    <row r="914" ht="12.75">
      <c r="D914" s="83"/>
    </row>
    <row r="915" ht="12.75">
      <c r="D915" s="83"/>
    </row>
    <row r="916" ht="12.75">
      <c r="D916" s="83"/>
    </row>
    <row r="917" ht="12.75">
      <c r="D917" s="83"/>
    </row>
    <row r="918" ht="12.75">
      <c r="D918" s="83"/>
    </row>
    <row r="919" ht="12.75">
      <c r="D919" s="83"/>
    </row>
    <row r="920" ht="12.75">
      <c r="D920" s="83"/>
    </row>
    <row r="921" ht="12.75">
      <c r="D921" s="83"/>
    </row>
    <row r="922" ht="12.75">
      <c r="D922" s="83"/>
    </row>
    <row r="923" ht="12.75">
      <c r="D923" s="83"/>
    </row>
    <row r="924" ht="12.75">
      <c r="D924" s="83"/>
    </row>
    <row r="925" ht="12.75">
      <c r="D925" s="83"/>
    </row>
    <row r="926" ht="12.75">
      <c r="D926" s="83"/>
    </row>
    <row r="927" ht="12.75">
      <c r="D927" s="83"/>
    </row>
    <row r="928" ht="12.75">
      <c r="D928" s="83"/>
    </row>
    <row r="929" ht="12.75">
      <c r="D929" s="83"/>
    </row>
    <row r="930" ht="12.75">
      <c r="D930" s="83"/>
    </row>
    <row r="931" ht="12.75">
      <c r="D931" s="83"/>
    </row>
    <row r="932" ht="12.75">
      <c r="D932" s="83"/>
    </row>
    <row r="933" ht="12.75">
      <c r="D933" s="83"/>
    </row>
    <row r="934" ht="12.75">
      <c r="D934" s="83"/>
    </row>
    <row r="935" ht="12.75">
      <c r="D935" s="83"/>
    </row>
    <row r="936" ht="12.75">
      <c r="D936" s="83"/>
    </row>
    <row r="937" ht="12.75">
      <c r="D937" s="83"/>
    </row>
    <row r="938" ht="12.75">
      <c r="D938" s="83"/>
    </row>
    <row r="939" ht="12.75">
      <c r="D939" s="83"/>
    </row>
    <row r="940" ht="12.75">
      <c r="D940" s="83"/>
    </row>
    <row r="941" ht="12.75">
      <c r="D941" s="83"/>
    </row>
    <row r="942" ht="12.75">
      <c r="D942" s="83"/>
    </row>
    <row r="943" ht="12.75">
      <c r="D943" s="83"/>
    </row>
    <row r="944" ht="12.75">
      <c r="D944" s="83"/>
    </row>
    <row r="945" ht="12.75">
      <c r="D945" s="83"/>
    </row>
    <row r="946" ht="12.75">
      <c r="D946" s="83"/>
    </row>
    <row r="947" ht="12.75">
      <c r="D947" s="83"/>
    </row>
    <row r="948" ht="12.75">
      <c r="D948" s="83"/>
    </row>
    <row r="949" ht="12.75">
      <c r="D949" s="83"/>
    </row>
    <row r="950" ht="12.75">
      <c r="D950" s="83"/>
    </row>
    <row r="951" ht="12.75">
      <c r="D951" s="83"/>
    </row>
    <row r="952" ht="12.75">
      <c r="D952" s="83"/>
    </row>
    <row r="953" ht="12.75">
      <c r="D953" s="83"/>
    </row>
    <row r="954" ht="12.75">
      <c r="D954" s="83"/>
    </row>
    <row r="955" ht="12.75">
      <c r="D955" s="83"/>
    </row>
    <row r="956" ht="12.75">
      <c r="D956" s="83"/>
    </row>
    <row r="957" ht="12.75">
      <c r="D957" s="83"/>
    </row>
    <row r="958" ht="12.75">
      <c r="D958" s="83"/>
    </row>
    <row r="959" ht="12.75">
      <c r="D959" s="83"/>
    </row>
    <row r="960" ht="12.75">
      <c r="D960" s="83"/>
    </row>
    <row r="961" ht="12.75">
      <c r="D961" s="83"/>
    </row>
    <row r="962" ht="12.75">
      <c r="D962" s="83"/>
    </row>
    <row r="963" ht="12.75">
      <c r="D963" s="83"/>
    </row>
    <row r="964" ht="12.75">
      <c r="D964" s="83"/>
    </row>
    <row r="965" ht="12.75">
      <c r="D965" s="83"/>
    </row>
    <row r="966" ht="12.75">
      <c r="D966" s="83"/>
    </row>
    <row r="967" ht="12.75">
      <c r="D967" s="83"/>
    </row>
    <row r="968" ht="12.75">
      <c r="D968" s="83"/>
    </row>
    <row r="969" ht="12.75">
      <c r="D969" s="83"/>
    </row>
    <row r="970" ht="12.75">
      <c r="D970" s="83"/>
    </row>
    <row r="971" ht="12.75">
      <c r="D971" s="83"/>
    </row>
    <row r="972" ht="12.75">
      <c r="D972" s="83"/>
    </row>
    <row r="973" ht="12.75">
      <c r="D973" s="83"/>
    </row>
    <row r="974" ht="12.75">
      <c r="D974" s="83"/>
    </row>
    <row r="975" ht="12.75">
      <c r="D975" s="83"/>
    </row>
    <row r="976" ht="12.75">
      <c r="D976" s="83"/>
    </row>
    <row r="977" ht="12.75">
      <c r="D977" s="83"/>
    </row>
    <row r="978" ht="12.75">
      <c r="D978" s="83"/>
    </row>
    <row r="979" ht="12.75">
      <c r="D979" s="83"/>
    </row>
    <row r="980" ht="12.75">
      <c r="D980" s="83"/>
    </row>
    <row r="981" ht="12.75">
      <c r="D981" s="83"/>
    </row>
    <row r="982" ht="12.75">
      <c r="D982" s="83"/>
    </row>
    <row r="983" ht="12.75">
      <c r="D983" s="83"/>
    </row>
    <row r="984" ht="12.75">
      <c r="D984" s="83"/>
    </row>
    <row r="985" ht="12.75">
      <c r="D985" s="83"/>
    </row>
    <row r="986" ht="12.75">
      <c r="D986" s="83"/>
    </row>
    <row r="987" ht="12.75">
      <c r="D987" s="83"/>
    </row>
    <row r="988" ht="12.75">
      <c r="D988" s="83"/>
    </row>
    <row r="989" ht="12.75">
      <c r="D989" s="83"/>
    </row>
    <row r="990" ht="12.75">
      <c r="D990" s="83"/>
    </row>
    <row r="991" ht="12.75">
      <c r="D991" s="83"/>
    </row>
    <row r="992" ht="12.75">
      <c r="D992" s="83"/>
    </row>
    <row r="993" ht="12.75">
      <c r="D993" s="83"/>
    </row>
    <row r="994" ht="12.75">
      <c r="D994" s="83"/>
    </row>
    <row r="995" ht="12.75">
      <c r="D995" s="83"/>
    </row>
    <row r="996" ht="12.75">
      <c r="D996" s="83"/>
    </row>
    <row r="997" ht="12.75">
      <c r="D997" s="83"/>
    </row>
    <row r="998" ht="12.75">
      <c r="D998" s="83"/>
    </row>
    <row r="999" ht="12.75">
      <c r="D999" s="83"/>
    </row>
    <row r="1000" ht="12.75">
      <c r="D1000" s="83"/>
    </row>
    <row r="1001" ht="12.75">
      <c r="D1001" s="83"/>
    </row>
    <row r="1002" ht="12.75">
      <c r="D1002" s="83"/>
    </row>
    <row r="1003" ht="12.75">
      <c r="D1003" s="83"/>
    </row>
    <row r="1004" ht="12.75">
      <c r="D1004" s="83"/>
    </row>
    <row r="1005" ht="12.75">
      <c r="D1005" s="83"/>
    </row>
    <row r="1006" ht="12.75">
      <c r="D1006" s="83"/>
    </row>
    <row r="1007" ht="12.75">
      <c r="D1007" s="83"/>
    </row>
    <row r="1008" ht="12.75">
      <c r="D1008" s="83"/>
    </row>
    <row r="1009" ht="12.75">
      <c r="D1009" s="83"/>
    </row>
    <row r="1010" ht="12.75">
      <c r="D1010" s="83"/>
    </row>
    <row r="1011" ht="12.75">
      <c r="D1011" s="83"/>
    </row>
    <row r="1012" ht="12.75">
      <c r="D1012" s="83"/>
    </row>
    <row r="1013" ht="12.75">
      <c r="D1013" s="83"/>
    </row>
    <row r="1014" ht="12.75">
      <c r="D1014" s="83"/>
    </row>
    <row r="1015" ht="12.75">
      <c r="D1015" s="83"/>
    </row>
  </sheetData>
  <sheetProtection password="E7C2" sheet="1"/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/>
  <headerFooter>
    <oddFooter>&amp;LZpracováno programem BUILDpower S,  © RTS, a.s.&amp;RStránka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99"/>
  <sheetViews>
    <sheetView workbookViewId="0" topLeftCell="A1">
      <pane ySplit="7" topLeftCell="A570" activePane="bottomLeft" state="frozen"/>
      <selection pane="bottomLeft" activeCell="C589" sqref="C589"/>
    </sheetView>
  </sheetViews>
  <sheetFormatPr defaultColWidth="9.00390625" defaultRowHeight="12.75" outlineLevelRow="1"/>
  <cols>
    <col min="1" max="1" width="3.375" style="0" customWidth="1"/>
    <col min="2" max="2" width="12.625" style="138" customWidth="1"/>
    <col min="3" max="3" width="63.25390625" style="13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625" style="0" hidden="1" customWidth="1"/>
    <col min="18" max="18" width="6.875" style="0" customWidth="1"/>
    <col min="19" max="19" width="8.75390625" style="0" customWidth="1"/>
    <col min="20" max="24" width="11.625" style="0" hidden="1" customWidth="1"/>
    <col min="25" max="28" width="8.75390625" style="0" customWidth="1"/>
    <col min="29" max="29" width="11.625" style="0" hidden="1" customWidth="1"/>
    <col min="30" max="30" width="8.75390625" style="0" customWidth="1"/>
    <col min="31" max="41" width="11.625" style="0" hidden="1" customWidth="1"/>
    <col min="42" max="52" width="8.75390625" style="0" customWidth="1"/>
    <col min="53" max="53" width="98.75390625" style="0" customWidth="1"/>
    <col min="54" max="1025" width="8.75390625" style="0" customWidth="1"/>
  </cols>
  <sheetData>
    <row r="1" spans="1:33" ht="15.75" customHeight="1">
      <c r="A1" s="225" t="s">
        <v>189</v>
      </c>
      <c r="B1" s="225"/>
      <c r="C1" s="225"/>
      <c r="D1" s="225"/>
      <c r="E1" s="225"/>
      <c r="F1" s="225"/>
      <c r="G1" s="225"/>
      <c r="AG1" t="s">
        <v>145</v>
      </c>
    </row>
    <row r="2" spans="1:33" ht="24.95" customHeight="1">
      <c r="A2" s="139" t="s">
        <v>141</v>
      </c>
      <c r="B2" s="134" t="s">
        <v>5</v>
      </c>
      <c r="C2" s="226" t="s">
        <v>6</v>
      </c>
      <c r="D2" s="226"/>
      <c r="E2" s="226"/>
      <c r="F2" s="226"/>
      <c r="G2" s="226"/>
      <c r="AG2" t="s">
        <v>146</v>
      </c>
    </row>
    <row r="3" spans="1:33" ht="24.95" customHeight="1">
      <c r="A3" s="139" t="s">
        <v>142</v>
      </c>
      <c r="B3" s="134" t="s">
        <v>47</v>
      </c>
      <c r="C3" s="226" t="s">
        <v>48</v>
      </c>
      <c r="D3" s="226"/>
      <c r="E3" s="226"/>
      <c r="F3" s="226"/>
      <c r="G3" s="226"/>
      <c r="AC3" s="138" t="s">
        <v>146</v>
      </c>
      <c r="AG3" t="s">
        <v>148</v>
      </c>
    </row>
    <row r="4" spans="1:33" ht="24.95" customHeight="1">
      <c r="A4" s="140" t="s">
        <v>143</v>
      </c>
      <c r="B4" s="141" t="s">
        <v>45</v>
      </c>
      <c r="C4" s="227" t="s">
        <v>49</v>
      </c>
      <c r="D4" s="227"/>
      <c r="E4" s="227"/>
      <c r="F4" s="227"/>
      <c r="G4" s="227"/>
      <c r="AG4" t="s">
        <v>149</v>
      </c>
    </row>
    <row r="5" ht="12.75">
      <c r="D5" s="83"/>
    </row>
    <row r="6" spans="1:24" ht="38.25">
      <c r="A6" s="142" t="s">
        <v>150</v>
      </c>
      <c r="B6" s="143" t="s">
        <v>151</v>
      </c>
      <c r="C6" s="143" t="s">
        <v>152</v>
      </c>
      <c r="D6" s="144" t="s">
        <v>153</v>
      </c>
      <c r="E6" s="142" t="s">
        <v>154</v>
      </c>
      <c r="F6" s="145" t="s">
        <v>155</v>
      </c>
      <c r="G6" s="142" t="s">
        <v>14</v>
      </c>
      <c r="H6" s="146" t="s">
        <v>156</v>
      </c>
      <c r="I6" s="146" t="s">
        <v>157</v>
      </c>
      <c r="J6" s="146" t="s">
        <v>158</v>
      </c>
      <c r="K6" s="146" t="s">
        <v>159</v>
      </c>
      <c r="L6" s="146" t="s">
        <v>160</v>
      </c>
      <c r="M6" s="146" t="s">
        <v>161</v>
      </c>
      <c r="N6" s="146" t="s">
        <v>162</v>
      </c>
      <c r="O6" s="146" t="s">
        <v>163</v>
      </c>
      <c r="P6" s="146" t="s">
        <v>164</v>
      </c>
      <c r="Q6" s="146" t="s">
        <v>165</v>
      </c>
      <c r="R6" s="146" t="s">
        <v>166</v>
      </c>
      <c r="S6" s="146" t="s">
        <v>167</v>
      </c>
      <c r="T6" s="146" t="s">
        <v>168</v>
      </c>
      <c r="U6" s="146" t="s">
        <v>169</v>
      </c>
      <c r="V6" s="146" t="s">
        <v>170</v>
      </c>
      <c r="W6" s="146" t="s">
        <v>171</v>
      </c>
      <c r="X6" s="146" t="s">
        <v>172</v>
      </c>
    </row>
    <row r="7" spans="1:24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49" t="s">
        <v>173</v>
      </c>
      <c r="B8" s="150" t="s">
        <v>45</v>
      </c>
      <c r="C8" s="151" t="s">
        <v>68</v>
      </c>
      <c r="D8" s="152"/>
      <c r="E8" s="153"/>
      <c r="F8" s="154"/>
      <c r="G8" s="154">
        <f>SUMIF(AG9:AG48,"&lt;&gt;NOR",G9:G48)</f>
        <v>0</v>
      </c>
      <c r="H8" s="154"/>
      <c r="I8" s="154">
        <f>SUM(I9:I48)</f>
        <v>0</v>
      </c>
      <c r="J8" s="154"/>
      <c r="K8" s="154">
        <f>SUM(K9:K48)</f>
        <v>0</v>
      </c>
      <c r="L8" s="154"/>
      <c r="M8" s="154">
        <f>SUM(M9:M48)</f>
        <v>0</v>
      </c>
      <c r="N8" s="154"/>
      <c r="O8" s="154">
        <f>SUM(O9:O48)</f>
        <v>2.79</v>
      </c>
      <c r="P8" s="154"/>
      <c r="Q8" s="154">
        <f>SUM(Q9:Q48)</f>
        <v>0</v>
      </c>
      <c r="R8" s="154"/>
      <c r="S8" s="154"/>
      <c r="T8" s="155"/>
      <c r="U8" s="156"/>
      <c r="V8" s="156">
        <f>SUM(V9:V48)</f>
        <v>429.78999999999996</v>
      </c>
      <c r="W8" s="156"/>
      <c r="X8" s="156"/>
      <c r="AG8" t="s">
        <v>174</v>
      </c>
    </row>
    <row r="9" spans="1:60" ht="12.75" outlineLevel="1">
      <c r="A9" s="167">
        <v>1</v>
      </c>
      <c r="B9" s="168" t="s">
        <v>190</v>
      </c>
      <c r="C9" s="169" t="s">
        <v>191</v>
      </c>
      <c r="D9" s="170" t="s">
        <v>192</v>
      </c>
      <c r="E9" s="171">
        <v>2.94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73">
        <v>0</v>
      </c>
      <c r="O9" s="173">
        <f>ROUND(E9*N9,2)</f>
        <v>0</v>
      </c>
      <c r="P9" s="173">
        <v>0</v>
      </c>
      <c r="Q9" s="173">
        <f>ROUND(E9*P9,2)</f>
        <v>0</v>
      </c>
      <c r="R9" s="173" t="s">
        <v>193</v>
      </c>
      <c r="S9" s="173" t="s">
        <v>194</v>
      </c>
      <c r="T9" s="174" t="s">
        <v>195</v>
      </c>
      <c r="U9" s="165">
        <v>0.365</v>
      </c>
      <c r="V9" s="165">
        <f>ROUND(E9*U9,2)</f>
        <v>1.07</v>
      </c>
      <c r="W9" s="165"/>
      <c r="X9" s="165" t="s">
        <v>196</v>
      </c>
      <c r="Y9" s="166"/>
      <c r="Z9" s="166"/>
      <c r="AA9" s="166"/>
      <c r="AB9" s="166"/>
      <c r="AC9" s="166"/>
      <c r="AD9" s="166"/>
      <c r="AE9" s="166"/>
      <c r="AF9" s="166"/>
      <c r="AG9" s="166" t="s">
        <v>197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22.5" customHeight="1" outlineLevel="1">
      <c r="A10" s="183"/>
      <c r="B10" s="184"/>
      <c r="C10" s="228" t="s">
        <v>198</v>
      </c>
      <c r="D10" s="228"/>
      <c r="E10" s="228"/>
      <c r="F10" s="228"/>
      <c r="G10" s="228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6"/>
      <c r="Z10" s="166"/>
      <c r="AA10" s="166"/>
      <c r="AB10" s="166"/>
      <c r="AC10" s="166"/>
      <c r="AD10" s="166"/>
      <c r="AE10" s="166"/>
      <c r="AF10" s="166"/>
      <c r="AG10" s="166" t="s">
        <v>199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85" t="str">
        <f>C10</f>
        <v>zapažených i nezapažených s urovnáním dna do předepsaného profilu a spádu, s přehozením výkopku na přilehlém terénu na vzdálenost do 3 m od podélné osy rýhy nebo s naložením výkopku na dopravní prostředek.</v>
      </c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83"/>
      <c r="B11" s="184"/>
      <c r="C11" s="186" t="s">
        <v>200</v>
      </c>
      <c r="D11" s="187"/>
      <c r="E11" s="188">
        <v>2.94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6"/>
      <c r="Z11" s="166"/>
      <c r="AA11" s="166"/>
      <c r="AB11" s="166"/>
      <c r="AC11" s="166"/>
      <c r="AD11" s="166"/>
      <c r="AE11" s="166"/>
      <c r="AF11" s="166"/>
      <c r="AG11" s="166" t="s">
        <v>201</v>
      </c>
      <c r="AH11" s="166">
        <v>0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1">
      <c r="A12" s="167">
        <v>2</v>
      </c>
      <c r="B12" s="168" t="s">
        <v>202</v>
      </c>
      <c r="C12" s="169" t="s">
        <v>203</v>
      </c>
      <c r="D12" s="170" t="s">
        <v>192</v>
      </c>
      <c r="E12" s="171">
        <v>11.1015</v>
      </c>
      <c r="F12" s="172"/>
      <c r="G12" s="173">
        <f>ROUND(E12*F12,2)</f>
        <v>0</v>
      </c>
      <c r="H12" s="172"/>
      <c r="I12" s="173">
        <f>ROUND(E12*H12,2)</f>
        <v>0</v>
      </c>
      <c r="J12" s="172"/>
      <c r="K12" s="173">
        <f>ROUND(E12*J12,2)</f>
        <v>0</v>
      </c>
      <c r="L12" s="173">
        <v>21</v>
      </c>
      <c r="M12" s="173">
        <f>G12*(1+L12/100)</f>
        <v>0</v>
      </c>
      <c r="N12" s="173">
        <v>0</v>
      </c>
      <c r="O12" s="173">
        <f>ROUND(E12*N12,2)</f>
        <v>0</v>
      </c>
      <c r="P12" s="173">
        <v>0</v>
      </c>
      <c r="Q12" s="173">
        <f>ROUND(E12*P12,2)</f>
        <v>0</v>
      </c>
      <c r="R12" s="173" t="s">
        <v>193</v>
      </c>
      <c r="S12" s="173" t="s">
        <v>194</v>
      </c>
      <c r="T12" s="174" t="s">
        <v>195</v>
      </c>
      <c r="U12" s="165">
        <v>0.365</v>
      </c>
      <c r="V12" s="165">
        <f>ROUND(E12*U12,2)</f>
        <v>4.05</v>
      </c>
      <c r="W12" s="165"/>
      <c r="X12" s="165" t="s">
        <v>196</v>
      </c>
      <c r="Y12" s="166"/>
      <c r="Z12" s="166"/>
      <c r="AA12" s="166"/>
      <c r="AB12" s="166"/>
      <c r="AC12" s="166"/>
      <c r="AD12" s="166"/>
      <c r="AE12" s="166"/>
      <c r="AF12" s="166"/>
      <c r="AG12" s="166" t="s">
        <v>197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33.75" customHeight="1" outlineLevel="1">
      <c r="A13" s="183"/>
      <c r="B13" s="184"/>
      <c r="C13" s="228" t="s">
        <v>204</v>
      </c>
      <c r="D13" s="228"/>
      <c r="E13" s="228"/>
      <c r="F13" s="228"/>
      <c r="G13" s="228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6"/>
      <c r="Z13" s="166"/>
      <c r="AA13" s="166"/>
      <c r="AB13" s="166"/>
      <c r="AC13" s="166"/>
      <c r="AD13" s="166"/>
      <c r="AE13" s="166"/>
      <c r="AF13" s="166"/>
      <c r="AG13" s="166" t="s">
        <v>199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85" t="str">
        <f>C13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83"/>
      <c r="B14" s="184"/>
      <c r="C14" s="186" t="s">
        <v>205</v>
      </c>
      <c r="D14" s="187"/>
      <c r="E14" s="188">
        <v>7.31</v>
      </c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6"/>
      <c r="Z14" s="166"/>
      <c r="AA14" s="166"/>
      <c r="AB14" s="166"/>
      <c r="AC14" s="166"/>
      <c r="AD14" s="166"/>
      <c r="AE14" s="166"/>
      <c r="AF14" s="166"/>
      <c r="AG14" s="166" t="s">
        <v>201</v>
      </c>
      <c r="AH14" s="166">
        <v>0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83"/>
      <c r="B15" s="184"/>
      <c r="C15" s="186" t="s">
        <v>206</v>
      </c>
      <c r="D15" s="187"/>
      <c r="E15" s="188">
        <v>2.17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6"/>
      <c r="Z15" s="166"/>
      <c r="AA15" s="166"/>
      <c r="AB15" s="166"/>
      <c r="AC15" s="166"/>
      <c r="AD15" s="166"/>
      <c r="AE15" s="166"/>
      <c r="AF15" s="166"/>
      <c r="AG15" s="166" t="s">
        <v>201</v>
      </c>
      <c r="AH15" s="166">
        <v>0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1">
      <c r="A16" s="183"/>
      <c r="B16" s="184"/>
      <c r="C16" s="186" t="s">
        <v>207</v>
      </c>
      <c r="D16" s="187"/>
      <c r="E16" s="188">
        <v>1.61</v>
      </c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 t="s">
        <v>201</v>
      </c>
      <c r="AH16" s="166"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1">
      <c r="A17" s="167">
        <v>3</v>
      </c>
      <c r="B17" s="168" t="s">
        <v>208</v>
      </c>
      <c r="C17" s="169" t="s">
        <v>209</v>
      </c>
      <c r="D17" s="170" t="s">
        <v>192</v>
      </c>
      <c r="E17" s="171">
        <v>61.68983</v>
      </c>
      <c r="F17" s="172"/>
      <c r="G17" s="173">
        <f>ROUND(E17*F17,2)</f>
        <v>0</v>
      </c>
      <c r="H17" s="172"/>
      <c r="I17" s="173">
        <f>ROUND(E17*H17,2)</f>
        <v>0</v>
      </c>
      <c r="J17" s="172"/>
      <c r="K17" s="173">
        <f>ROUND(E17*J17,2)</f>
        <v>0</v>
      </c>
      <c r="L17" s="173">
        <v>21</v>
      </c>
      <c r="M17" s="173">
        <f>G17*(1+L17/100)</f>
        <v>0</v>
      </c>
      <c r="N17" s="173">
        <v>0</v>
      </c>
      <c r="O17" s="173">
        <f>ROUND(E17*N17,2)</f>
        <v>0</v>
      </c>
      <c r="P17" s="173">
        <v>0</v>
      </c>
      <c r="Q17" s="173">
        <f>ROUND(E17*P17,2)</f>
        <v>0</v>
      </c>
      <c r="R17" s="173" t="s">
        <v>193</v>
      </c>
      <c r="S17" s="173" t="s">
        <v>194</v>
      </c>
      <c r="T17" s="174" t="s">
        <v>195</v>
      </c>
      <c r="U17" s="165">
        <v>4.728</v>
      </c>
      <c r="V17" s="165">
        <f>ROUND(E17*U17,2)</f>
        <v>291.67</v>
      </c>
      <c r="W17" s="165"/>
      <c r="X17" s="165" t="s">
        <v>196</v>
      </c>
      <c r="Y17" s="166"/>
      <c r="Z17" s="166"/>
      <c r="AA17" s="166"/>
      <c r="AB17" s="166"/>
      <c r="AC17" s="166"/>
      <c r="AD17" s="166"/>
      <c r="AE17" s="166"/>
      <c r="AF17" s="166"/>
      <c r="AG17" s="166" t="s">
        <v>197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customHeight="1" outlineLevel="1">
      <c r="A18" s="183"/>
      <c r="B18" s="184"/>
      <c r="C18" s="228" t="s">
        <v>210</v>
      </c>
      <c r="D18" s="228"/>
      <c r="E18" s="228"/>
      <c r="F18" s="228"/>
      <c r="G18" s="228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6"/>
      <c r="Z18" s="166"/>
      <c r="AA18" s="166"/>
      <c r="AB18" s="166"/>
      <c r="AC18" s="166"/>
      <c r="AD18" s="166"/>
      <c r="AE18" s="166"/>
      <c r="AF18" s="166"/>
      <c r="AG18" s="166" t="s">
        <v>199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1">
      <c r="A19" s="183"/>
      <c r="B19" s="184"/>
      <c r="C19" s="186" t="s">
        <v>211</v>
      </c>
      <c r="D19" s="187"/>
      <c r="E19" s="188">
        <v>38.37</v>
      </c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6"/>
      <c r="Z19" s="166"/>
      <c r="AA19" s="166"/>
      <c r="AB19" s="166"/>
      <c r="AC19" s="166"/>
      <c r="AD19" s="166"/>
      <c r="AE19" s="166"/>
      <c r="AF19" s="166"/>
      <c r="AG19" s="166" t="s">
        <v>201</v>
      </c>
      <c r="AH19" s="166">
        <v>0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1">
      <c r="A20" s="183"/>
      <c r="B20" s="184"/>
      <c r="C20" s="186" t="s">
        <v>212</v>
      </c>
      <c r="D20" s="187"/>
      <c r="E20" s="188">
        <v>22.79</v>
      </c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6"/>
      <c r="Z20" s="166"/>
      <c r="AA20" s="166"/>
      <c r="AB20" s="166"/>
      <c r="AC20" s="166"/>
      <c r="AD20" s="166"/>
      <c r="AE20" s="166"/>
      <c r="AF20" s="166"/>
      <c r="AG20" s="166" t="s">
        <v>201</v>
      </c>
      <c r="AH20" s="166">
        <v>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12.75" outlineLevel="1">
      <c r="A21" s="183"/>
      <c r="B21" s="184"/>
      <c r="C21" s="186" t="s">
        <v>213</v>
      </c>
      <c r="D21" s="187"/>
      <c r="E21" s="188">
        <v>-3.53</v>
      </c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6"/>
      <c r="Z21" s="166"/>
      <c r="AA21" s="166"/>
      <c r="AB21" s="166"/>
      <c r="AC21" s="166"/>
      <c r="AD21" s="166"/>
      <c r="AE21" s="166"/>
      <c r="AF21" s="166"/>
      <c r="AG21" s="166" t="s">
        <v>201</v>
      </c>
      <c r="AH21" s="166">
        <v>0</v>
      </c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83"/>
      <c r="B22" s="184"/>
      <c r="C22" s="186" t="s">
        <v>214</v>
      </c>
      <c r="D22" s="187"/>
      <c r="E22" s="188">
        <v>2.67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6"/>
      <c r="Z22" s="166"/>
      <c r="AA22" s="166"/>
      <c r="AB22" s="166"/>
      <c r="AC22" s="166"/>
      <c r="AD22" s="166"/>
      <c r="AE22" s="166"/>
      <c r="AF22" s="166"/>
      <c r="AG22" s="166" t="s">
        <v>201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12.75" outlineLevel="1">
      <c r="A23" s="183"/>
      <c r="B23" s="184"/>
      <c r="C23" s="186" t="s">
        <v>215</v>
      </c>
      <c r="D23" s="187"/>
      <c r="E23" s="188">
        <v>0.26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6"/>
      <c r="Z23" s="166"/>
      <c r="AA23" s="166"/>
      <c r="AB23" s="166"/>
      <c r="AC23" s="166"/>
      <c r="AD23" s="166"/>
      <c r="AE23" s="166"/>
      <c r="AF23" s="166"/>
      <c r="AG23" s="166" t="s">
        <v>201</v>
      </c>
      <c r="AH23" s="166">
        <v>0</v>
      </c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1">
      <c r="A24" s="183"/>
      <c r="B24" s="184"/>
      <c r="C24" s="186" t="s">
        <v>216</v>
      </c>
      <c r="D24" s="187"/>
      <c r="E24" s="188">
        <v>0.63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6"/>
      <c r="Z24" s="166"/>
      <c r="AA24" s="166"/>
      <c r="AB24" s="166"/>
      <c r="AC24" s="166"/>
      <c r="AD24" s="166"/>
      <c r="AE24" s="166"/>
      <c r="AF24" s="166"/>
      <c r="AG24" s="166" t="s">
        <v>201</v>
      </c>
      <c r="AH24" s="166">
        <v>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12.75" outlineLevel="1">
      <c r="A25" s="183"/>
      <c r="B25" s="184"/>
      <c r="C25" s="186" t="s">
        <v>217</v>
      </c>
      <c r="D25" s="187"/>
      <c r="E25" s="188">
        <v>0.5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6"/>
      <c r="Z25" s="166"/>
      <c r="AA25" s="166"/>
      <c r="AB25" s="166"/>
      <c r="AC25" s="166"/>
      <c r="AD25" s="166"/>
      <c r="AE25" s="166"/>
      <c r="AF25" s="166"/>
      <c r="AG25" s="166" t="s">
        <v>201</v>
      </c>
      <c r="AH25" s="166">
        <v>0</v>
      </c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22.5" outlineLevel="1">
      <c r="A26" s="167">
        <v>4</v>
      </c>
      <c r="B26" s="168" t="s">
        <v>218</v>
      </c>
      <c r="C26" s="169" t="s">
        <v>219</v>
      </c>
      <c r="D26" s="170" t="s">
        <v>192</v>
      </c>
      <c r="E26" s="171">
        <v>70.56433</v>
      </c>
      <c r="F26" s="172"/>
      <c r="G26" s="173">
        <f>ROUND(E26*F26,2)</f>
        <v>0</v>
      </c>
      <c r="H26" s="172"/>
      <c r="I26" s="173">
        <f>ROUND(E26*H26,2)</f>
        <v>0</v>
      </c>
      <c r="J26" s="172"/>
      <c r="K26" s="173">
        <f>ROUND(E26*J26,2)</f>
        <v>0</v>
      </c>
      <c r="L26" s="173">
        <v>21</v>
      </c>
      <c r="M26" s="173">
        <f>G26*(1+L26/100)</f>
        <v>0</v>
      </c>
      <c r="N26" s="173">
        <v>0</v>
      </c>
      <c r="O26" s="173">
        <f>ROUND(E26*N26,2)</f>
        <v>0</v>
      </c>
      <c r="P26" s="173">
        <v>0</v>
      </c>
      <c r="Q26" s="173">
        <f>ROUND(E26*P26,2)</f>
        <v>0</v>
      </c>
      <c r="R26" s="173" t="s">
        <v>193</v>
      </c>
      <c r="S26" s="173" t="s">
        <v>194</v>
      </c>
      <c r="T26" s="174" t="s">
        <v>195</v>
      </c>
      <c r="U26" s="165">
        <v>0.011</v>
      </c>
      <c r="V26" s="165">
        <f>ROUND(E26*U26,2)</f>
        <v>0.78</v>
      </c>
      <c r="W26" s="165"/>
      <c r="X26" s="165" t="s">
        <v>196</v>
      </c>
      <c r="Y26" s="166"/>
      <c r="Z26" s="166"/>
      <c r="AA26" s="166"/>
      <c r="AB26" s="166"/>
      <c r="AC26" s="166"/>
      <c r="AD26" s="166"/>
      <c r="AE26" s="166"/>
      <c r="AF26" s="166"/>
      <c r="AG26" s="166" t="s">
        <v>197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12.75" customHeight="1" outlineLevel="1">
      <c r="A27" s="183"/>
      <c r="B27" s="184"/>
      <c r="C27" s="228" t="s">
        <v>220</v>
      </c>
      <c r="D27" s="228"/>
      <c r="E27" s="228"/>
      <c r="F27" s="228"/>
      <c r="G27" s="228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6"/>
      <c r="Z27" s="166"/>
      <c r="AA27" s="166"/>
      <c r="AB27" s="166"/>
      <c r="AC27" s="166"/>
      <c r="AD27" s="166"/>
      <c r="AE27" s="166"/>
      <c r="AF27" s="166"/>
      <c r="AG27" s="166" t="s">
        <v>199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33.75" outlineLevel="1">
      <c r="A28" s="167">
        <v>5</v>
      </c>
      <c r="B28" s="168" t="s">
        <v>221</v>
      </c>
      <c r="C28" s="169" t="s">
        <v>222</v>
      </c>
      <c r="D28" s="170" t="s">
        <v>192</v>
      </c>
      <c r="E28" s="171">
        <v>1411.2866</v>
      </c>
      <c r="F28" s="172"/>
      <c r="G28" s="173">
        <f>ROUND(E28*F28,2)</f>
        <v>0</v>
      </c>
      <c r="H28" s="172"/>
      <c r="I28" s="173">
        <f>ROUND(E28*H28,2)</f>
        <v>0</v>
      </c>
      <c r="J28" s="172"/>
      <c r="K28" s="173">
        <f>ROUND(E28*J28,2)</f>
        <v>0</v>
      </c>
      <c r="L28" s="173">
        <v>21</v>
      </c>
      <c r="M28" s="173">
        <f>G28*(1+L28/100)</f>
        <v>0</v>
      </c>
      <c r="N28" s="173">
        <v>0</v>
      </c>
      <c r="O28" s="173">
        <f>ROUND(E28*N28,2)</f>
        <v>0</v>
      </c>
      <c r="P28" s="173">
        <v>0</v>
      </c>
      <c r="Q28" s="173">
        <f>ROUND(E28*P28,2)</f>
        <v>0</v>
      </c>
      <c r="R28" s="173" t="s">
        <v>193</v>
      </c>
      <c r="S28" s="173" t="s">
        <v>194</v>
      </c>
      <c r="T28" s="174" t="s">
        <v>195</v>
      </c>
      <c r="U28" s="165">
        <v>0</v>
      </c>
      <c r="V28" s="165">
        <f>ROUND(E28*U28,2)</f>
        <v>0</v>
      </c>
      <c r="W28" s="165"/>
      <c r="X28" s="165" t="s">
        <v>196</v>
      </c>
      <c r="Y28" s="166"/>
      <c r="Z28" s="166"/>
      <c r="AA28" s="166"/>
      <c r="AB28" s="166"/>
      <c r="AC28" s="166"/>
      <c r="AD28" s="166"/>
      <c r="AE28" s="166"/>
      <c r="AF28" s="166"/>
      <c r="AG28" s="166" t="s">
        <v>197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customHeight="1" outlineLevel="1">
      <c r="A29" s="183"/>
      <c r="B29" s="184"/>
      <c r="C29" s="228" t="s">
        <v>220</v>
      </c>
      <c r="D29" s="228"/>
      <c r="E29" s="228"/>
      <c r="F29" s="228"/>
      <c r="G29" s="228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6"/>
      <c r="Z29" s="166"/>
      <c r="AA29" s="166"/>
      <c r="AB29" s="166"/>
      <c r="AC29" s="166"/>
      <c r="AD29" s="166"/>
      <c r="AE29" s="166"/>
      <c r="AF29" s="166"/>
      <c r="AG29" s="166" t="s">
        <v>199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12.75" outlineLevel="1">
      <c r="A30" s="183"/>
      <c r="B30" s="184"/>
      <c r="C30" s="186" t="s">
        <v>223</v>
      </c>
      <c r="D30" s="187"/>
      <c r="E30" s="188">
        <v>1411.29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6"/>
      <c r="Z30" s="166"/>
      <c r="AA30" s="166"/>
      <c r="AB30" s="166"/>
      <c r="AC30" s="166"/>
      <c r="AD30" s="166"/>
      <c r="AE30" s="166"/>
      <c r="AF30" s="166"/>
      <c r="AG30" s="166" t="s">
        <v>201</v>
      </c>
      <c r="AH30" s="166">
        <v>0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12.75" outlineLevel="1">
      <c r="A31" s="167">
        <v>6</v>
      </c>
      <c r="B31" s="168" t="s">
        <v>224</v>
      </c>
      <c r="C31" s="169" t="s">
        <v>225</v>
      </c>
      <c r="D31" s="170" t="s">
        <v>192</v>
      </c>
      <c r="E31" s="171">
        <v>61.68983</v>
      </c>
      <c r="F31" s="172"/>
      <c r="G31" s="173">
        <f>ROUND(E31*F31,2)</f>
        <v>0</v>
      </c>
      <c r="H31" s="172"/>
      <c r="I31" s="173">
        <f>ROUND(E31*H31,2)</f>
        <v>0</v>
      </c>
      <c r="J31" s="172"/>
      <c r="K31" s="173">
        <f>ROUND(E31*J31,2)</f>
        <v>0</v>
      </c>
      <c r="L31" s="173">
        <v>21</v>
      </c>
      <c r="M31" s="173">
        <f>G31*(1+L31/100)</f>
        <v>0</v>
      </c>
      <c r="N31" s="173">
        <v>0</v>
      </c>
      <c r="O31" s="173">
        <f>ROUND(E31*N31,2)</f>
        <v>0</v>
      </c>
      <c r="P31" s="173">
        <v>0</v>
      </c>
      <c r="Q31" s="173">
        <f>ROUND(E31*P31,2)</f>
        <v>0</v>
      </c>
      <c r="R31" s="173" t="s">
        <v>193</v>
      </c>
      <c r="S31" s="173" t="s">
        <v>194</v>
      </c>
      <c r="T31" s="174" t="s">
        <v>195</v>
      </c>
      <c r="U31" s="165">
        <v>0.668</v>
      </c>
      <c r="V31" s="165">
        <f>ROUND(E31*U31,2)</f>
        <v>41.21</v>
      </c>
      <c r="W31" s="165"/>
      <c r="X31" s="165" t="s">
        <v>196</v>
      </c>
      <c r="Y31" s="166"/>
      <c r="Z31" s="166"/>
      <c r="AA31" s="166"/>
      <c r="AB31" s="166"/>
      <c r="AC31" s="166"/>
      <c r="AD31" s="166"/>
      <c r="AE31" s="166"/>
      <c r="AF31" s="166"/>
      <c r="AG31" s="166" t="s">
        <v>197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customHeight="1" outlineLevel="1">
      <c r="A32" s="183"/>
      <c r="B32" s="184"/>
      <c r="C32" s="228" t="s">
        <v>226</v>
      </c>
      <c r="D32" s="228"/>
      <c r="E32" s="228"/>
      <c r="F32" s="228"/>
      <c r="G32" s="228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6"/>
      <c r="Z32" s="166"/>
      <c r="AA32" s="166"/>
      <c r="AB32" s="166"/>
      <c r="AC32" s="166"/>
      <c r="AD32" s="166"/>
      <c r="AE32" s="166"/>
      <c r="AF32" s="166"/>
      <c r="AG32" s="166" t="s">
        <v>199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22.5" outlineLevel="1">
      <c r="A33" s="167">
        <v>7</v>
      </c>
      <c r="B33" s="168" t="s">
        <v>227</v>
      </c>
      <c r="C33" s="169" t="s">
        <v>228</v>
      </c>
      <c r="D33" s="170" t="s">
        <v>192</v>
      </c>
      <c r="E33" s="171">
        <v>61.68983</v>
      </c>
      <c r="F33" s="172"/>
      <c r="G33" s="173">
        <f>ROUND(E33*F33,2)</f>
        <v>0</v>
      </c>
      <c r="H33" s="172"/>
      <c r="I33" s="173">
        <f>ROUND(E33*H33,2)</f>
        <v>0</v>
      </c>
      <c r="J33" s="172"/>
      <c r="K33" s="173">
        <f>ROUND(E33*J33,2)</f>
        <v>0</v>
      </c>
      <c r="L33" s="173">
        <v>21</v>
      </c>
      <c r="M33" s="173">
        <f>G33*(1+L33/100)</f>
        <v>0</v>
      </c>
      <c r="N33" s="173">
        <v>0</v>
      </c>
      <c r="O33" s="173">
        <f>ROUND(E33*N33,2)</f>
        <v>0</v>
      </c>
      <c r="P33" s="173">
        <v>0</v>
      </c>
      <c r="Q33" s="173">
        <f>ROUND(E33*P33,2)</f>
        <v>0</v>
      </c>
      <c r="R33" s="173" t="s">
        <v>193</v>
      </c>
      <c r="S33" s="173" t="s">
        <v>194</v>
      </c>
      <c r="T33" s="174" t="s">
        <v>195</v>
      </c>
      <c r="U33" s="165">
        <v>0.591</v>
      </c>
      <c r="V33" s="165">
        <f>ROUND(E33*U33,2)</f>
        <v>36.46</v>
      </c>
      <c r="W33" s="165"/>
      <c r="X33" s="165" t="s">
        <v>196</v>
      </c>
      <c r="Y33" s="166"/>
      <c r="Z33" s="166"/>
      <c r="AA33" s="166"/>
      <c r="AB33" s="166"/>
      <c r="AC33" s="166"/>
      <c r="AD33" s="166"/>
      <c r="AE33" s="166"/>
      <c r="AF33" s="166"/>
      <c r="AG33" s="166" t="s">
        <v>197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75" customHeight="1" outlineLevel="1">
      <c r="A34" s="183"/>
      <c r="B34" s="184"/>
      <c r="C34" s="228" t="s">
        <v>226</v>
      </c>
      <c r="D34" s="228"/>
      <c r="E34" s="228"/>
      <c r="F34" s="228"/>
      <c r="G34" s="228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6"/>
      <c r="Z34" s="166"/>
      <c r="AA34" s="166"/>
      <c r="AB34" s="166"/>
      <c r="AC34" s="166"/>
      <c r="AD34" s="166"/>
      <c r="AE34" s="166"/>
      <c r="AF34" s="166"/>
      <c r="AG34" s="166" t="s">
        <v>199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22.5" outlineLevel="1">
      <c r="A35" s="167">
        <v>8</v>
      </c>
      <c r="B35" s="168" t="s">
        <v>229</v>
      </c>
      <c r="C35" s="169" t="s">
        <v>230</v>
      </c>
      <c r="D35" s="170" t="s">
        <v>192</v>
      </c>
      <c r="E35" s="171">
        <v>70.56433</v>
      </c>
      <c r="F35" s="172"/>
      <c r="G35" s="173">
        <f>ROUND(E35*F35,2)</f>
        <v>0</v>
      </c>
      <c r="H35" s="172"/>
      <c r="I35" s="173">
        <f>ROUND(E35*H35,2)</f>
        <v>0</v>
      </c>
      <c r="J35" s="172"/>
      <c r="K35" s="173">
        <f>ROUND(E35*J35,2)</f>
        <v>0</v>
      </c>
      <c r="L35" s="173">
        <v>21</v>
      </c>
      <c r="M35" s="173">
        <f>G35*(1+L35/100)</f>
        <v>0</v>
      </c>
      <c r="N35" s="173">
        <v>0</v>
      </c>
      <c r="O35" s="173">
        <f>ROUND(E35*N35,2)</f>
        <v>0</v>
      </c>
      <c r="P35" s="173">
        <v>0</v>
      </c>
      <c r="Q35" s="173">
        <f>ROUND(E35*P35,2)</f>
        <v>0</v>
      </c>
      <c r="R35" s="173" t="s">
        <v>193</v>
      </c>
      <c r="S35" s="173" t="s">
        <v>194</v>
      </c>
      <c r="T35" s="174" t="s">
        <v>195</v>
      </c>
      <c r="U35" s="165">
        <v>0.652</v>
      </c>
      <c r="V35" s="165">
        <f>ROUND(E35*U35,2)</f>
        <v>46.01</v>
      </c>
      <c r="W35" s="165"/>
      <c r="X35" s="165" t="s">
        <v>196</v>
      </c>
      <c r="Y35" s="166"/>
      <c r="Z35" s="166"/>
      <c r="AA35" s="166"/>
      <c r="AB35" s="166"/>
      <c r="AC35" s="166"/>
      <c r="AD35" s="166"/>
      <c r="AE35" s="166"/>
      <c r="AF35" s="166"/>
      <c r="AG35" s="166" t="s">
        <v>197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83"/>
      <c r="B36" s="184"/>
      <c r="C36" s="186" t="s">
        <v>231</v>
      </c>
      <c r="D36" s="187"/>
      <c r="E36" s="188">
        <v>70.56</v>
      </c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6"/>
      <c r="Z36" s="166"/>
      <c r="AA36" s="166"/>
      <c r="AB36" s="166"/>
      <c r="AC36" s="166"/>
      <c r="AD36" s="166"/>
      <c r="AE36" s="166"/>
      <c r="AF36" s="166"/>
      <c r="AG36" s="166" t="s">
        <v>201</v>
      </c>
      <c r="AH36" s="166">
        <v>0</v>
      </c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22.5" outlineLevel="1">
      <c r="A37" s="167">
        <v>9</v>
      </c>
      <c r="B37" s="168" t="s">
        <v>232</v>
      </c>
      <c r="C37" s="169" t="s">
        <v>233</v>
      </c>
      <c r="D37" s="170" t="s">
        <v>192</v>
      </c>
      <c r="E37" s="171">
        <v>5.167</v>
      </c>
      <c r="F37" s="172"/>
      <c r="G37" s="173">
        <f>ROUND(E37*F37,2)</f>
        <v>0</v>
      </c>
      <c r="H37" s="172"/>
      <c r="I37" s="173">
        <f>ROUND(E37*H37,2)</f>
        <v>0</v>
      </c>
      <c r="J37" s="172"/>
      <c r="K37" s="173">
        <f>ROUND(E37*J37,2)</f>
        <v>0</v>
      </c>
      <c r="L37" s="173">
        <v>21</v>
      </c>
      <c r="M37" s="173">
        <f>G37*(1+L37/100)</f>
        <v>0</v>
      </c>
      <c r="N37" s="173">
        <v>0</v>
      </c>
      <c r="O37" s="173">
        <f>ROUND(E37*N37,2)</f>
        <v>0</v>
      </c>
      <c r="P37" s="173">
        <v>0</v>
      </c>
      <c r="Q37" s="173">
        <f>ROUND(E37*P37,2)</f>
        <v>0</v>
      </c>
      <c r="R37" s="173" t="s">
        <v>193</v>
      </c>
      <c r="S37" s="173" t="s">
        <v>194</v>
      </c>
      <c r="T37" s="174" t="s">
        <v>195</v>
      </c>
      <c r="U37" s="165">
        <v>1.15</v>
      </c>
      <c r="V37" s="165">
        <f>ROUND(E37*U37,2)</f>
        <v>5.94</v>
      </c>
      <c r="W37" s="165"/>
      <c r="X37" s="165" t="s">
        <v>196</v>
      </c>
      <c r="Y37" s="166"/>
      <c r="Z37" s="166"/>
      <c r="AA37" s="166"/>
      <c r="AB37" s="166"/>
      <c r="AC37" s="166"/>
      <c r="AD37" s="166"/>
      <c r="AE37" s="166"/>
      <c r="AF37" s="166"/>
      <c r="AG37" s="166" t="s">
        <v>197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customHeight="1" outlineLevel="1">
      <c r="A38" s="183"/>
      <c r="B38" s="184"/>
      <c r="C38" s="228" t="s">
        <v>234</v>
      </c>
      <c r="D38" s="228"/>
      <c r="E38" s="228"/>
      <c r="F38" s="228"/>
      <c r="G38" s="228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166"/>
      <c r="AA38" s="166"/>
      <c r="AB38" s="166"/>
      <c r="AC38" s="166"/>
      <c r="AD38" s="166"/>
      <c r="AE38" s="166"/>
      <c r="AF38" s="166"/>
      <c r="AG38" s="166" t="s">
        <v>199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83"/>
      <c r="B39" s="184"/>
      <c r="C39" s="186" t="s">
        <v>235</v>
      </c>
      <c r="D39" s="187"/>
      <c r="E39" s="188">
        <v>0.81</v>
      </c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6"/>
      <c r="Z39" s="166"/>
      <c r="AA39" s="166"/>
      <c r="AB39" s="166"/>
      <c r="AC39" s="166"/>
      <c r="AD39" s="166"/>
      <c r="AE39" s="166"/>
      <c r="AF39" s="166"/>
      <c r="AG39" s="166" t="s">
        <v>201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83"/>
      <c r="B40" s="184"/>
      <c r="C40" s="186" t="s">
        <v>236</v>
      </c>
      <c r="D40" s="187"/>
      <c r="E40" s="188">
        <v>2.62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6"/>
      <c r="Z40" s="166"/>
      <c r="AA40" s="166"/>
      <c r="AB40" s="166"/>
      <c r="AC40" s="166"/>
      <c r="AD40" s="166"/>
      <c r="AE40" s="166"/>
      <c r="AF40" s="166"/>
      <c r="AG40" s="166" t="s">
        <v>201</v>
      </c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83"/>
      <c r="B41" s="184"/>
      <c r="C41" s="186" t="s">
        <v>237</v>
      </c>
      <c r="D41" s="187"/>
      <c r="E41" s="188">
        <v>1.74</v>
      </c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6"/>
      <c r="Z41" s="166"/>
      <c r="AA41" s="166"/>
      <c r="AB41" s="166"/>
      <c r="AC41" s="166"/>
      <c r="AD41" s="166"/>
      <c r="AE41" s="166"/>
      <c r="AF41" s="166"/>
      <c r="AG41" s="166" t="s">
        <v>201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12.75" outlineLevel="1">
      <c r="A42" s="167">
        <v>10</v>
      </c>
      <c r="B42" s="168" t="s">
        <v>238</v>
      </c>
      <c r="C42" s="169" t="s">
        <v>239</v>
      </c>
      <c r="D42" s="170" t="s">
        <v>240</v>
      </c>
      <c r="E42" s="171">
        <v>127.01579</v>
      </c>
      <c r="F42" s="172"/>
      <c r="G42" s="173">
        <f>ROUND(E42*F42,2)</f>
        <v>0</v>
      </c>
      <c r="H42" s="172"/>
      <c r="I42" s="173">
        <f>ROUND(E42*H42,2)</f>
        <v>0</v>
      </c>
      <c r="J42" s="172"/>
      <c r="K42" s="173">
        <f>ROUND(E42*J42,2)</f>
        <v>0</v>
      </c>
      <c r="L42" s="173">
        <v>21</v>
      </c>
      <c r="M42" s="173">
        <f>G42*(1+L42/100)</f>
        <v>0</v>
      </c>
      <c r="N42" s="173">
        <v>0</v>
      </c>
      <c r="O42" s="173">
        <f>ROUND(E42*N42,2)</f>
        <v>0</v>
      </c>
      <c r="P42" s="173">
        <v>0</v>
      </c>
      <c r="Q42" s="173">
        <f>ROUND(E42*P42,2)</f>
        <v>0</v>
      </c>
      <c r="R42" s="173" t="s">
        <v>193</v>
      </c>
      <c r="S42" s="173" t="s">
        <v>194</v>
      </c>
      <c r="T42" s="174" t="s">
        <v>195</v>
      </c>
      <c r="U42" s="165">
        <v>0</v>
      </c>
      <c r="V42" s="165">
        <f>ROUND(E42*U42,2)</f>
        <v>0</v>
      </c>
      <c r="W42" s="165"/>
      <c r="X42" s="165" t="s">
        <v>196</v>
      </c>
      <c r="Y42" s="166"/>
      <c r="Z42" s="166"/>
      <c r="AA42" s="166"/>
      <c r="AB42" s="166"/>
      <c r="AC42" s="166"/>
      <c r="AD42" s="166"/>
      <c r="AE42" s="166"/>
      <c r="AF42" s="166"/>
      <c r="AG42" s="166" t="s">
        <v>197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1">
      <c r="A43" s="183"/>
      <c r="B43" s="184"/>
      <c r="C43" s="186" t="s">
        <v>241</v>
      </c>
      <c r="D43" s="187"/>
      <c r="E43" s="188">
        <v>127.02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6"/>
      <c r="Z43" s="166"/>
      <c r="AA43" s="166"/>
      <c r="AB43" s="166"/>
      <c r="AC43" s="166"/>
      <c r="AD43" s="166"/>
      <c r="AE43" s="166"/>
      <c r="AF43" s="166"/>
      <c r="AG43" s="166" t="s">
        <v>201</v>
      </c>
      <c r="AH43" s="166">
        <v>0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12.75" outlineLevel="1">
      <c r="A44" s="167">
        <v>11</v>
      </c>
      <c r="B44" s="168" t="s">
        <v>242</v>
      </c>
      <c r="C44" s="169" t="s">
        <v>243</v>
      </c>
      <c r="D44" s="170" t="s">
        <v>192</v>
      </c>
      <c r="E44" s="171">
        <v>1.63846</v>
      </c>
      <c r="F44" s="172"/>
      <c r="G44" s="173">
        <f>ROUND(E44*F44,2)</f>
        <v>0</v>
      </c>
      <c r="H44" s="172"/>
      <c r="I44" s="173">
        <f>ROUND(E44*H44,2)</f>
        <v>0</v>
      </c>
      <c r="J44" s="172"/>
      <c r="K44" s="173">
        <f>ROUND(E44*J44,2)</f>
        <v>0</v>
      </c>
      <c r="L44" s="173">
        <v>21</v>
      </c>
      <c r="M44" s="173">
        <f>G44*(1+L44/100)</f>
        <v>0</v>
      </c>
      <c r="N44" s="173">
        <v>1.7</v>
      </c>
      <c r="O44" s="173">
        <f>ROUND(E44*N44,2)</f>
        <v>2.79</v>
      </c>
      <c r="P44" s="173">
        <v>0</v>
      </c>
      <c r="Q44" s="173">
        <f>ROUND(E44*P44,2)</f>
        <v>0</v>
      </c>
      <c r="R44" s="173" t="s">
        <v>193</v>
      </c>
      <c r="S44" s="173" t="s">
        <v>194</v>
      </c>
      <c r="T44" s="174" t="s">
        <v>195</v>
      </c>
      <c r="U44" s="165">
        <v>1.587</v>
      </c>
      <c r="V44" s="165">
        <f>ROUND(E44*U44,2)</f>
        <v>2.6</v>
      </c>
      <c r="W44" s="165"/>
      <c r="X44" s="165" t="s">
        <v>196</v>
      </c>
      <c r="Y44" s="166"/>
      <c r="Z44" s="166"/>
      <c r="AA44" s="166"/>
      <c r="AB44" s="166"/>
      <c r="AC44" s="166"/>
      <c r="AD44" s="166"/>
      <c r="AE44" s="166"/>
      <c r="AF44" s="166"/>
      <c r="AG44" s="166" t="s">
        <v>197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22.5" customHeight="1" outlineLevel="1">
      <c r="A45" s="183"/>
      <c r="B45" s="184"/>
      <c r="C45" s="228" t="s">
        <v>244</v>
      </c>
      <c r="D45" s="228"/>
      <c r="E45" s="228"/>
      <c r="F45" s="228"/>
      <c r="G45" s="228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6"/>
      <c r="Z45" s="166"/>
      <c r="AA45" s="166"/>
      <c r="AB45" s="166"/>
      <c r="AC45" s="166"/>
      <c r="AD45" s="166"/>
      <c r="AE45" s="166"/>
      <c r="AF45" s="166"/>
      <c r="AG45" s="166" t="s">
        <v>199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85" t="str">
        <f>C45</f>
        <v>sypaninou z vhodných hornin tř. 1 - 4 nebo materiálem připraveným podél výkopu ve vzdálenosti do 3 m od jeho kraje, pro jakoukoliv hloubku výkopu a jakoukoliv míru zhutnění,</v>
      </c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83"/>
      <c r="B46" s="184"/>
      <c r="C46" s="186" t="s">
        <v>245</v>
      </c>
      <c r="D46" s="187"/>
      <c r="E46" s="188">
        <v>0.5</v>
      </c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6"/>
      <c r="Z46" s="166"/>
      <c r="AA46" s="166"/>
      <c r="AB46" s="166"/>
      <c r="AC46" s="166"/>
      <c r="AD46" s="166"/>
      <c r="AE46" s="166"/>
      <c r="AF46" s="166"/>
      <c r="AG46" s="166" t="s">
        <v>201</v>
      </c>
      <c r="AH46" s="166">
        <v>0</v>
      </c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1">
      <c r="A47" s="183"/>
      <c r="B47" s="184"/>
      <c r="C47" s="186" t="s">
        <v>246</v>
      </c>
      <c r="D47" s="187"/>
      <c r="E47" s="188">
        <v>1.2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6"/>
      <c r="Z47" s="166"/>
      <c r="AA47" s="166"/>
      <c r="AB47" s="166"/>
      <c r="AC47" s="166"/>
      <c r="AD47" s="166"/>
      <c r="AE47" s="166"/>
      <c r="AF47" s="166"/>
      <c r="AG47" s="166" t="s">
        <v>201</v>
      </c>
      <c r="AH47" s="166">
        <v>0</v>
      </c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75" outlineLevel="1">
      <c r="A48" s="183"/>
      <c r="B48" s="184"/>
      <c r="C48" s="186" t="s">
        <v>247</v>
      </c>
      <c r="D48" s="187"/>
      <c r="E48" s="188">
        <v>-0.06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6"/>
      <c r="Z48" s="166"/>
      <c r="AA48" s="166"/>
      <c r="AB48" s="166"/>
      <c r="AC48" s="166"/>
      <c r="AD48" s="166"/>
      <c r="AE48" s="166"/>
      <c r="AF48" s="166"/>
      <c r="AG48" s="166" t="s">
        <v>201</v>
      </c>
      <c r="AH48" s="166">
        <v>0</v>
      </c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33" ht="12.75">
      <c r="A49" s="149" t="s">
        <v>173</v>
      </c>
      <c r="B49" s="150" t="s">
        <v>50</v>
      </c>
      <c r="C49" s="151" t="s">
        <v>69</v>
      </c>
      <c r="D49" s="152"/>
      <c r="E49" s="153"/>
      <c r="F49" s="154"/>
      <c r="G49" s="154">
        <f>SUMIF(AG50:AG74,"&lt;&gt;NOR",G50:G74)</f>
        <v>0</v>
      </c>
      <c r="H49" s="154"/>
      <c r="I49" s="154">
        <f>SUM(I50:I74)</f>
        <v>0</v>
      </c>
      <c r="J49" s="154"/>
      <c r="K49" s="154">
        <f>SUM(K50:K74)</f>
        <v>0</v>
      </c>
      <c r="L49" s="154"/>
      <c r="M49" s="154">
        <f>SUM(M50:M74)</f>
        <v>0</v>
      </c>
      <c r="N49" s="154"/>
      <c r="O49" s="154">
        <f>SUM(O50:O74)</f>
        <v>8.14</v>
      </c>
      <c r="P49" s="154"/>
      <c r="Q49" s="154">
        <f>SUM(Q50:Q74)</f>
        <v>0</v>
      </c>
      <c r="R49" s="154"/>
      <c r="S49" s="154"/>
      <c r="T49" s="155"/>
      <c r="U49" s="156"/>
      <c r="V49" s="156">
        <f>SUM(V50:V74)</f>
        <v>33.6</v>
      </c>
      <c r="W49" s="156"/>
      <c r="X49" s="156"/>
      <c r="AG49" t="s">
        <v>174</v>
      </c>
    </row>
    <row r="50" spans="1:60" ht="12.75" outlineLevel="1">
      <c r="A50" s="167">
        <v>12</v>
      </c>
      <c r="B50" s="168" t="s">
        <v>248</v>
      </c>
      <c r="C50" s="169" t="s">
        <v>249</v>
      </c>
      <c r="D50" s="170" t="s">
        <v>250</v>
      </c>
      <c r="E50" s="171">
        <v>9.1056</v>
      </c>
      <c r="F50" s="172"/>
      <c r="G50" s="173">
        <f>ROUND(E50*F50,2)</f>
        <v>0</v>
      </c>
      <c r="H50" s="172"/>
      <c r="I50" s="173">
        <f>ROUND(E50*H50,2)</f>
        <v>0</v>
      </c>
      <c r="J50" s="172"/>
      <c r="K50" s="173">
        <f>ROUND(E50*J50,2)</f>
        <v>0</v>
      </c>
      <c r="L50" s="173">
        <v>21</v>
      </c>
      <c r="M50" s="173">
        <f>G50*(1+L50/100)</f>
        <v>0</v>
      </c>
      <c r="N50" s="173">
        <v>0.52</v>
      </c>
      <c r="O50" s="173">
        <f>ROUND(E50*N50,2)</f>
        <v>4.73</v>
      </c>
      <c r="P50" s="173">
        <v>0</v>
      </c>
      <c r="Q50" s="173">
        <f>ROUND(E50*P50,2)</f>
        <v>0</v>
      </c>
      <c r="R50" s="173" t="s">
        <v>251</v>
      </c>
      <c r="S50" s="173" t="s">
        <v>194</v>
      </c>
      <c r="T50" s="174" t="s">
        <v>195</v>
      </c>
      <c r="U50" s="165">
        <v>0.9</v>
      </c>
      <c r="V50" s="165">
        <f>ROUND(E50*U50,2)</f>
        <v>8.2</v>
      </c>
      <c r="W50" s="165"/>
      <c r="X50" s="165" t="s">
        <v>196</v>
      </c>
      <c r="Y50" s="166"/>
      <c r="Z50" s="166"/>
      <c r="AA50" s="166"/>
      <c r="AB50" s="166"/>
      <c r="AC50" s="166"/>
      <c r="AD50" s="166"/>
      <c r="AE50" s="166"/>
      <c r="AF50" s="166"/>
      <c r="AG50" s="166" t="s">
        <v>197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customHeight="1" outlineLevel="1">
      <c r="A51" s="183"/>
      <c r="B51" s="184"/>
      <c r="C51" s="228" t="s">
        <v>252</v>
      </c>
      <c r="D51" s="228"/>
      <c r="E51" s="228"/>
      <c r="F51" s="228"/>
      <c r="G51" s="228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6"/>
      <c r="Z51" s="166"/>
      <c r="AA51" s="166"/>
      <c r="AB51" s="166"/>
      <c r="AC51" s="166"/>
      <c r="AD51" s="166"/>
      <c r="AE51" s="166"/>
      <c r="AF51" s="166"/>
      <c r="AG51" s="166" t="s">
        <v>199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75" outlineLevel="1">
      <c r="A52" s="183"/>
      <c r="B52" s="184"/>
      <c r="C52" s="186" t="s">
        <v>253</v>
      </c>
      <c r="D52" s="187"/>
      <c r="E52" s="188">
        <v>2.4</v>
      </c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6"/>
      <c r="Z52" s="166"/>
      <c r="AA52" s="166"/>
      <c r="AB52" s="166"/>
      <c r="AC52" s="166"/>
      <c r="AD52" s="166"/>
      <c r="AE52" s="166"/>
      <c r="AF52" s="166"/>
      <c r="AG52" s="166" t="s">
        <v>201</v>
      </c>
      <c r="AH52" s="166">
        <v>0</v>
      </c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83"/>
      <c r="B53" s="184"/>
      <c r="C53" s="186" t="s">
        <v>254</v>
      </c>
      <c r="D53" s="187"/>
      <c r="E53" s="188">
        <v>1.78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6"/>
      <c r="Z53" s="166"/>
      <c r="AA53" s="166"/>
      <c r="AB53" s="166"/>
      <c r="AC53" s="166"/>
      <c r="AD53" s="166"/>
      <c r="AE53" s="166"/>
      <c r="AF53" s="166"/>
      <c r="AG53" s="166" t="s">
        <v>201</v>
      </c>
      <c r="AH53" s="166">
        <v>0</v>
      </c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75" outlineLevel="1">
      <c r="A54" s="183"/>
      <c r="B54" s="184"/>
      <c r="C54" s="186" t="s">
        <v>255</v>
      </c>
      <c r="D54" s="187"/>
      <c r="E54" s="188">
        <v>-0.1</v>
      </c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6"/>
      <c r="Z54" s="166"/>
      <c r="AA54" s="166"/>
      <c r="AB54" s="166"/>
      <c r="AC54" s="166"/>
      <c r="AD54" s="166"/>
      <c r="AE54" s="166"/>
      <c r="AF54" s="166"/>
      <c r="AG54" s="166" t="s">
        <v>201</v>
      </c>
      <c r="AH54" s="166">
        <v>0</v>
      </c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1">
      <c r="A55" s="183"/>
      <c r="B55" s="184"/>
      <c r="C55" s="186" t="s">
        <v>256</v>
      </c>
      <c r="D55" s="187"/>
      <c r="E55" s="188">
        <v>-0.05</v>
      </c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6"/>
      <c r="Z55" s="166"/>
      <c r="AA55" s="166"/>
      <c r="AB55" s="166"/>
      <c r="AC55" s="166"/>
      <c r="AD55" s="166"/>
      <c r="AE55" s="166"/>
      <c r="AF55" s="166"/>
      <c r="AG55" s="166" t="s">
        <v>201</v>
      </c>
      <c r="AH55" s="166">
        <v>0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1">
      <c r="A56" s="183"/>
      <c r="B56" s="184"/>
      <c r="C56" s="186" t="s">
        <v>257</v>
      </c>
      <c r="D56" s="187"/>
      <c r="E56" s="188">
        <v>2.86</v>
      </c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6"/>
      <c r="Z56" s="166"/>
      <c r="AA56" s="166"/>
      <c r="AB56" s="166"/>
      <c r="AC56" s="166"/>
      <c r="AD56" s="166"/>
      <c r="AE56" s="166"/>
      <c r="AF56" s="166"/>
      <c r="AG56" s="166" t="s">
        <v>201</v>
      </c>
      <c r="AH56" s="166">
        <v>0</v>
      </c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1">
      <c r="A57" s="183"/>
      <c r="B57" s="184"/>
      <c r="C57" s="186" t="s">
        <v>258</v>
      </c>
      <c r="D57" s="187"/>
      <c r="E57" s="188">
        <v>2.22</v>
      </c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6"/>
      <c r="Z57" s="166"/>
      <c r="AA57" s="166"/>
      <c r="AB57" s="166"/>
      <c r="AC57" s="166"/>
      <c r="AD57" s="166"/>
      <c r="AE57" s="166"/>
      <c r="AF57" s="166"/>
      <c r="AG57" s="166" t="s">
        <v>201</v>
      </c>
      <c r="AH57" s="166">
        <v>0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12.75" outlineLevel="1">
      <c r="A58" s="167">
        <v>13</v>
      </c>
      <c r="B58" s="168" t="s">
        <v>259</v>
      </c>
      <c r="C58" s="169" t="s">
        <v>260</v>
      </c>
      <c r="D58" s="170" t="s">
        <v>192</v>
      </c>
      <c r="E58" s="171">
        <v>1.22815</v>
      </c>
      <c r="F58" s="172"/>
      <c r="G58" s="173">
        <f>ROUND(E58*F58,2)</f>
        <v>0</v>
      </c>
      <c r="H58" s="172"/>
      <c r="I58" s="173">
        <f>ROUND(E58*H58,2)</f>
        <v>0</v>
      </c>
      <c r="J58" s="172"/>
      <c r="K58" s="173">
        <f>ROUND(E58*J58,2)</f>
        <v>0</v>
      </c>
      <c r="L58" s="173">
        <v>21</v>
      </c>
      <c r="M58" s="173">
        <f>G58*(1+L58/100)</f>
        <v>0</v>
      </c>
      <c r="N58" s="173">
        <v>2.525</v>
      </c>
      <c r="O58" s="173">
        <f>ROUND(E58*N58,2)</f>
        <v>3.1</v>
      </c>
      <c r="P58" s="173">
        <v>0</v>
      </c>
      <c r="Q58" s="173">
        <f>ROUND(E58*P58,2)</f>
        <v>0</v>
      </c>
      <c r="R58" s="173" t="s">
        <v>251</v>
      </c>
      <c r="S58" s="173" t="s">
        <v>194</v>
      </c>
      <c r="T58" s="174" t="s">
        <v>195</v>
      </c>
      <c r="U58" s="165">
        <v>0.477</v>
      </c>
      <c r="V58" s="165">
        <f>ROUND(E58*U58,2)</f>
        <v>0.59</v>
      </c>
      <c r="W58" s="165"/>
      <c r="X58" s="165" t="s">
        <v>196</v>
      </c>
      <c r="Y58" s="166"/>
      <c r="Z58" s="166"/>
      <c r="AA58" s="166"/>
      <c r="AB58" s="166"/>
      <c r="AC58" s="166"/>
      <c r="AD58" s="166"/>
      <c r="AE58" s="166"/>
      <c r="AF58" s="166"/>
      <c r="AG58" s="166" t="s">
        <v>197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12.75" outlineLevel="1">
      <c r="A59" s="183"/>
      <c r="B59" s="184"/>
      <c r="C59" s="186" t="s">
        <v>261</v>
      </c>
      <c r="D59" s="187"/>
      <c r="E59" s="188">
        <v>0.36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6"/>
      <c r="Z59" s="166"/>
      <c r="AA59" s="166"/>
      <c r="AB59" s="166"/>
      <c r="AC59" s="166"/>
      <c r="AD59" s="166"/>
      <c r="AE59" s="166"/>
      <c r="AF59" s="166"/>
      <c r="AG59" s="166" t="s">
        <v>201</v>
      </c>
      <c r="AH59" s="166">
        <v>0</v>
      </c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75" outlineLevel="1">
      <c r="A60" s="183"/>
      <c r="B60" s="184"/>
      <c r="C60" s="186" t="s">
        <v>262</v>
      </c>
      <c r="D60" s="187"/>
      <c r="E60" s="188">
        <v>0.87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6"/>
      <c r="Z60" s="166"/>
      <c r="AA60" s="166"/>
      <c r="AB60" s="166"/>
      <c r="AC60" s="166"/>
      <c r="AD60" s="166"/>
      <c r="AE60" s="166"/>
      <c r="AF60" s="166"/>
      <c r="AG60" s="166" t="s">
        <v>201</v>
      </c>
      <c r="AH60" s="166">
        <v>0</v>
      </c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12.75" outlineLevel="1">
      <c r="A61" s="167">
        <v>14</v>
      </c>
      <c r="B61" s="168" t="s">
        <v>263</v>
      </c>
      <c r="C61" s="169" t="s">
        <v>264</v>
      </c>
      <c r="D61" s="170" t="s">
        <v>250</v>
      </c>
      <c r="E61" s="171">
        <v>3.19</v>
      </c>
      <c r="F61" s="172"/>
      <c r="G61" s="173">
        <f>ROUND(E61*F61,2)</f>
        <v>0</v>
      </c>
      <c r="H61" s="172"/>
      <c r="I61" s="173">
        <f>ROUND(E61*H61,2)</f>
        <v>0</v>
      </c>
      <c r="J61" s="172"/>
      <c r="K61" s="173">
        <f>ROUND(E61*J61,2)</f>
        <v>0</v>
      </c>
      <c r="L61" s="173">
        <v>21</v>
      </c>
      <c r="M61" s="173">
        <f>G61*(1+L61/100)</f>
        <v>0</v>
      </c>
      <c r="N61" s="173">
        <v>0.03916</v>
      </c>
      <c r="O61" s="173">
        <f>ROUND(E61*N61,2)</f>
        <v>0.12</v>
      </c>
      <c r="P61" s="173">
        <v>0</v>
      </c>
      <c r="Q61" s="173">
        <f>ROUND(E61*P61,2)</f>
        <v>0</v>
      </c>
      <c r="R61" s="173" t="s">
        <v>251</v>
      </c>
      <c r="S61" s="173" t="s">
        <v>194</v>
      </c>
      <c r="T61" s="174" t="s">
        <v>195</v>
      </c>
      <c r="U61" s="165">
        <v>1.05</v>
      </c>
      <c r="V61" s="165">
        <f>ROUND(E61*U61,2)</f>
        <v>3.35</v>
      </c>
      <c r="W61" s="165"/>
      <c r="X61" s="165" t="s">
        <v>196</v>
      </c>
      <c r="Y61" s="166"/>
      <c r="Z61" s="166"/>
      <c r="AA61" s="166"/>
      <c r="AB61" s="166"/>
      <c r="AC61" s="166"/>
      <c r="AD61" s="166"/>
      <c r="AE61" s="166"/>
      <c r="AF61" s="166"/>
      <c r="AG61" s="166" t="s">
        <v>197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22.5" customHeight="1" outlineLevel="1">
      <c r="A62" s="183"/>
      <c r="B62" s="184"/>
      <c r="C62" s="228" t="s">
        <v>265</v>
      </c>
      <c r="D62" s="228"/>
      <c r="E62" s="228"/>
      <c r="F62" s="228"/>
      <c r="G62" s="228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6"/>
      <c r="Z62" s="166"/>
      <c r="AA62" s="166"/>
      <c r="AB62" s="166"/>
      <c r="AC62" s="166"/>
      <c r="AD62" s="166"/>
      <c r="AE62" s="166"/>
      <c r="AF62" s="166"/>
      <c r="AG62" s="166" t="s">
        <v>199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85" t="str">
        <f>C62</f>
        <v>svislé nebo šikmé (odkloněné), půdorysně přímé nebo zalomené, stěn základových pasů ve volných nebo zapažených jámách, rýhách, šachtách, včetně případných vzpěr,</v>
      </c>
      <c r="BB62" s="166"/>
      <c r="BC62" s="166"/>
      <c r="BD62" s="166"/>
      <c r="BE62" s="166"/>
      <c r="BF62" s="166"/>
      <c r="BG62" s="166"/>
      <c r="BH62" s="166"/>
    </row>
    <row r="63" spans="1:60" ht="12.75" outlineLevel="1">
      <c r="A63" s="183"/>
      <c r="B63" s="184"/>
      <c r="C63" s="186" t="s">
        <v>266</v>
      </c>
      <c r="D63" s="187"/>
      <c r="E63" s="188">
        <v>0.93</v>
      </c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6"/>
      <c r="Z63" s="166"/>
      <c r="AA63" s="166"/>
      <c r="AB63" s="166"/>
      <c r="AC63" s="166"/>
      <c r="AD63" s="166"/>
      <c r="AE63" s="166"/>
      <c r="AF63" s="166"/>
      <c r="AG63" s="166" t="s">
        <v>201</v>
      </c>
      <c r="AH63" s="166">
        <v>0</v>
      </c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12.75" outlineLevel="1">
      <c r="A64" s="183"/>
      <c r="B64" s="184"/>
      <c r="C64" s="186" t="s">
        <v>267</v>
      </c>
      <c r="D64" s="187"/>
      <c r="E64" s="188">
        <v>2.27</v>
      </c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6"/>
      <c r="Z64" s="166"/>
      <c r="AA64" s="166"/>
      <c r="AB64" s="166"/>
      <c r="AC64" s="166"/>
      <c r="AD64" s="166"/>
      <c r="AE64" s="166"/>
      <c r="AF64" s="166"/>
      <c r="AG64" s="166" t="s">
        <v>201</v>
      </c>
      <c r="AH64" s="166">
        <v>0</v>
      </c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12.75" outlineLevel="1">
      <c r="A65" s="167">
        <v>15</v>
      </c>
      <c r="B65" s="168" t="s">
        <v>268</v>
      </c>
      <c r="C65" s="169" t="s">
        <v>269</v>
      </c>
      <c r="D65" s="170" t="s">
        <v>250</v>
      </c>
      <c r="E65" s="171">
        <v>3.19</v>
      </c>
      <c r="F65" s="172"/>
      <c r="G65" s="173">
        <f>ROUND(E65*F65,2)</f>
        <v>0</v>
      </c>
      <c r="H65" s="172"/>
      <c r="I65" s="173">
        <f>ROUND(E65*H65,2)</f>
        <v>0</v>
      </c>
      <c r="J65" s="172"/>
      <c r="K65" s="173">
        <f>ROUND(E65*J65,2)</f>
        <v>0</v>
      </c>
      <c r="L65" s="173">
        <v>21</v>
      </c>
      <c r="M65" s="173">
        <f>G65*(1+L65/100)</f>
        <v>0</v>
      </c>
      <c r="N65" s="173">
        <v>0</v>
      </c>
      <c r="O65" s="173">
        <f>ROUND(E65*N65,2)</f>
        <v>0</v>
      </c>
      <c r="P65" s="173">
        <v>0</v>
      </c>
      <c r="Q65" s="173">
        <f>ROUND(E65*P65,2)</f>
        <v>0</v>
      </c>
      <c r="R65" s="173" t="s">
        <v>251</v>
      </c>
      <c r="S65" s="173" t="s">
        <v>194</v>
      </c>
      <c r="T65" s="174" t="s">
        <v>195</v>
      </c>
      <c r="U65" s="165">
        <v>0.32</v>
      </c>
      <c r="V65" s="165">
        <f>ROUND(E65*U65,2)</f>
        <v>1.02</v>
      </c>
      <c r="W65" s="165"/>
      <c r="X65" s="165" t="s">
        <v>196</v>
      </c>
      <c r="Y65" s="166"/>
      <c r="Z65" s="166"/>
      <c r="AA65" s="166"/>
      <c r="AB65" s="166"/>
      <c r="AC65" s="166"/>
      <c r="AD65" s="166"/>
      <c r="AE65" s="166"/>
      <c r="AF65" s="166"/>
      <c r="AG65" s="166" t="s">
        <v>197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22.5" customHeight="1" outlineLevel="1">
      <c r="A66" s="183"/>
      <c r="B66" s="184"/>
      <c r="C66" s="228" t="s">
        <v>265</v>
      </c>
      <c r="D66" s="228"/>
      <c r="E66" s="228"/>
      <c r="F66" s="228"/>
      <c r="G66" s="228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6"/>
      <c r="Z66" s="166"/>
      <c r="AA66" s="166"/>
      <c r="AB66" s="166"/>
      <c r="AC66" s="166"/>
      <c r="AD66" s="166"/>
      <c r="AE66" s="166"/>
      <c r="AF66" s="166"/>
      <c r="AG66" s="166" t="s">
        <v>199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85" t="str">
        <f>C66</f>
        <v>svislé nebo šikmé (odkloněné), půdorysně přímé nebo zalomené, stěn základových pasů ve volných nebo zapažených jámách, rýhách, šachtách, včetně případných vzpěr,</v>
      </c>
      <c r="BB66" s="166"/>
      <c r="BC66" s="166"/>
      <c r="BD66" s="166"/>
      <c r="BE66" s="166"/>
      <c r="BF66" s="166"/>
      <c r="BG66" s="166"/>
      <c r="BH66" s="166"/>
    </row>
    <row r="67" spans="1:60" ht="12.75" outlineLevel="1">
      <c r="A67" s="167">
        <v>16</v>
      </c>
      <c r="B67" s="168" t="s">
        <v>270</v>
      </c>
      <c r="C67" s="169" t="s">
        <v>271</v>
      </c>
      <c r="D67" s="170" t="s">
        <v>240</v>
      </c>
      <c r="E67" s="171">
        <v>0.09106</v>
      </c>
      <c r="F67" s="172"/>
      <c r="G67" s="173">
        <f>ROUND(E67*F67,2)</f>
        <v>0</v>
      </c>
      <c r="H67" s="172"/>
      <c r="I67" s="173">
        <f>ROUND(E67*H67,2)</f>
        <v>0</v>
      </c>
      <c r="J67" s="172"/>
      <c r="K67" s="173">
        <f>ROUND(E67*J67,2)</f>
        <v>0</v>
      </c>
      <c r="L67" s="173">
        <v>21</v>
      </c>
      <c r="M67" s="173">
        <f>G67*(1+L67/100)</f>
        <v>0</v>
      </c>
      <c r="N67" s="173">
        <v>1.02116</v>
      </c>
      <c r="O67" s="173">
        <f>ROUND(E67*N67,2)</f>
        <v>0.09</v>
      </c>
      <c r="P67" s="173">
        <v>0</v>
      </c>
      <c r="Q67" s="173">
        <f>ROUND(E67*P67,2)</f>
        <v>0</v>
      </c>
      <c r="R67" s="173" t="s">
        <v>251</v>
      </c>
      <c r="S67" s="173" t="s">
        <v>194</v>
      </c>
      <c r="T67" s="174" t="s">
        <v>195</v>
      </c>
      <c r="U67" s="165">
        <v>23.531</v>
      </c>
      <c r="V67" s="165">
        <f>ROUND(E67*U67,2)</f>
        <v>2.14</v>
      </c>
      <c r="W67" s="165"/>
      <c r="X67" s="165" t="s">
        <v>196</v>
      </c>
      <c r="Y67" s="166"/>
      <c r="Z67" s="166"/>
      <c r="AA67" s="166"/>
      <c r="AB67" s="166"/>
      <c r="AC67" s="166"/>
      <c r="AD67" s="166"/>
      <c r="AE67" s="166"/>
      <c r="AF67" s="166"/>
      <c r="AG67" s="166" t="s">
        <v>197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ht="12.75" outlineLevel="1">
      <c r="A68" s="183"/>
      <c r="B68" s="184"/>
      <c r="C68" s="186" t="s">
        <v>272</v>
      </c>
      <c r="D68" s="187"/>
      <c r="E68" s="188">
        <v>0.09</v>
      </c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6"/>
      <c r="Z68" s="166"/>
      <c r="AA68" s="166"/>
      <c r="AB68" s="166"/>
      <c r="AC68" s="166"/>
      <c r="AD68" s="166"/>
      <c r="AE68" s="166"/>
      <c r="AF68" s="166"/>
      <c r="AG68" s="166" t="s">
        <v>201</v>
      </c>
      <c r="AH68" s="166">
        <v>0</v>
      </c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12.75" outlineLevel="1">
      <c r="A69" s="167">
        <v>17</v>
      </c>
      <c r="B69" s="168" t="s">
        <v>273</v>
      </c>
      <c r="C69" s="169" t="s">
        <v>274</v>
      </c>
      <c r="D69" s="170" t="s">
        <v>250</v>
      </c>
      <c r="E69" s="171">
        <v>194.645</v>
      </c>
      <c r="F69" s="172"/>
      <c r="G69" s="173">
        <f>ROUND(E69*F69,2)</f>
        <v>0</v>
      </c>
      <c r="H69" s="172"/>
      <c r="I69" s="173">
        <f>ROUND(E69*H69,2)</f>
        <v>0</v>
      </c>
      <c r="J69" s="172"/>
      <c r="K69" s="173">
        <f>ROUND(E69*J69,2)</f>
        <v>0</v>
      </c>
      <c r="L69" s="173">
        <v>21</v>
      </c>
      <c r="M69" s="173">
        <f>G69*(1+L69/100)</f>
        <v>0</v>
      </c>
      <c r="N69" s="173">
        <v>0.0005</v>
      </c>
      <c r="O69" s="173">
        <f>ROUND(E69*N69,2)</f>
        <v>0.1</v>
      </c>
      <c r="P69" s="173">
        <v>0</v>
      </c>
      <c r="Q69" s="173">
        <f>ROUND(E69*P69,2)</f>
        <v>0</v>
      </c>
      <c r="R69" s="173" t="s">
        <v>275</v>
      </c>
      <c r="S69" s="173" t="s">
        <v>194</v>
      </c>
      <c r="T69" s="174" t="s">
        <v>195</v>
      </c>
      <c r="U69" s="165">
        <v>0.094</v>
      </c>
      <c r="V69" s="165">
        <f>ROUND(E69*U69,2)</f>
        <v>18.3</v>
      </c>
      <c r="W69" s="165"/>
      <c r="X69" s="165" t="s">
        <v>196</v>
      </c>
      <c r="Y69" s="166"/>
      <c r="Z69" s="166"/>
      <c r="AA69" s="166"/>
      <c r="AB69" s="166"/>
      <c r="AC69" s="166"/>
      <c r="AD69" s="166"/>
      <c r="AE69" s="166"/>
      <c r="AF69" s="166"/>
      <c r="AG69" s="166" t="s">
        <v>197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12.75" outlineLevel="1">
      <c r="A70" s="183"/>
      <c r="B70" s="184"/>
      <c r="C70" s="186" t="s">
        <v>276</v>
      </c>
      <c r="D70" s="187"/>
      <c r="E70" s="188">
        <v>72.39</v>
      </c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6"/>
      <c r="Z70" s="166"/>
      <c r="AA70" s="166"/>
      <c r="AB70" s="166"/>
      <c r="AC70" s="166"/>
      <c r="AD70" s="166"/>
      <c r="AE70" s="166"/>
      <c r="AF70" s="166"/>
      <c r="AG70" s="166" t="s">
        <v>201</v>
      </c>
      <c r="AH70" s="166">
        <v>0</v>
      </c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12.75" outlineLevel="1">
      <c r="A71" s="183"/>
      <c r="B71" s="184"/>
      <c r="C71" s="186" t="s">
        <v>277</v>
      </c>
      <c r="D71" s="187"/>
      <c r="E71" s="188">
        <v>39.7</v>
      </c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6"/>
      <c r="Z71" s="166"/>
      <c r="AA71" s="166"/>
      <c r="AB71" s="166"/>
      <c r="AC71" s="166"/>
      <c r="AD71" s="166"/>
      <c r="AE71" s="166"/>
      <c r="AF71" s="166"/>
      <c r="AG71" s="166" t="s">
        <v>201</v>
      </c>
      <c r="AH71" s="166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12.75" outlineLevel="1">
      <c r="A72" s="183"/>
      <c r="B72" s="184"/>
      <c r="C72" s="186" t="s">
        <v>278</v>
      </c>
      <c r="D72" s="187"/>
      <c r="E72" s="188">
        <v>47.18</v>
      </c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6"/>
      <c r="Z72" s="166"/>
      <c r="AA72" s="166"/>
      <c r="AB72" s="166"/>
      <c r="AC72" s="166"/>
      <c r="AD72" s="166"/>
      <c r="AE72" s="166"/>
      <c r="AF72" s="166"/>
      <c r="AG72" s="166" t="s">
        <v>201</v>
      </c>
      <c r="AH72" s="166">
        <v>0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12.75" outlineLevel="1">
      <c r="A73" s="183"/>
      <c r="B73" s="184"/>
      <c r="C73" s="186" t="s">
        <v>279</v>
      </c>
      <c r="D73" s="187"/>
      <c r="E73" s="188">
        <v>33.98</v>
      </c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6"/>
      <c r="Z73" s="166"/>
      <c r="AA73" s="166"/>
      <c r="AB73" s="166"/>
      <c r="AC73" s="166"/>
      <c r="AD73" s="166"/>
      <c r="AE73" s="166"/>
      <c r="AF73" s="166"/>
      <c r="AG73" s="166" t="s">
        <v>201</v>
      </c>
      <c r="AH73" s="166">
        <v>0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12.75" outlineLevel="1">
      <c r="A74" s="183"/>
      <c r="B74" s="184"/>
      <c r="C74" s="186" t="s">
        <v>280</v>
      </c>
      <c r="D74" s="187"/>
      <c r="E74" s="188">
        <v>1.4</v>
      </c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6"/>
      <c r="Z74" s="166"/>
      <c r="AA74" s="166"/>
      <c r="AB74" s="166"/>
      <c r="AC74" s="166"/>
      <c r="AD74" s="166"/>
      <c r="AE74" s="166"/>
      <c r="AF74" s="166"/>
      <c r="AG74" s="166" t="s">
        <v>201</v>
      </c>
      <c r="AH74" s="166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33" ht="12.75">
      <c r="A75" s="149" t="s">
        <v>173</v>
      </c>
      <c r="B75" s="150" t="s">
        <v>52</v>
      </c>
      <c r="C75" s="151" t="s">
        <v>70</v>
      </c>
      <c r="D75" s="152"/>
      <c r="E75" s="153"/>
      <c r="F75" s="154"/>
      <c r="G75" s="154">
        <f>SUMIF(AG76:AG121,"&lt;&gt;NOR",G76:G121)</f>
        <v>0</v>
      </c>
      <c r="H75" s="154"/>
      <c r="I75" s="154">
        <f>SUM(I76:I121)</f>
        <v>0</v>
      </c>
      <c r="J75" s="154"/>
      <c r="K75" s="154">
        <f>SUM(K76:K121)</f>
        <v>0</v>
      </c>
      <c r="L75" s="154"/>
      <c r="M75" s="154">
        <f>SUM(M76:M121)</f>
        <v>0</v>
      </c>
      <c r="N75" s="154"/>
      <c r="O75" s="154">
        <f>SUM(O76:O121)</f>
        <v>20.14</v>
      </c>
      <c r="P75" s="154"/>
      <c r="Q75" s="154">
        <f>SUM(Q76:Q121)</f>
        <v>0</v>
      </c>
      <c r="R75" s="154"/>
      <c r="S75" s="154"/>
      <c r="T75" s="155"/>
      <c r="U75" s="156"/>
      <c r="V75" s="156">
        <f>SUM(V76:V121)</f>
        <v>146.51000000000002</v>
      </c>
      <c r="W75" s="156"/>
      <c r="X75" s="156"/>
      <c r="AG75" t="s">
        <v>174</v>
      </c>
    </row>
    <row r="76" spans="1:60" ht="12.75" outlineLevel="1">
      <c r="A76" s="167">
        <v>18</v>
      </c>
      <c r="B76" s="168" t="s">
        <v>281</v>
      </c>
      <c r="C76" s="169" t="s">
        <v>282</v>
      </c>
      <c r="D76" s="170" t="s">
        <v>283</v>
      </c>
      <c r="E76" s="171">
        <v>6</v>
      </c>
      <c r="F76" s="172"/>
      <c r="G76" s="173">
        <f>ROUND(E76*F76,2)</f>
        <v>0</v>
      </c>
      <c r="H76" s="172"/>
      <c r="I76" s="173">
        <f>ROUND(E76*H76,2)</f>
        <v>0</v>
      </c>
      <c r="J76" s="172"/>
      <c r="K76" s="173">
        <f>ROUND(E76*J76,2)</f>
        <v>0</v>
      </c>
      <c r="L76" s="173">
        <v>21</v>
      </c>
      <c r="M76" s="173">
        <f>G76*(1+L76/100)</f>
        <v>0</v>
      </c>
      <c r="N76" s="173">
        <v>0.02752</v>
      </c>
      <c r="O76" s="173">
        <f>ROUND(E76*N76,2)</f>
        <v>0.17</v>
      </c>
      <c r="P76" s="173">
        <v>0</v>
      </c>
      <c r="Q76" s="173">
        <f>ROUND(E76*P76,2)</f>
        <v>0</v>
      </c>
      <c r="R76" s="173" t="s">
        <v>251</v>
      </c>
      <c r="S76" s="173" t="s">
        <v>194</v>
      </c>
      <c r="T76" s="174" t="s">
        <v>195</v>
      </c>
      <c r="U76" s="165">
        <v>0.242</v>
      </c>
      <c r="V76" s="165">
        <f>ROUND(E76*U76,2)</f>
        <v>1.45</v>
      </c>
      <c r="W76" s="165"/>
      <c r="X76" s="165" t="s">
        <v>196</v>
      </c>
      <c r="Y76" s="166"/>
      <c r="Z76" s="166"/>
      <c r="AA76" s="166"/>
      <c r="AB76" s="166"/>
      <c r="AC76" s="166"/>
      <c r="AD76" s="166"/>
      <c r="AE76" s="166"/>
      <c r="AF76" s="166"/>
      <c r="AG76" s="166" t="s">
        <v>197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12.75" outlineLevel="1">
      <c r="A77" s="183"/>
      <c r="B77" s="184"/>
      <c r="C77" s="186" t="s">
        <v>58</v>
      </c>
      <c r="D77" s="187"/>
      <c r="E77" s="188">
        <v>6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6"/>
      <c r="Z77" s="166"/>
      <c r="AA77" s="166"/>
      <c r="AB77" s="166"/>
      <c r="AC77" s="166"/>
      <c r="AD77" s="166"/>
      <c r="AE77" s="166"/>
      <c r="AF77" s="166"/>
      <c r="AG77" s="166" t="s">
        <v>201</v>
      </c>
      <c r="AH77" s="166">
        <v>0</v>
      </c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ht="12.75" outlineLevel="1">
      <c r="A78" s="157">
        <v>19</v>
      </c>
      <c r="B78" s="158" t="s">
        <v>284</v>
      </c>
      <c r="C78" s="159" t="s">
        <v>285</v>
      </c>
      <c r="D78" s="160" t="s">
        <v>283</v>
      </c>
      <c r="E78" s="161">
        <v>1</v>
      </c>
      <c r="F78" s="162"/>
      <c r="G78" s="163">
        <f>ROUND(E78*F78,2)</f>
        <v>0</v>
      </c>
      <c r="H78" s="162"/>
      <c r="I78" s="163">
        <f>ROUND(E78*H78,2)</f>
        <v>0</v>
      </c>
      <c r="J78" s="162"/>
      <c r="K78" s="163">
        <f>ROUND(E78*J78,2)</f>
        <v>0</v>
      </c>
      <c r="L78" s="163">
        <v>21</v>
      </c>
      <c r="M78" s="163">
        <f>G78*(1+L78/100)</f>
        <v>0</v>
      </c>
      <c r="N78" s="163">
        <v>0.03979</v>
      </c>
      <c r="O78" s="163">
        <f>ROUND(E78*N78,2)</f>
        <v>0.04</v>
      </c>
      <c r="P78" s="163">
        <v>0</v>
      </c>
      <c r="Q78" s="163">
        <f>ROUND(E78*P78,2)</f>
        <v>0</v>
      </c>
      <c r="R78" s="163" t="s">
        <v>251</v>
      </c>
      <c r="S78" s="163" t="s">
        <v>194</v>
      </c>
      <c r="T78" s="164" t="s">
        <v>195</v>
      </c>
      <c r="U78" s="165">
        <v>0.242</v>
      </c>
      <c r="V78" s="165">
        <f>ROUND(E78*U78,2)</f>
        <v>0.24</v>
      </c>
      <c r="W78" s="165"/>
      <c r="X78" s="165" t="s">
        <v>196</v>
      </c>
      <c r="Y78" s="166"/>
      <c r="Z78" s="166"/>
      <c r="AA78" s="166"/>
      <c r="AB78" s="166"/>
      <c r="AC78" s="166"/>
      <c r="AD78" s="166"/>
      <c r="AE78" s="166"/>
      <c r="AF78" s="166"/>
      <c r="AG78" s="166" t="s">
        <v>197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22.5" outlineLevel="1">
      <c r="A79" s="167">
        <v>20</v>
      </c>
      <c r="B79" s="168" t="s">
        <v>286</v>
      </c>
      <c r="C79" s="169" t="s">
        <v>287</v>
      </c>
      <c r="D79" s="170" t="s">
        <v>192</v>
      </c>
      <c r="E79" s="171">
        <v>3.29295</v>
      </c>
      <c r="F79" s="172"/>
      <c r="G79" s="173">
        <f>ROUND(E79*F79,2)</f>
        <v>0</v>
      </c>
      <c r="H79" s="172"/>
      <c r="I79" s="173">
        <f>ROUND(E79*H79,2)</f>
        <v>0</v>
      </c>
      <c r="J79" s="172"/>
      <c r="K79" s="173">
        <f>ROUND(E79*J79,2)</f>
        <v>0</v>
      </c>
      <c r="L79" s="173">
        <v>21</v>
      </c>
      <c r="M79" s="173">
        <f>G79*(1+L79/100)</f>
        <v>0</v>
      </c>
      <c r="N79" s="173">
        <v>3.00449</v>
      </c>
      <c r="O79" s="173">
        <f>ROUND(E79*N79,2)</f>
        <v>9.89</v>
      </c>
      <c r="P79" s="173">
        <v>0</v>
      </c>
      <c r="Q79" s="173">
        <f>ROUND(E79*P79,2)</f>
        <v>0</v>
      </c>
      <c r="R79" s="173" t="s">
        <v>288</v>
      </c>
      <c r="S79" s="173" t="s">
        <v>194</v>
      </c>
      <c r="T79" s="174" t="s">
        <v>195</v>
      </c>
      <c r="U79" s="165">
        <v>4.574</v>
      </c>
      <c r="V79" s="165">
        <f>ROUND(E79*U79,2)</f>
        <v>15.06</v>
      </c>
      <c r="W79" s="165"/>
      <c r="X79" s="165" t="s">
        <v>196</v>
      </c>
      <c r="Y79" s="166"/>
      <c r="Z79" s="166"/>
      <c r="AA79" s="166"/>
      <c r="AB79" s="166"/>
      <c r="AC79" s="166"/>
      <c r="AD79" s="166"/>
      <c r="AE79" s="166"/>
      <c r="AF79" s="166"/>
      <c r="AG79" s="166" t="s">
        <v>197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12.75" outlineLevel="1">
      <c r="A80" s="183"/>
      <c r="B80" s="184"/>
      <c r="C80" s="186" t="s">
        <v>289</v>
      </c>
      <c r="D80" s="187"/>
      <c r="E80" s="188">
        <v>1.95</v>
      </c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6"/>
      <c r="Z80" s="166"/>
      <c r="AA80" s="166"/>
      <c r="AB80" s="166"/>
      <c r="AC80" s="166"/>
      <c r="AD80" s="166"/>
      <c r="AE80" s="166"/>
      <c r="AF80" s="166"/>
      <c r="AG80" s="166" t="s">
        <v>201</v>
      </c>
      <c r="AH80" s="166">
        <v>0</v>
      </c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12.75" outlineLevel="1">
      <c r="A81" s="183"/>
      <c r="B81" s="184"/>
      <c r="C81" s="186" t="s">
        <v>290</v>
      </c>
      <c r="D81" s="187"/>
      <c r="E81" s="188">
        <v>1.34</v>
      </c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6"/>
      <c r="Z81" s="166"/>
      <c r="AA81" s="166"/>
      <c r="AB81" s="166"/>
      <c r="AC81" s="166"/>
      <c r="AD81" s="166"/>
      <c r="AE81" s="166"/>
      <c r="AF81" s="166"/>
      <c r="AG81" s="166" t="s">
        <v>201</v>
      </c>
      <c r="AH81" s="166">
        <v>0</v>
      </c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75" outlineLevel="1">
      <c r="A82" s="167">
        <v>21</v>
      </c>
      <c r="B82" s="168" t="s">
        <v>291</v>
      </c>
      <c r="C82" s="169" t="s">
        <v>292</v>
      </c>
      <c r="D82" s="170" t="s">
        <v>250</v>
      </c>
      <c r="E82" s="171">
        <v>13.662</v>
      </c>
      <c r="F82" s="172"/>
      <c r="G82" s="173">
        <f>ROUND(E82*F82,2)</f>
        <v>0</v>
      </c>
      <c r="H82" s="172"/>
      <c r="I82" s="173">
        <f>ROUND(E82*H82,2)</f>
        <v>0</v>
      </c>
      <c r="J82" s="172"/>
      <c r="K82" s="173">
        <f>ROUND(E82*J82,2)</f>
        <v>0</v>
      </c>
      <c r="L82" s="173">
        <v>21</v>
      </c>
      <c r="M82" s="173">
        <f>G82*(1+L82/100)</f>
        <v>0</v>
      </c>
      <c r="N82" s="173">
        <v>0.0145</v>
      </c>
      <c r="O82" s="173">
        <f>ROUND(E82*N82,2)</f>
        <v>0.2</v>
      </c>
      <c r="P82" s="173">
        <v>0</v>
      </c>
      <c r="Q82" s="173">
        <f>ROUND(E82*P82,2)</f>
        <v>0</v>
      </c>
      <c r="R82" s="173" t="s">
        <v>288</v>
      </c>
      <c r="S82" s="173" t="s">
        <v>194</v>
      </c>
      <c r="T82" s="174" t="s">
        <v>195</v>
      </c>
      <c r="U82" s="165">
        <v>1.906</v>
      </c>
      <c r="V82" s="165">
        <f>ROUND(E82*U82,2)</f>
        <v>26.04</v>
      </c>
      <c r="W82" s="165"/>
      <c r="X82" s="165" t="s">
        <v>196</v>
      </c>
      <c r="Y82" s="166"/>
      <c r="Z82" s="166"/>
      <c r="AA82" s="166"/>
      <c r="AB82" s="166"/>
      <c r="AC82" s="166"/>
      <c r="AD82" s="166"/>
      <c r="AE82" s="166"/>
      <c r="AF82" s="166"/>
      <c r="AG82" s="166" t="s">
        <v>197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75" outlineLevel="1">
      <c r="A83" s="183"/>
      <c r="B83" s="184"/>
      <c r="C83" s="186" t="s">
        <v>293</v>
      </c>
      <c r="D83" s="187"/>
      <c r="E83" s="188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6"/>
      <c r="Z83" s="166"/>
      <c r="AA83" s="166"/>
      <c r="AB83" s="166"/>
      <c r="AC83" s="166"/>
      <c r="AD83" s="166"/>
      <c r="AE83" s="166"/>
      <c r="AF83" s="166"/>
      <c r="AG83" s="166" t="s">
        <v>201</v>
      </c>
      <c r="AH83" s="166">
        <v>0</v>
      </c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outlineLevel="1">
      <c r="A84" s="183"/>
      <c r="B84" s="184"/>
      <c r="C84" s="186" t="s">
        <v>294</v>
      </c>
      <c r="D84" s="187"/>
      <c r="E84" s="188">
        <v>13.66</v>
      </c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6"/>
      <c r="Z84" s="166"/>
      <c r="AA84" s="166"/>
      <c r="AB84" s="166"/>
      <c r="AC84" s="166"/>
      <c r="AD84" s="166"/>
      <c r="AE84" s="166"/>
      <c r="AF84" s="166"/>
      <c r="AG84" s="166" t="s">
        <v>201</v>
      </c>
      <c r="AH84" s="166">
        <v>0</v>
      </c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75" outlineLevel="1">
      <c r="A85" s="157">
        <v>22</v>
      </c>
      <c r="B85" s="158" t="s">
        <v>295</v>
      </c>
      <c r="C85" s="159" t="s">
        <v>296</v>
      </c>
      <c r="D85" s="160" t="s">
        <v>250</v>
      </c>
      <c r="E85" s="161">
        <v>13.662</v>
      </c>
      <c r="F85" s="162"/>
      <c r="G85" s="163">
        <f>ROUND(E85*F85,2)</f>
        <v>0</v>
      </c>
      <c r="H85" s="162"/>
      <c r="I85" s="163">
        <f>ROUND(E85*H85,2)</f>
        <v>0</v>
      </c>
      <c r="J85" s="162"/>
      <c r="K85" s="163">
        <f>ROUND(E85*J85,2)</f>
        <v>0</v>
      </c>
      <c r="L85" s="163">
        <v>21</v>
      </c>
      <c r="M85" s="163">
        <f>G85*(1+L85/100)</f>
        <v>0</v>
      </c>
      <c r="N85" s="163">
        <v>0.00096</v>
      </c>
      <c r="O85" s="163">
        <f>ROUND(E85*N85,2)</f>
        <v>0.01</v>
      </c>
      <c r="P85" s="163">
        <v>0</v>
      </c>
      <c r="Q85" s="163">
        <f>ROUND(E85*P85,2)</f>
        <v>0</v>
      </c>
      <c r="R85" s="163" t="s">
        <v>288</v>
      </c>
      <c r="S85" s="163" t="s">
        <v>194</v>
      </c>
      <c r="T85" s="164" t="s">
        <v>195</v>
      </c>
      <c r="U85" s="165">
        <v>0.628</v>
      </c>
      <c r="V85" s="165">
        <f>ROUND(E85*U85,2)</f>
        <v>8.58</v>
      </c>
      <c r="W85" s="165"/>
      <c r="X85" s="165" t="s">
        <v>196</v>
      </c>
      <c r="Y85" s="166"/>
      <c r="Z85" s="166"/>
      <c r="AA85" s="166"/>
      <c r="AB85" s="166"/>
      <c r="AC85" s="166"/>
      <c r="AD85" s="166"/>
      <c r="AE85" s="166"/>
      <c r="AF85" s="166"/>
      <c r="AG85" s="166" t="s">
        <v>197</v>
      </c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75" outlineLevel="1">
      <c r="A86" s="167">
        <v>23</v>
      </c>
      <c r="B86" s="168" t="s">
        <v>297</v>
      </c>
      <c r="C86" s="169" t="s">
        <v>298</v>
      </c>
      <c r="D86" s="170" t="s">
        <v>240</v>
      </c>
      <c r="E86" s="171">
        <v>0.29637</v>
      </c>
      <c r="F86" s="172"/>
      <c r="G86" s="173">
        <f>ROUND(E86*F86,2)</f>
        <v>0</v>
      </c>
      <c r="H86" s="172"/>
      <c r="I86" s="173">
        <f>ROUND(E86*H86,2)</f>
        <v>0</v>
      </c>
      <c r="J86" s="172"/>
      <c r="K86" s="173">
        <f>ROUND(E86*J86,2)</f>
        <v>0</v>
      </c>
      <c r="L86" s="173">
        <v>21</v>
      </c>
      <c r="M86" s="173">
        <f>G86*(1+L86/100)</f>
        <v>0</v>
      </c>
      <c r="N86" s="173">
        <v>1.01701</v>
      </c>
      <c r="O86" s="173">
        <f>ROUND(E86*N86,2)</f>
        <v>0.3</v>
      </c>
      <c r="P86" s="173">
        <v>0</v>
      </c>
      <c r="Q86" s="173">
        <f>ROUND(E86*P86,2)</f>
        <v>0</v>
      </c>
      <c r="R86" s="173" t="s">
        <v>299</v>
      </c>
      <c r="S86" s="173" t="s">
        <v>194</v>
      </c>
      <c r="T86" s="174" t="s">
        <v>195</v>
      </c>
      <c r="U86" s="165">
        <v>56.346</v>
      </c>
      <c r="V86" s="165">
        <f>ROUND(E86*U86,2)</f>
        <v>16.7</v>
      </c>
      <c r="W86" s="165"/>
      <c r="X86" s="165" t="s">
        <v>196</v>
      </c>
      <c r="Y86" s="166"/>
      <c r="Z86" s="166"/>
      <c r="AA86" s="166"/>
      <c r="AB86" s="166"/>
      <c r="AC86" s="166"/>
      <c r="AD86" s="166"/>
      <c r="AE86" s="166"/>
      <c r="AF86" s="166"/>
      <c r="AG86" s="166" t="s">
        <v>197</v>
      </c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12.75" outlineLevel="1">
      <c r="A87" s="183"/>
      <c r="B87" s="184"/>
      <c r="C87" s="186" t="s">
        <v>300</v>
      </c>
      <c r="D87" s="187"/>
      <c r="E87" s="188">
        <v>0.3</v>
      </c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6"/>
      <c r="Z87" s="166"/>
      <c r="AA87" s="166"/>
      <c r="AB87" s="166"/>
      <c r="AC87" s="166"/>
      <c r="AD87" s="166"/>
      <c r="AE87" s="166"/>
      <c r="AF87" s="166"/>
      <c r="AG87" s="166" t="s">
        <v>201</v>
      </c>
      <c r="AH87" s="166">
        <v>0</v>
      </c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22.5" outlineLevel="1">
      <c r="A88" s="167">
        <v>24</v>
      </c>
      <c r="B88" s="168" t="s">
        <v>301</v>
      </c>
      <c r="C88" s="169" t="s">
        <v>302</v>
      </c>
      <c r="D88" s="170" t="s">
        <v>250</v>
      </c>
      <c r="E88" s="171">
        <v>1.26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21</v>
      </c>
      <c r="M88" s="173">
        <f>G88*(1+L88/100)</f>
        <v>0</v>
      </c>
      <c r="N88" s="173">
        <v>0.12645</v>
      </c>
      <c r="O88" s="173">
        <f>ROUND(E88*N88,2)</f>
        <v>0.16</v>
      </c>
      <c r="P88" s="173">
        <v>0</v>
      </c>
      <c r="Q88" s="173">
        <f>ROUND(E88*P88,2)</f>
        <v>0</v>
      </c>
      <c r="R88" s="173" t="s">
        <v>303</v>
      </c>
      <c r="S88" s="173" t="s">
        <v>194</v>
      </c>
      <c r="T88" s="174" t="s">
        <v>195</v>
      </c>
      <c r="U88" s="165">
        <v>0.6943</v>
      </c>
      <c r="V88" s="165">
        <f>ROUND(E88*U88,2)</f>
        <v>0.87</v>
      </c>
      <c r="W88" s="165"/>
      <c r="X88" s="165" t="s">
        <v>196</v>
      </c>
      <c r="Y88" s="166"/>
      <c r="Z88" s="166"/>
      <c r="AA88" s="166"/>
      <c r="AB88" s="166"/>
      <c r="AC88" s="166"/>
      <c r="AD88" s="166"/>
      <c r="AE88" s="166"/>
      <c r="AF88" s="166"/>
      <c r="AG88" s="166" t="s">
        <v>197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12.75" customHeight="1" outlineLevel="1">
      <c r="A89" s="183"/>
      <c r="B89" s="184"/>
      <c r="C89" s="228" t="s">
        <v>304</v>
      </c>
      <c r="D89" s="228"/>
      <c r="E89" s="228"/>
      <c r="F89" s="228"/>
      <c r="G89" s="228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6"/>
      <c r="Z89" s="166"/>
      <c r="AA89" s="166"/>
      <c r="AB89" s="166"/>
      <c r="AC89" s="166"/>
      <c r="AD89" s="166"/>
      <c r="AE89" s="166"/>
      <c r="AF89" s="166"/>
      <c r="AG89" s="166" t="s">
        <v>199</v>
      </c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75" outlineLevel="1">
      <c r="A90" s="183"/>
      <c r="B90" s="184"/>
      <c r="C90" s="186" t="s">
        <v>305</v>
      </c>
      <c r="D90" s="187"/>
      <c r="E90" s="188">
        <v>1.26</v>
      </c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6"/>
      <c r="Z90" s="166"/>
      <c r="AA90" s="166"/>
      <c r="AB90" s="166"/>
      <c r="AC90" s="166"/>
      <c r="AD90" s="166"/>
      <c r="AE90" s="166"/>
      <c r="AF90" s="166"/>
      <c r="AG90" s="166" t="s">
        <v>201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22.5" outlineLevel="1">
      <c r="A91" s="167">
        <v>25</v>
      </c>
      <c r="B91" s="168" t="s">
        <v>306</v>
      </c>
      <c r="C91" s="169" t="s">
        <v>307</v>
      </c>
      <c r="D91" s="170" t="s">
        <v>250</v>
      </c>
      <c r="E91" s="171">
        <v>2.1</v>
      </c>
      <c r="F91" s="172"/>
      <c r="G91" s="173">
        <f>ROUND(E91*F91,2)</f>
        <v>0</v>
      </c>
      <c r="H91" s="172"/>
      <c r="I91" s="173">
        <f>ROUND(E91*H91,2)</f>
        <v>0</v>
      </c>
      <c r="J91" s="172"/>
      <c r="K91" s="173">
        <f>ROUND(E91*J91,2)</f>
        <v>0</v>
      </c>
      <c r="L91" s="173">
        <v>21</v>
      </c>
      <c r="M91" s="173">
        <f>G91*(1+L91/100)</f>
        <v>0</v>
      </c>
      <c r="N91" s="173">
        <v>0.25595</v>
      </c>
      <c r="O91" s="173">
        <f>ROUND(E91*N91,2)</f>
        <v>0.54</v>
      </c>
      <c r="P91" s="173">
        <v>0</v>
      </c>
      <c r="Q91" s="173">
        <f>ROUND(E91*P91,2)</f>
        <v>0</v>
      </c>
      <c r="R91" s="173" t="s">
        <v>303</v>
      </c>
      <c r="S91" s="173" t="s">
        <v>194</v>
      </c>
      <c r="T91" s="174" t="s">
        <v>195</v>
      </c>
      <c r="U91" s="165">
        <v>0.811</v>
      </c>
      <c r="V91" s="165">
        <f>ROUND(E91*U91,2)</f>
        <v>1.7</v>
      </c>
      <c r="W91" s="165"/>
      <c r="X91" s="165" t="s">
        <v>196</v>
      </c>
      <c r="Y91" s="166"/>
      <c r="Z91" s="166"/>
      <c r="AA91" s="166"/>
      <c r="AB91" s="166"/>
      <c r="AC91" s="166"/>
      <c r="AD91" s="166"/>
      <c r="AE91" s="166"/>
      <c r="AF91" s="166"/>
      <c r="AG91" s="166" t="s">
        <v>197</v>
      </c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75" customHeight="1" outlineLevel="1">
      <c r="A92" s="183"/>
      <c r="B92" s="184"/>
      <c r="C92" s="228" t="s">
        <v>304</v>
      </c>
      <c r="D92" s="228"/>
      <c r="E92" s="228"/>
      <c r="F92" s="228"/>
      <c r="G92" s="228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6"/>
      <c r="Z92" s="166"/>
      <c r="AA92" s="166"/>
      <c r="AB92" s="166"/>
      <c r="AC92" s="166"/>
      <c r="AD92" s="166"/>
      <c r="AE92" s="166"/>
      <c r="AF92" s="166"/>
      <c r="AG92" s="166" t="s">
        <v>199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12.75" outlineLevel="1">
      <c r="A93" s="183"/>
      <c r="B93" s="184"/>
      <c r="C93" s="186" t="s">
        <v>308</v>
      </c>
      <c r="D93" s="187"/>
      <c r="E93" s="188">
        <v>2.1</v>
      </c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6"/>
      <c r="Z93" s="166"/>
      <c r="AA93" s="166"/>
      <c r="AB93" s="166"/>
      <c r="AC93" s="166"/>
      <c r="AD93" s="166"/>
      <c r="AE93" s="166"/>
      <c r="AF93" s="166"/>
      <c r="AG93" s="166" t="s">
        <v>201</v>
      </c>
      <c r="AH93" s="166">
        <v>0</v>
      </c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12.75" outlineLevel="1">
      <c r="A94" s="167">
        <v>26</v>
      </c>
      <c r="B94" s="168" t="s">
        <v>309</v>
      </c>
      <c r="C94" s="169" t="s">
        <v>310</v>
      </c>
      <c r="D94" s="170" t="s">
        <v>250</v>
      </c>
      <c r="E94" s="171">
        <v>40.5375</v>
      </c>
      <c r="F94" s="172"/>
      <c r="G94" s="173">
        <f>ROUND(E94*F94,2)</f>
        <v>0</v>
      </c>
      <c r="H94" s="172"/>
      <c r="I94" s="173">
        <f>ROUND(E94*H94,2)</f>
        <v>0</v>
      </c>
      <c r="J94" s="172"/>
      <c r="K94" s="173">
        <f>ROUND(E94*J94,2)</f>
        <v>0</v>
      </c>
      <c r="L94" s="173">
        <v>21</v>
      </c>
      <c r="M94" s="173">
        <f>G94*(1+L94/100)</f>
        <v>0</v>
      </c>
      <c r="N94" s="173">
        <v>0.05251</v>
      </c>
      <c r="O94" s="173">
        <f>ROUND(E94*N94,2)</f>
        <v>2.13</v>
      </c>
      <c r="P94" s="173">
        <v>0</v>
      </c>
      <c r="Q94" s="173">
        <f>ROUND(E94*P94,2)</f>
        <v>0</v>
      </c>
      <c r="R94" s="173" t="s">
        <v>251</v>
      </c>
      <c r="S94" s="173" t="s">
        <v>194</v>
      </c>
      <c r="T94" s="174" t="s">
        <v>195</v>
      </c>
      <c r="U94" s="165">
        <v>0.52915</v>
      </c>
      <c r="V94" s="165">
        <f>ROUND(E94*U94,2)</f>
        <v>21.45</v>
      </c>
      <c r="W94" s="165"/>
      <c r="X94" s="165" t="s">
        <v>196</v>
      </c>
      <c r="Y94" s="166"/>
      <c r="Z94" s="166"/>
      <c r="AA94" s="166"/>
      <c r="AB94" s="166"/>
      <c r="AC94" s="166"/>
      <c r="AD94" s="166"/>
      <c r="AE94" s="166"/>
      <c r="AF94" s="166"/>
      <c r="AG94" s="166" t="s">
        <v>197</v>
      </c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2.75" customHeight="1" outlineLevel="1">
      <c r="A95" s="183"/>
      <c r="B95" s="184"/>
      <c r="C95" s="228" t="s">
        <v>311</v>
      </c>
      <c r="D95" s="228"/>
      <c r="E95" s="228"/>
      <c r="F95" s="228"/>
      <c r="G95" s="228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6"/>
      <c r="Z95" s="166"/>
      <c r="AA95" s="166"/>
      <c r="AB95" s="166"/>
      <c r="AC95" s="166"/>
      <c r="AD95" s="166"/>
      <c r="AE95" s="166"/>
      <c r="AF95" s="166"/>
      <c r="AG95" s="166" t="s">
        <v>199</v>
      </c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75" outlineLevel="1">
      <c r="A96" s="183"/>
      <c r="B96" s="184"/>
      <c r="C96" s="186" t="s">
        <v>312</v>
      </c>
      <c r="D96" s="187"/>
      <c r="E96" s="188">
        <v>15.97</v>
      </c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6"/>
      <c r="Z96" s="166"/>
      <c r="AA96" s="166"/>
      <c r="AB96" s="166"/>
      <c r="AC96" s="166"/>
      <c r="AD96" s="166"/>
      <c r="AE96" s="166"/>
      <c r="AF96" s="166"/>
      <c r="AG96" s="166" t="s">
        <v>201</v>
      </c>
      <c r="AH96" s="166">
        <v>0</v>
      </c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12.75" outlineLevel="1">
      <c r="A97" s="183"/>
      <c r="B97" s="184"/>
      <c r="C97" s="186" t="s">
        <v>313</v>
      </c>
      <c r="D97" s="187"/>
      <c r="E97" s="188">
        <v>19.66</v>
      </c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6"/>
      <c r="Z97" s="166"/>
      <c r="AA97" s="166"/>
      <c r="AB97" s="166"/>
      <c r="AC97" s="166"/>
      <c r="AD97" s="166"/>
      <c r="AE97" s="166"/>
      <c r="AF97" s="166"/>
      <c r="AG97" s="166" t="s">
        <v>201</v>
      </c>
      <c r="AH97" s="166">
        <v>0</v>
      </c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75" outlineLevel="1">
      <c r="A98" s="183"/>
      <c r="B98" s="184"/>
      <c r="C98" s="186" t="s">
        <v>314</v>
      </c>
      <c r="D98" s="187"/>
      <c r="E98" s="188">
        <v>12.77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6"/>
      <c r="Z98" s="166"/>
      <c r="AA98" s="166"/>
      <c r="AB98" s="166"/>
      <c r="AC98" s="166"/>
      <c r="AD98" s="166"/>
      <c r="AE98" s="166"/>
      <c r="AF98" s="166"/>
      <c r="AG98" s="166" t="s">
        <v>201</v>
      </c>
      <c r="AH98" s="166">
        <v>0</v>
      </c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ht="12.75" outlineLevel="1">
      <c r="A99" s="183"/>
      <c r="B99" s="184"/>
      <c r="C99" s="186" t="s">
        <v>315</v>
      </c>
      <c r="D99" s="187"/>
      <c r="E99" s="188">
        <v>-6.21</v>
      </c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6"/>
      <c r="Z99" s="166"/>
      <c r="AA99" s="166"/>
      <c r="AB99" s="166"/>
      <c r="AC99" s="166"/>
      <c r="AD99" s="166"/>
      <c r="AE99" s="166"/>
      <c r="AF99" s="166"/>
      <c r="AG99" s="166" t="s">
        <v>201</v>
      </c>
      <c r="AH99" s="166">
        <v>0</v>
      </c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ht="12.75" outlineLevel="1">
      <c r="A100" s="183"/>
      <c r="B100" s="184"/>
      <c r="C100" s="186" t="s">
        <v>316</v>
      </c>
      <c r="D100" s="187"/>
      <c r="E100" s="188">
        <v>-1.66</v>
      </c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6"/>
      <c r="Z100" s="166"/>
      <c r="AA100" s="166"/>
      <c r="AB100" s="166"/>
      <c r="AC100" s="166"/>
      <c r="AD100" s="166"/>
      <c r="AE100" s="166"/>
      <c r="AF100" s="166"/>
      <c r="AG100" s="166" t="s">
        <v>201</v>
      </c>
      <c r="AH100" s="166">
        <v>0</v>
      </c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ht="12.75" outlineLevel="1">
      <c r="A101" s="167">
        <v>27</v>
      </c>
      <c r="B101" s="168" t="s">
        <v>317</v>
      </c>
      <c r="C101" s="169" t="s">
        <v>318</v>
      </c>
      <c r="D101" s="170" t="s">
        <v>250</v>
      </c>
      <c r="E101" s="171">
        <v>24.2938</v>
      </c>
      <c r="F101" s="172"/>
      <c r="G101" s="173">
        <f>ROUND(E101*F101,2)</f>
        <v>0</v>
      </c>
      <c r="H101" s="172"/>
      <c r="I101" s="173">
        <f>ROUND(E101*H101,2)</f>
        <v>0</v>
      </c>
      <c r="J101" s="172"/>
      <c r="K101" s="173">
        <f>ROUND(E101*J101,2)</f>
        <v>0</v>
      </c>
      <c r="L101" s="173">
        <v>21</v>
      </c>
      <c r="M101" s="173">
        <f>G101*(1+L101/100)</f>
        <v>0</v>
      </c>
      <c r="N101" s="173">
        <v>0.07836</v>
      </c>
      <c r="O101" s="173">
        <f>ROUND(E101*N101,2)</f>
        <v>1.9</v>
      </c>
      <c r="P101" s="173">
        <v>0</v>
      </c>
      <c r="Q101" s="173">
        <f>ROUND(E101*P101,2)</f>
        <v>0</v>
      </c>
      <c r="R101" s="173" t="s">
        <v>251</v>
      </c>
      <c r="S101" s="173" t="s">
        <v>194</v>
      </c>
      <c r="T101" s="174" t="s">
        <v>195</v>
      </c>
      <c r="U101" s="165">
        <v>0.55489</v>
      </c>
      <c r="V101" s="165">
        <f>ROUND(E101*U101,2)</f>
        <v>13.48</v>
      </c>
      <c r="W101" s="165"/>
      <c r="X101" s="165" t="s">
        <v>196</v>
      </c>
      <c r="Y101" s="166"/>
      <c r="Z101" s="166"/>
      <c r="AA101" s="166"/>
      <c r="AB101" s="166"/>
      <c r="AC101" s="166"/>
      <c r="AD101" s="166"/>
      <c r="AE101" s="166"/>
      <c r="AF101" s="166"/>
      <c r="AG101" s="166" t="s">
        <v>197</v>
      </c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12.75" customHeight="1" outlineLevel="1">
      <c r="A102" s="183"/>
      <c r="B102" s="184"/>
      <c r="C102" s="228" t="s">
        <v>311</v>
      </c>
      <c r="D102" s="228"/>
      <c r="E102" s="228"/>
      <c r="F102" s="228"/>
      <c r="G102" s="228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6"/>
      <c r="Z102" s="166"/>
      <c r="AA102" s="166"/>
      <c r="AB102" s="166"/>
      <c r="AC102" s="166"/>
      <c r="AD102" s="166"/>
      <c r="AE102" s="166"/>
      <c r="AF102" s="166"/>
      <c r="AG102" s="166" t="s">
        <v>199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ht="12.75" outlineLevel="1">
      <c r="A103" s="183"/>
      <c r="B103" s="184"/>
      <c r="C103" s="186" t="s">
        <v>319</v>
      </c>
      <c r="D103" s="187"/>
      <c r="E103" s="188">
        <v>17.02</v>
      </c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6"/>
      <c r="Z103" s="166"/>
      <c r="AA103" s="166"/>
      <c r="AB103" s="166"/>
      <c r="AC103" s="166"/>
      <c r="AD103" s="166"/>
      <c r="AE103" s="166"/>
      <c r="AF103" s="166"/>
      <c r="AG103" s="166" t="s">
        <v>201</v>
      </c>
      <c r="AH103" s="166">
        <v>0</v>
      </c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12.75" outlineLevel="1">
      <c r="A104" s="183"/>
      <c r="B104" s="184"/>
      <c r="C104" s="186" t="s">
        <v>320</v>
      </c>
      <c r="D104" s="187"/>
      <c r="E104" s="188">
        <v>3.08</v>
      </c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6"/>
      <c r="Z104" s="166"/>
      <c r="AA104" s="166"/>
      <c r="AB104" s="166"/>
      <c r="AC104" s="166"/>
      <c r="AD104" s="166"/>
      <c r="AE104" s="166"/>
      <c r="AF104" s="166"/>
      <c r="AG104" s="166" t="s">
        <v>201</v>
      </c>
      <c r="AH104" s="166">
        <v>0</v>
      </c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12.75" outlineLevel="1">
      <c r="A105" s="183"/>
      <c r="B105" s="184"/>
      <c r="C105" s="186" t="s">
        <v>316</v>
      </c>
      <c r="D105" s="187"/>
      <c r="E105" s="188">
        <v>-1.66</v>
      </c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6"/>
      <c r="Z105" s="166"/>
      <c r="AA105" s="166"/>
      <c r="AB105" s="166"/>
      <c r="AC105" s="166"/>
      <c r="AD105" s="166"/>
      <c r="AE105" s="166"/>
      <c r="AF105" s="166"/>
      <c r="AG105" s="166" t="s">
        <v>201</v>
      </c>
      <c r="AH105" s="166">
        <v>0</v>
      </c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12.75" outlineLevel="1">
      <c r="A106" s="183"/>
      <c r="B106" s="184"/>
      <c r="C106" s="186" t="s">
        <v>321</v>
      </c>
      <c r="D106" s="187"/>
      <c r="E106" s="188">
        <v>5.85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6"/>
      <c r="Z106" s="166"/>
      <c r="AA106" s="166"/>
      <c r="AB106" s="166"/>
      <c r="AC106" s="166"/>
      <c r="AD106" s="166"/>
      <c r="AE106" s="166"/>
      <c r="AF106" s="166"/>
      <c r="AG106" s="166" t="s">
        <v>201</v>
      </c>
      <c r="AH106" s="166">
        <v>0</v>
      </c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ht="12.75" outlineLevel="1">
      <c r="A107" s="167">
        <v>28</v>
      </c>
      <c r="B107" s="168" t="s">
        <v>322</v>
      </c>
      <c r="C107" s="169" t="s">
        <v>323</v>
      </c>
      <c r="D107" s="170" t="s">
        <v>324</v>
      </c>
      <c r="E107" s="171">
        <v>38.47</v>
      </c>
      <c r="F107" s="172"/>
      <c r="G107" s="173">
        <f>ROUND(E107*F107,2)</f>
        <v>0</v>
      </c>
      <c r="H107" s="172"/>
      <c r="I107" s="173">
        <f>ROUND(E107*H107,2)</f>
        <v>0</v>
      </c>
      <c r="J107" s="172"/>
      <c r="K107" s="173">
        <f>ROUND(E107*J107,2)</f>
        <v>0</v>
      </c>
      <c r="L107" s="173">
        <v>21</v>
      </c>
      <c r="M107" s="173">
        <f>G107*(1+L107/100)</f>
        <v>0</v>
      </c>
      <c r="N107" s="173">
        <v>0.00102</v>
      </c>
      <c r="O107" s="173">
        <f>ROUND(E107*N107,2)</f>
        <v>0.04</v>
      </c>
      <c r="P107" s="173">
        <v>0</v>
      </c>
      <c r="Q107" s="173">
        <f>ROUND(E107*P107,2)</f>
        <v>0</v>
      </c>
      <c r="R107" s="173" t="s">
        <v>251</v>
      </c>
      <c r="S107" s="173" t="s">
        <v>194</v>
      </c>
      <c r="T107" s="174" t="s">
        <v>195</v>
      </c>
      <c r="U107" s="165">
        <v>0.223</v>
      </c>
      <c r="V107" s="165">
        <f>ROUND(E107*U107,2)</f>
        <v>8.58</v>
      </c>
      <c r="W107" s="165"/>
      <c r="X107" s="165" t="s">
        <v>196</v>
      </c>
      <c r="Y107" s="166"/>
      <c r="Z107" s="166"/>
      <c r="AA107" s="166"/>
      <c r="AB107" s="166"/>
      <c r="AC107" s="166"/>
      <c r="AD107" s="166"/>
      <c r="AE107" s="166"/>
      <c r="AF107" s="166"/>
      <c r="AG107" s="166" t="s">
        <v>197</v>
      </c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12.75" customHeight="1" outlineLevel="1">
      <c r="A108" s="183"/>
      <c r="B108" s="184"/>
      <c r="C108" s="228" t="s">
        <v>325</v>
      </c>
      <c r="D108" s="228"/>
      <c r="E108" s="228"/>
      <c r="F108" s="228"/>
      <c r="G108" s="228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6"/>
      <c r="Z108" s="166"/>
      <c r="AA108" s="166"/>
      <c r="AB108" s="166"/>
      <c r="AC108" s="166"/>
      <c r="AD108" s="166"/>
      <c r="AE108" s="166"/>
      <c r="AF108" s="166"/>
      <c r="AG108" s="166" t="s">
        <v>199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12.75" outlineLevel="1">
      <c r="A109" s="183"/>
      <c r="B109" s="184"/>
      <c r="C109" s="186" t="s">
        <v>326</v>
      </c>
      <c r="D109" s="187"/>
      <c r="E109" s="188">
        <v>24.15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6"/>
      <c r="Z109" s="166"/>
      <c r="AA109" s="166"/>
      <c r="AB109" s="166"/>
      <c r="AC109" s="166"/>
      <c r="AD109" s="166"/>
      <c r="AE109" s="166"/>
      <c r="AF109" s="166"/>
      <c r="AG109" s="166" t="s">
        <v>201</v>
      </c>
      <c r="AH109" s="166">
        <v>0</v>
      </c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ht="12.75" outlineLevel="1">
      <c r="A110" s="183"/>
      <c r="B110" s="184"/>
      <c r="C110" s="186" t="s">
        <v>327</v>
      </c>
      <c r="D110" s="187"/>
      <c r="E110" s="188">
        <v>5.42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6"/>
      <c r="Z110" s="166"/>
      <c r="AA110" s="166"/>
      <c r="AB110" s="166"/>
      <c r="AC110" s="166"/>
      <c r="AD110" s="166"/>
      <c r="AE110" s="166"/>
      <c r="AF110" s="166"/>
      <c r="AG110" s="166" t="s">
        <v>201</v>
      </c>
      <c r="AH110" s="166">
        <v>0</v>
      </c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ht="12.75" outlineLevel="1">
      <c r="A111" s="183"/>
      <c r="B111" s="184"/>
      <c r="C111" s="186" t="s">
        <v>328</v>
      </c>
      <c r="D111" s="187"/>
      <c r="E111" s="188">
        <v>2.6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6"/>
      <c r="Z111" s="166"/>
      <c r="AA111" s="166"/>
      <c r="AB111" s="166"/>
      <c r="AC111" s="166"/>
      <c r="AD111" s="166"/>
      <c r="AE111" s="166"/>
      <c r="AF111" s="166"/>
      <c r="AG111" s="166" t="s">
        <v>201</v>
      </c>
      <c r="AH111" s="166">
        <v>0</v>
      </c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12.75" outlineLevel="1">
      <c r="A112" s="183"/>
      <c r="B112" s="184"/>
      <c r="C112" s="186" t="s">
        <v>329</v>
      </c>
      <c r="D112" s="187"/>
      <c r="E112" s="188">
        <v>6.3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6"/>
      <c r="Z112" s="166"/>
      <c r="AA112" s="166"/>
      <c r="AB112" s="166"/>
      <c r="AC112" s="166"/>
      <c r="AD112" s="166"/>
      <c r="AE112" s="166"/>
      <c r="AF112" s="166"/>
      <c r="AG112" s="166" t="s">
        <v>201</v>
      </c>
      <c r="AH112" s="166">
        <v>0</v>
      </c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ht="33.75" outlineLevel="1">
      <c r="A113" s="167">
        <v>29</v>
      </c>
      <c r="B113" s="168" t="s">
        <v>330</v>
      </c>
      <c r="C113" s="169" t="s">
        <v>331</v>
      </c>
      <c r="D113" s="170" t="s">
        <v>250</v>
      </c>
      <c r="E113" s="171">
        <v>8.12</v>
      </c>
      <c r="F113" s="172"/>
      <c r="G113" s="173">
        <f>ROUND(E113*F113,2)</f>
        <v>0</v>
      </c>
      <c r="H113" s="172"/>
      <c r="I113" s="173">
        <f>ROUND(E113*H113,2)</f>
        <v>0</v>
      </c>
      <c r="J113" s="172"/>
      <c r="K113" s="173">
        <f>ROUND(E113*J113,2)</f>
        <v>0</v>
      </c>
      <c r="L113" s="173">
        <v>21</v>
      </c>
      <c r="M113" s="173">
        <f>G113*(1+L113/100)</f>
        <v>0</v>
      </c>
      <c r="N113" s="173">
        <v>0.01572</v>
      </c>
      <c r="O113" s="173">
        <f>ROUND(E113*N113,2)</f>
        <v>0.13</v>
      </c>
      <c r="P113" s="173">
        <v>0</v>
      </c>
      <c r="Q113" s="173">
        <f>ROUND(E113*P113,2)</f>
        <v>0</v>
      </c>
      <c r="R113" s="173" t="s">
        <v>251</v>
      </c>
      <c r="S113" s="173" t="s">
        <v>194</v>
      </c>
      <c r="T113" s="174" t="s">
        <v>195</v>
      </c>
      <c r="U113" s="165">
        <v>0.769</v>
      </c>
      <c r="V113" s="165">
        <f>ROUND(E113*U113,2)</f>
        <v>6.24</v>
      </c>
      <c r="W113" s="165"/>
      <c r="X113" s="165" t="s">
        <v>196</v>
      </c>
      <c r="Y113" s="166"/>
      <c r="Z113" s="166"/>
      <c r="AA113" s="166"/>
      <c r="AB113" s="166"/>
      <c r="AC113" s="166"/>
      <c r="AD113" s="166"/>
      <c r="AE113" s="166"/>
      <c r="AF113" s="166"/>
      <c r="AG113" s="166" t="s">
        <v>197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ht="12.75" outlineLevel="1">
      <c r="A114" s="183"/>
      <c r="B114" s="184"/>
      <c r="C114" s="186" t="s">
        <v>332</v>
      </c>
      <c r="D114" s="187"/>
      <c r="E114" s="188">
        <v>5.04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6"/>
      <c r="Z114" s="166"/>
      <c r="AA114" s="166"/>
      <c r="AB114" s="166"/>
      <c r="AC114" s="166"/>
      <c r="AD114" s="166"/>
      <c r="AE114" s="166"/>
      <c r="AF114" s="166"/>
      <c r="AG114" s="166" t="s">
        <v>201</v>
      </c>
      <c r="AH114" s="166">
        <v>0</v>
      </c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ht="12.75" outlineLevel="1">
      <c r="A115" s="183"/>
      <c r="B115" s="184"/>
      <c r="C115" s="186" t="s">
        <v>333</v>
      </c>
      <c r="D115" s="187"/>
      <c r="E115" s="188">
        <v>3.08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6"/>
      <c r="Z115" s="166"/>
      <c r="AA115" s="166"/>
      <c r="AB115" s="166"/>
      <c r="AC115" s="166"/>
      <c r="AD115" s="166"/>
      <c r="AE115" s="166"/>
      <c r="AF115" s="166"/>
      <c r="AG115" s="166" t="s">
        <v>201</v>
      </c>
      <c r="AH115" s="166">
        <v>0</v>
      </c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12.75" outlineLevel="1">
      <c r="A116" s="167">
        <v>30</v>
      </c>
      <c r="B116" s="168" t="s">
        <v>334</v>
      </c>
      <c r="C116" s="169" t="s">
        <v>335</v>
      </c>
      <c r="D116" s="170" t="s">
        <v>250</v>
      </c>
      <c r="E116" s="171">
        <v>31.2165</v>
      </c>
      <c r="F116" s="172"/>
      <c r="G116" s="173">
        <f>ROUND(E116*F116,2)</f>
        <v>0</v>
      </c>
      <c r="H116" s="172"/>
      <c r="I116" s="173">
        <f>ROUND(E116*H116,2)</f>
        <v>0</v>
      </c>
      <c r="J116" s="172"/>
      <c r="K116" s="173">
        <f>ROUND(E116*J116,2)</f>
        <v>0</v>
      </c>
      <c r="L116" s="173">
        <v>21</v>
      </c>
      <c r="M116" s="173">
        <f>G116*(1+L116/100)</f>
        <v>0</v>
      </c>
      <c r="N116" s="173">
        <v>0.12183</v>
      </c>
      <c r="O116" s="173">
        <f>ROUND(E116*N116,2)</f>
        <v>3.8</v>
      </c>
      <c r="P116" s="173">
        <v>0</v>
      </c>
      <c r="Q116" s="173">
        <f>ROUND(E116*P116,2)</f>
        <v>0</v>
      </c>
      <c r="R116" s="173" t="s">
        <v>251</v>
      </c>
      <c r="S116" s="173" t="s">
        <v>194</v>
      </c>
      <c r="T116" s="174" t="s">
        <v>195</v>
      </c>
      <c r="U116" s="165">
        <v>0.674</v>
      </c>
      <c r="V116" s="165">
        <f>ROUND(E116*U116,2)</f>
        <v>21.04</v>
      </c>
      <c r="W116" s="165"/>
      <c r="X116" s="165" t="s">
        <v>196</v>
      </c>
      <c r="Y116" s="166"/>
      <c r="Z116" s="166"/>
      <c r="AA116" s="166"/>
      <c r="AB116" s="166"/>
      <c r="AC116" s="166"/>
      <c r="AD116" s="166"/>
      <c r="AE116" s="166"/>
      <c r="AF116" s="166"/>
      <c r="AG116" s="166" t="s">
        <v>197</v>
      </c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12.75" customHeight="1" outlineLevel="1">
      <c r="A117" s="183"/>
      <c r="B117" s="184"/>
      <c r="C117" s="228" t="s">
        <v>336</v>
      </c>
      <c r="D117" s="228"/>
      <c r="E117" s="228"/>
      <c r="F117" s="228"/>
      <c r="G117" s="228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6"/>
      <c r="Z117" s="166"/>
      <c r="AA117" s="166"/>
      <c r="AB117" s="166"/>
      <c r="AC117" s="166"/>
      <c r="AD117" s="166"/>
      <c r="AE117" s="166"/>
      <c r="AF117" s="166"/>
      <c r="AG117" s="166" t="s">
        <v>199</v>
      </c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12.75" outlineLevel="1">
      <c r="A118" s="183"/>
      <c r="B118" s="184"/>
      <c r="C118" s="186" t="s">
        <v>337</v>
      </c>
      <c r="D118" s="187"/>
      <c r="E118" s="188">
        <v>31.22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6"/>
      <c r="Z118" s="166"/>
      <c r="AA118" s="166"/>
      <c r="AB118" s="166"/>
      <c r="AC118" s="166"/>
      <c r="AD118" s="166"/>
      <c r="AE118" s="166"/>
      <c r="AF118" s="166"/>
      <c r="AG118" s="166" t="s">
        <v>201</v>
      </c>
      <c r="AH118" s="166">
        <v>0</v>
      </c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12.75" outlineLevel="1">
      <c r="A119" s="167">
        <v>31</v>
      </c>
      <c r="B119" s="168" t="s">
        <v>338</v>
      </c>
      <c r="C119" s="169" t="s">
        <v>339</v>
      </c>
      <c r="D119" s="170" t="s">
        <v>250</v>
      </c>
      <c r="E119" s="171">
        <v>3.133</v>
      </c>
      <c r="F119" s="172"/>
      <c r="G119" s="173">
        <f>ROUND(E119*F119,2)</f>
        <v>0</v>
      </c>
      <c r="H119" s="172"/>
      <c r="I119" s="173">
        <f>ROUND(E119*H119,2)</f>
        <v>0</v>
      </c>
      <c r="J119" s="172"/>
      <c r="K119" s="173">
        <f>ROUND(E119*J119,2)</f>
        <v>0</v>
      </c>
      <c r="L119" s="173">
        <v>21</v>
      </c>
      <c r="M119" s="173">
        <f>G119*(1+L119/100)</f>
        <v>0</v>
      </c>
      <c r="N119" s="173">
        <v>0.26564</v>
      </c>
      <c r="O119" s="173">
        <f>ROUND(E119*N119,2)</f>
        <v>0.83</v>
      </c>
      <c r="P119" s="173">
        <v>0</v>
      </c>
      <c r="Q119" s="173">
        <f>ROUND(E119*P119,2)</f>
        <v>0</v>
      </c>
      <c r="R119" s="173" t="s">
        <v>303</v>
      </c>
      <c r="S119" s="173" t="s">
        <v>194</v>
      </c>
      <c r="T119" s="174" t="s">
        <v>195</v>
      </c>
      <c r="U119" s="165">
        <v>1.621</v>
      </c>
      <c r="V119" s="165">
        <f>ROUND(E119*U119,2)</f>
        <v>5.08</v>
      </c>
      <c r="W119" s="165"/>
      <c r="X119" s="165" t="s">
        <v>196</v>
      </c>
      <c r="Y119" s="166"/>
      <c r="Z119" s="166"/>
      <c r="AA119" s="166"/>
      <c r="AB119" s="166"/>
      <c r="AC119" s="166"/>
      <c r="AD119" s="166"/>
      <c r="AE119" s="166"/>
      <c r="AF119" s="166"/>
      <c r="AG119" s="166" t="s">
        <v>197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22.5" customHeight="1" outlineLevel="1">
      <c r="A120" s="183"/>
      <c r="B120" s="184"/>
      <c r="C120" s="228" t="s">
        <v>340</v>
      </c>
      <c r="D120" s="228"/>
      <c r="E120" s="228"/>
      <c r="F120" s="228"/>
      <c r="G120" s="228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6"/>
      <c r="Z120" s="166"/>
      <c r="AA120" s="166"/>
      <c r="AB120" s="166"/>
      <c r="AC120" s="166"/>
      <c r="AD120" s="166"/>
      <c r="AE120" s="166"/>
      <c r="AF120" s="166"/>
      <c r="AG120" s="166" t="s">
        <v>199</v>
      </c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85" t="str">
        <f>C120</f>
        <v>ve vybouraných otvorech, s vysekáním kapes pro zavázání, z jakýchkoliv cihel, z pomocného pracovního lešení o výšce podlahy do 1900 mm a pro zatížení do 1,5 kPa,</v>
      </c>
      <c r="BB120" s="166"/>
      <c r="BC120" s="166"/>
      <c r="BD120" s="166"/>
      <c r="BE120" s="166"/>
      <c r="BF120" s="166"/>
      <c r="BG120" s="166"/>
      <c r="BH120" s="166"/>
    </row>
    <row r="121" spans="1:60" ht="12.75" outlineLevel="1">
      <c r="A121" s="183"/>
      <c r="B121" s="184"/>
      <c r="C121" s="186" t="s">
        <v>341</v>
      </c>
      <c r="D121" s="187"/>
      <c r="E121" s="188">
        <v>3.13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6"/>
      <c r="Z121" s="166"/>
      <c r="AA121" s="166"/>
      <c r="AB121" s="166"/>
      <c r="AC121" s="166"/>
      <c r="AD121" s="166"/>
      <c r="AE121" s="166"/>
      <c r="AF121" s="166"/>
      <c r="AG121" s="166" t="s">
        <v>201</v>
      </c>
      <c r="AH121" s="166">
        <v>0</v>
      </c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33" ht="12.75">
      <c r="A122" s="149" t="s">
        <v>173</v>
      </c>
      <c r="B122" s="150" t="s">
        <v>54</v>
      </c>
      <c r="C122" s="151" t="s">
        <v>71</v>
      </c>
      <c r="D122" s="152"/>
      <c r="E122" s="153"/>
      <c r="F122" s="154"/>
      <c r="G122" s="154">
        <f>SUMIF(AG123:AG132,"&lt;&gt;NOR",G123:G132)</f>
        <v>0</v>
      </c>
      <c r="H122" s="154"/>
      <c r="I122" s="154">
        <f>SUM(I123:I132)</f>
        <v>0</v>
      </c>
      <c r="J122" s="154"/>
      <c r="K122" s="154">
        <f>SUM(K123:K132)</f>
        <v>0</v>
      </c>
      <c r="L122" s="154"/>
      <c r="M122" s="154">
        <f>SUM(M123:M132)</f>
        <v>0</v>
      </c>
      <c r="N122" s="154"/>
      <c r="O122" s="154">
        <f>SUM(O123:O132)</f>
        <v>3.1599999999999997</v>
      </c>
      <c r="P122" s="154"/>
      <c r="Q122" s="154">
        <f>SUM(Q123:Q132)</f>
        <v>0</v>
      </c>
      <c r="R122" s="154"/>
      <c r="S122" s="154"/>
      <c r="T122" s="155"/>
      <c r="U122" s="156"/>
      <c r="V122" s="156">
        <f>SUM(V123:V132)</f>
        <v>109.77999999999999</v>
      </c>
      <c r="W122" s="156"/>
      <c r="X122" s="156"/>
      <c r="AG122" t="s">
        <v>174</v>
      </c>
    </row>
    <row r="123" spans="1:60" ht="12.75" outlineLevel="1">
      <c r="A123" s="167">
        <v>32</v>
      </c>
      <c r="B123" s="168" t="s">
        <v>342</v>
      </c>
      <c r="C123" s="169" t="s">
        <v>343</v>
      </c>
      <c r="D123" s="170" t="s">
        <v>283</v>
      </c>
      <c r="E123" s="171">
        <v>18</v>
      </c>
      <c r="F123" s="172"/>
      <c r="G123" s="173">
        <f>ROUND(E123*F123,2)</f>
        <v>0</v>
      </c>
      <c r="H123" s="172"/>
      <c r="I123" s="173">
        <f>ROUND(E123*H123,2)</f>
        <v>0</v>
      </c>
      <c r="J123" s="172"/>
      <c r="K123" s="173">
        <f>ROUND(E123*J123,2)</f>
        <v>0</v>
      </c>
      <c r="L123" s="173">
        <v>21</v>
      </c>
      <c r="M123" s="173">
        <f>G123*(1+L123/100)</f>
        <v>0</v>
      </c>
      <c r="N123" s="173">
        <v>0.0805</v>
      </c>
      <c r="O123" s="173">
        <f>ROUND(E123*N123,2)</f>
        <v>1.45</v>
      </c>
      <c r="P123" s="173">
        <v>0</v>
      </c>
      <c r="Q123" s="173">
        <f>ROUND(E123*P123,2)</f>
        <v>0</v>
      </c>
      <c r="R123" s="173"/>
      <c r="S123" s="173" t="s">
        <v>194</v>
      </c>
      <c r="T123" s="174" t="s">
        <v>195</v>
      </c>
      <c r="U123" s="165">
        <v>0.353</v>
      </c>
      <c r="V123" s="165">
        <f>ROUND(E123*U123,2)</f>
        <v>6.35</v>
      </c>
      <c r="W123" s="165"/>
      <c r="X123" s="165" t="s">
        <v>196</v>
      </c>
      <c r="Y123" s="166"/>
      <c r="Z123" s="166"/>
      <c r="AA123" s="166"/>
      <c r="AB123" s="166"/>
      <c r="AC123" s="166"/>
      <c r="AD123" s="166"/>
      <c r="AE123" s="166"/>
      <c r="AF123" s="166"/>
      <c r="AG123" s="166" t="s">
        <v>197</v>
      </c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ht="12.75" outlineLevel="1">
      <c r="A124" s="183"/>
      <c r="B124" s="184"/>
      <c r="C124" s="186" t="s">
        <v>344</v>
      </c>
      <c r="D124" s="187"/>
      <c r="E124" s="188">
        <v>18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6"/>
      <c r="Z124" s="166"/>
      <c r="AA124" s="166"/>
      <c r="AB124" s="166"/>
      <c r="AC124" s="166"/>
      <c r="AD124" s="166"/>
      <c r="AE124" s="166"/>
      <c r="AF124" s="166"/>
      <c r="AG124" s="166" t="s">
        <v>201</v>
      </c>
      <c r="AH124" s="166">
        <v>0</v>
      </c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ht="22.5" outlineLevel="1">
      <c r="A125" s="157">
        <v>33</v>
      </c>
      <c r="B125" s="158" t="s">
        <v>345</v>
      </c>
      <c r="C125" s="159" t="s">
        <v>346</v>
      </c>
      <c r="D125" s="160" t="s">
        <v>283</v>
      </c>
      <c r="E125" s="161">
        <v>2</v>
      </c>
      <c r="F125" s="162"/>
      <c r="G125" s="163">
        <f>ROUND(E125*F125,2)</f>
        <v>0</v>
      </c>
      <c r="H125" s="162"/>
      <c r="I125" s="163">
        <f>ROUND(E125*H125,2)</f>
        <v>0</v>
      </c>
      <c r="J125" s="162"/>
      <c r="K125" s="163">
        <f>ROUND(E125*J125,2)</f>
        <v>0</v>
      </c>
      <c r="L125" s="163">
        <v>21</v>
      </c>
      <c r="M125" s="163">
        <f>G125*(1+L125/100)</f>
        <v>0</v>
      </c>
      <c r="N125" s="163">
        <v>0.058</v>
      </c>
      <c r="O125" s="163">
        <f>ROUND(E125*N125,2)</f>
        <v>0.12</v>
      </c>
      <c r="P125" s="163">
        <v>0</v>
      </c>
      <c r="Q125" s="163">
        <f>ROUND(E125*P125,2)</f>
        <v>0</v>
      </c>
      <c r="R125" s="163" t="s">
        <v>303</v>
      </c>
      <c r="S125" s="163" t="s">
        <v>194</v>
      </c>
      <c r="T125" s="164" t="s">
        <v>195</v>
      </c>
      <c r="U125" s="165">
        <v>0.2935</v>
      </c>
      <c r="V125" s="165">
        <f>ROUND(E125*U125,2)</f>
        <v>0.59</v>
      </c>
      <c r="W125" s="165"/>
      <c r="X125" s="165" t="s">
        <v>196</v>
      </c>
      <c r="Y125" s="166"/>
      <c r="Z125" s="166"/>
      <c r="AA125" s="166"/>
      <c r="AB125" s="166"/>
      <c r="AC125" s="166"/>
      <c r="AD125" s="166"/>
      <c r="AE125" s="166"/>
      <c r="AF125" s="166"/>
      <c r="AG125" s="166" t="s">
        <v>197</v>
      </c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ht="22.5" outlineLevel="1">
      <c r="A126" s="167">
        <v>34</v>
      </c>
      <c r="B126" s="168" t="s">
        <v>347</v>
      </c>
      <c r="C126" s="169" t="s">
        <v>348</v>
      </c>
      <c r="D126" s="170" t="s">
        <v>250</v>
      </c>
      <c r="E126" s="171">
        <v>86.65</v>
      </c>
      <c r="F126" s="172"/>
      <c r="G126" s="173">
        <f>ROUND(E126*F126,2)</f>
        <v>0</v>
      </c>
      <c r="H126" s="172"/>
      <c r="I126" s="173">
        <f>ROUND(E126*H126,2)</f>
        <v>0</v>
      </c>
      <c r="J126" s="172"/>
      <c r="K126" s="173">
        <f>ROUND(E126*J126,2)</f>
        <v>0</v>
      </c>
      <c r="L126" s="173">
        <v>21</v>
      </c>
      <c r="M126" s="173">
        <f>G126*(1+L126/100)</f>
        <v>0</v>
      </c>
      <c r="N126" s="173">
        <v>0.01236</v>
      </c>
      <c r="O126" s="173">
        <f>ROUND(E126*N126,2)</f>
        <v>1.07</v>
      </c>
      <c r="P126" s="173">
        <v>0</v>
      </c>
      <c r="Q126" s="173">
        <f>ROUND(E126*P126,2)</f>
        <v>0</v>
      </c>
      <c r="R126" s="173" t="s">
        <v>251</v>
      </c>
      <c r="S126" s="173" t="s">
        <v>194</v>
      </c>
      <c r="T126" s="174" t="s">
        <v>195</v>
      </c>
      <c r="U126" s="165">
        <v>0.95</v>
      </c>
      <c r="V126" s="165">
        <f>ROUND(E126*U126,2)</f>
        <v>82.32</v>
      </c>
      <c r="W126" s="165"/>
      <c r="X126" s="165" t="s">
        <v>196</v>
      </c>
      <c r="Y126" s="166"/>
      <c r="Z126" s="166"/>
      <c r="AA126" s="166"/>
      <c r="AB126" s="166"/>
      <c r="AC126" s="166"/>
      <c r="AD126" s="166"/>
      <c r="AE126" s="166"/>
      <c r="AF126" s="166"/>
      <c r="AG126" s="166" t="s">
        <v>197</v>
      </c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ht="12.75" outlineLevel="1">
      <c r="A127" s="183"/>
      <c r="B127" s="184"/>
      <c r="C127" s="186" t="s">
        <v>349</v>
      </c>
      <c r="D127" s="187"/>
      <c r="E127" s="188">
        <v>86.65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6"/>
      <c r="Z127" s="166"/>
      <c r="AA127" s="166"/>
      <c r="AB127" s="166"/>
      <c r="AC127" s="166"/>
      <c r="AD127" s="166"/>
      <c r="AE127" s="166"/>
      <c r="AF127" s="166"/>
      <c r="AG127" s="166" t="s">
        <v>201</v>
      </c>
      <c r="AH127" s="166">
        <v>0</v>
      </c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ht="33.75" outlineLevel="1">
      <c r="A128" s="167">
        <v>35</v>
      </c>
      <c r="B128" s="168" t="s">
        <v>350</v>
      </c>
      <c r="C128" s="169" t="s">
        <v>351</v>
      </c>
      <c r="D128" s="170" t="s">
        <v>250</v>
      </c>
      <c r="E128" s="171">
        <v>16.62</v>
      </c>
      <c r="F128" s="172"/>
      <c r="G128" s="173">
        <f>ROUND(E128*F128,2)</f>
        <v>0</v>
      </c>
      <c r="H128" s="172"/>
      <c r="I128" s="173">
        <f>ROUND(E128*H128,2)</f>
        <v>0</v>
      </c>
      <c r="J128" s="172"/>
      <c r="K128" s="173">
        <f>ROUND(E128*J128,2)</f>
        <v>0</v>
      </c>
      <c r="L128" s="173">
        <v>21</v>
      </c>
      <c r="M128" s="173">
        <f>G128*(1+L128/100)</f>
        <v>0</v>
      </c>
      <c r="N128" s="173">
        <v>0.01247</v>
      </c>
      <c r="O128" s="173">
        <f>ROUND(E128*N128,2)</f>
        <v>0.21</v>
      </c>
      <c r="P128" s="173">
        <v>0</v>
      </c>
      <c r="Q128" s="173">
        <f>ROUND(E128*P128,2)</f>
        <v>0</v>
      </c>
      <c r="R128" s="173" t="s">
        <v>251</v>
      </c>
      <c r="S128" s="173" t="s">
        <v>194</v>
      </c>
      <c r="T128" s="174" t="s">
        <v>195</v>
      </c>
      <c r="U128" s="165">
        <v>0.95</v>
      </c>
      <c r="V128" s="165">
        <f>ROUND(E128*U128,2)</f>
        <v>15.79</v>
      </c>
      <c r="W128" s="165"/>
      <c r="X128" s="165" t="s">
        <v>196</v>
      </c>
      <c r="Y128" s="166"/>
      <c r="Z128" s="166"/>
      <c r="AA128" s="166"/>
      <c r="AB128" s="166"/>
      <c r="AC128" s="166"/>
      <c r="AD128" s="166"/>
      <c r="AE128" s="166"/>
      <c r="AF128" s="166"/>
      <c r="AG128" s="166" t="s">
        <v>197</v>
      </c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ht="12.75" outlineLevel="1">
      <c r="A129" s="183"/>
      <c r="B129" s="184"/>
      <c r="C129" s="186" t="s">
        <v>352</v>
      </c>
      <c r="D129" s="187"/>
      <c r="E129" s="188">
        <v>16.62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6"/>
      <c r="Z129" s="166"/>
      <c r="AA129" s="166"/>
      <c r="AB129" s="166"/>
      <c r="AC129" s="166"/>
      <c r="AD129" s="166"/>
      <c r="AE129" s="166"/>
      <c r="AF129" s="166"/>
      <c r="AG129" s="166" t="s">
        <v>201</v>
      </c>
      <c r="AH129" s="166">
        <v>0</v>
      </c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ht="12.75" outlineLevel="1">
      <c r="A130" s="167">
        <v>36</v>
      </c>
      <c r="B130" s="168" t="s">
        <v>353</v>
      </c>
      <c r="C130" s="169" t="s">
        <v>354</v>
      </c>
      <c r="D130" s="170" t="s">
        <v>240</v>
      </c>
      <c r="E130" s="171">
        <v>0.28542</v>
      </c>
      <c r="F130" s="172"/>
      <c r="G130" s="173">
        <f>ROUND(E130*F130,2)</f>
        <v>0</v>
      </c>
      <c r="H130" s="172"/>
      <c r="I130" s="173">
        <f>ROUND(E130*H130,2)</f>
        <v>0</v>
      </c>
      <c r="J130" s="172"/>
      <c r="K130" s="173">
        <f>ROUND(E130*J130,2)</f>
        <v>0</v>
      </c>
      <c r="L130" s="173">
        <v>21</v>
      </c>
      <c r="M130" s="173">
        <f>G130*(1+L130/100)</f>
        <v>0</v>
      </c>
      <c r="N130" s="173">
        <v>1.09663</v>
      </c>
      <c r="O130" s="173">
        <f>ROUND(E130*N130,2)</f>
        <v>0.31</v>
      </c>
      <c r="P130" s="173">
        <v>0</v>
      </c>
      <c r="Q130" s="173">
        <f>ROUND(E130*P130,2)</f>
        <v>0</v>
      </c>
      <c r="R130" s="173" t="s">
        <v>251</v>
      </c>
      <c r="S130" s="173" t="s">
        <v>194</v>
      </c>
      <c r="T130" s="174" t="s">
        <v>195</v>
      </c>
      <c r="U130" s="165">
        <v>16.583</v>
      </c>
      <c r="V130" s="165">
        <f>ROUND(E130*U130,2)</f>
        <v>4.73</v>
      </c>
      <c r="W130" s="165"/>
      <c r="X130" s="165" t="s">
        <v>196</v>
      </c>
      <c r="Y130" s="166"/>
      <c r="Z130" s="166"/>
      <c r="AA130" s="166"/>
      <c r="AB130" s="166"/>
      <c r="AC130" s="166"/>
      <c r="AD130" s="166"/>
      <c r="AE130" s="166"/>
      <c r="AF130" s="166"/>
      <c r="AG130" s="166" t="s">
        <v>197</v>
      </c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ht="12.75" customHeight="1" outlineLevel="1">
      <c r="A131" s="183"/>
      <c r="B131" s="184"/>
      <c r="C131" s="228" t="s">
        <v>355</v>
      </c>
      <c r="D131" s="228"/>
      <c r="E131" s="228"/>
      <c r="F131" s="228"/>
      <c r="G131" s="228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6"/>
      <c r="Z131" s="166"/>
      <c r="AA131" s="166"/>
      <c r="AB131" s="166"/>
      <c r="AC131" s="166"/>
      <c r="AD131" s="166"/>
      <c r="AE131" s="166"/>
      <c r="AF131" s="166"/>
      <c r="AG131" s="166" t="s">
        <v>199</v>
      </c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ht="12.75" outlineLevel="1">
      <c r="A132" s="183"/>
      <c r="B132" s="184"/>
      <c r="C132" s="186" t="s">
        <v>356</v>
      </c>
      <c r="D132" s="187"/>
      <c r="E132" s="188">
        <v>0.29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6"/>
      <c r="Z132" s="166"/>
      <c r="AA132" s="166"/>
      <c r="AB132" s="166"/>
      <c r="AC132" s="166"/>
      <c r="AD132" s="166"/>
      <c r="AE132" s="166"/>
      <c r="AF132" s="166"/>
      <c r="AG132" s="166" t="s">
        <v>201</v>
      </c>
      <c r="AH132" s="166">
        <v>0</v>
      </c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33" ht="12.75">
      <c r="A133" s="149" t="s">
        <v>173</v>
      </c>
      <c r="B133" s="150" t="s">
        <v>72</v>
      </c>
      <c r="C133" s="151" t="s">
        <v>73</v>
      </c>
      <c r="D133" s="152"/>
      <c r="E133" s="153"/>
      <c r="F133" s="154"/>
      <c r="G133" s="154">
        <f>SUMIF(AG134:AG137,"&lt;&gt;NOR",G134:G137)</f>
        <v>0</v>
      </c>
      <c r="H133" s="154"/>
      <c r="I133" s="154">
        <f>SUM(I134:I137)</f>
        <v>0</v>
      </c>
      <c r="J133" s="154"/>
      <c r="K133" s="154">
        <f>SUM(K134:K137)</f>
        <v>0</v>
      </c>
      <c r="L133" s="154"/>
      <c r="M133" s="154">
        <f>SUM(M134:M137)</f>
        <v>0</v>
      </c>
      <c r="N133" s="154"/>
      <c r="O133" s="154">
        <f>SUM(O134:O137)</f>
        <v>1.55</v>
      </c>
      <c r="P133" s="154"/>
      <c r="Q133" s="154">
        <f>SUM(Q134:Q137)</f>
        <v>0</v>
      </c>
      <c r="R133" s="154"/>
      <c r="S133" s="154"/>
      <c r="T133" s="155"/>
      <c r="U133" s="156"/>
      <c r="V133" s="156">
        <f>SUM(V134:V137)</f>
        <v>18.98</v>
      </c>
      <c r="W133" s="156"/>
      <c r="X133" s="156"/>
      <c r="AG133" t="s">
        <v>174</v>
      </c>
    </row>
    <row r="134" spans="1:60" ht="12.75" outlineLevel="1">
      <c r="A134" s="167">
        <v>37</v>
      </c>
      <c r="B134" s="168" t="s">
        <v>357</v>
      </c>
      <c r="C134" s="169" t="s">
        <v>358</v>
      </c>
      <c r="D134" s="170" t="s">
        <v>324</v>
      </c>
      <c r="E134" s="171">
        <v>12.81</v>
      </c>
      <c r="F134" s="172"/>
      <c r="G134" s="173">
        <f>ROUND(E134*F134,2)</f>
        <v>0</v>
      </c>
      <c r="H134" s="172"/>
      <c r="I134" s="173">
        <f>ROUND(E134*H134,2)</f>
        <v>0</v>
      </c>
      <c r="J134" s="172"/>
      <c r="K134" s="173">
        <f>ROUND(E134*J134,2)</f>
        <v>0</v>
      </c>
      <c r="L134" s="173">
        <v>21</v>
      </c>
      <c r="M134" s="173">
        <f>G134*(1+L134/100)</f>
        <v>0</v>
      </c>
      <c r="N134" s="173">
        <v>0.12131</v>
      </c>
      <c r="O134" s="173">
        <f>ROUND(E134*N134,2)</f>
        <v>1.55</v>
      </c>
      <c r="P134" s="173">
        <v>0</v>
      </c>
      <c r="Q134" s="173">
        <f>ROUND(E134*P134,2)</f>
        <v>0</v>
      </c>
      <c r="R134" s="173"/>
      <c r="S134" s="173" t="s">
        <v>178</v>
      </c>
      <c r="T134" s="174" t="s">
        <v>179</v>
      </c>
      <c r="U134" s="165">
        <v>1.48167</v>
      </c>
      <c r="V134" s="165">
        <f>ROUND(E134*U134,2)</f>
        <v>18.98</v>
      </c>
      <c r="W134" s="165"/>
      <c r="X134" s="165" t="s">
        <v>196</v>
      </c>
      <c r="Y134" s="166"/>
      <c r="Z134" s="166"/>
      <c r="AA134" s="166"/>
      <c r="AB134" s="166"/>
      <c r="AC134" s="166"/>
      <c r="AD134" s="166"/>
      <c r="AE134" s="166"/>
      <c r="AF134" s="166"/>
      <c r="AG134" s="166" t="s">
        <v>197</v>
      </c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ht="12.75" outlineLevel="1">
      <c r="A135" s="183"/>
      <c r="B135" s="184"/>
      <c r="C135" s="186" t="s">
        <v>359</v>
      </c>
      <c r="D135" s="187"/>
      <c r="E135" s="188">
        <v>4.11</v>
      </c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6"/>
      <c r="Z135" s="166"/>
      <c r="AA135" s="166"/>
      <c r="AB135" s="166"/>
      <c r="AC135" s="166"/>
      <c r="AD135" s="166"/>
      <c r="AE135" s="166"/>
      <c r="AF135" s="166"/>
      <c r="AG135" s="166" t="s">
        <v>201</v>
      </c>
      <c r="AH135" s="166">
        <v>0</v>
      </c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ht="12.75" outlineLevel="1">
      <c r="A136" s="183"/>
      <c r="B136" s="184"/>
      <c r="C136" s="186" t="s">
        <v>360</v>
      </c>
      <c r="D136" s="187"/>
      <c r="E136" s="188">
        <v>2.7</v>
      </c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6"/>
      <c r="Z136" s="166"/>
      <c r="AA136" s="166"/>
      <c r="AB136" s="166"/>
      <c r="AC136" s="166"/>
      <c r="AD136" s="166"/>
      <c r="AE136" s="166"/>
      <c r="AF136" s="166"/>
      <c r="AG136" s="166" t="s">
        <v>201</v>
      </c>
      <c r="AH136" s="166">
        <v>0</v>
      </c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ht="12.75" outlineLevel="1">
      <c r="A137" s="183"/>
      <c r="B137" s="184"/>
      <c r="C137" s="186" t="s">
        <v>361</v>
      </c>
      <c r="D137" s="187"/>
      <c r="E137" s="188">
        <v>6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6"/>
      <c r="Z137" s="166"/>
      <c r="AA137" s="166"/>
      <c r="AB137" s="166"/>
      <c r="AC137" s="166"/>
      <c r="AD137" s="166"/>
      <c r="AE137" s="166"/>
      <c r="AF137" s="166"/>
      <c r="AG137" s="166" t="s">
        <v>201</v>
      </c>
      <c r="AH137" s="166">
        <v>0</v>
      </c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33" ht="12.75">
      <c r="A138" s="149" t="s">
        <v>173</v>
      </c>
      <c r="B138" s="150" t="s">
        <v>56</v>
      </c>
      <c r="C138" s="151" t="s">
        <v>74</v>
      </c>
      <c r="D138" s="152"/>
      <c r="E138" s="153"/>
      <c r="F138" s="154"/>
      <c r="G138" s="154">
        <f>SUMIF(AG139:AG142,"&lt;&gt;NOR",G139:G142)</f>
        <v>0</v>
      </c>
      <c r="H138" s="154"/>
      <c r="I138" s="154">
        <f>SUM(I139:I142)</f>
        <v>0</v>
      </c>
      <c r="J138" s="154"/>
      <c r="K138" s="154">
        <f>SUM(K139:K142)</f>
        <v>0</v>
      </c>
      <c r="L138" s="154"/>
      <c r="M138" s="154">
        <f>SUM(M139:M142)</f>
        <v>0</v>
      </c>
      <c r="N138" s="154"/>
      <c r="O138" s="154">
        <f>SUM(O139:O142)</f>
        <v>0.38</v>
      </c>
      <c r="P138" s="154"/>
      <c r="Q138" s="154">
        <f>SUM(Q139:Q142)</f>
        <v>0</v>
      </c>
      <c r="R138" s="154"/>
      <c r="S138" s="154"/>
      <c r="T138" s="155"/>
      <c r="U138" s="156"/>
      <c r="V138" s="156">
        <f>SUM(V139:V142)</f>
        <v>1.71</v>
      </c>
      <c r="W138" s="156"/>
      <c r="X138" s="156"/>
      <c r="AG138" t="s">
        <v>174</v>
      </c>
    </row>
    <row r="139" spans="1:60" ht="22.5" outlineLevel="1">
      <c r="A139" s="167">
        <v>38</v>
      </c>
      <c r="B139" s="168" t="s">
        <v>362</v>
      </c>
      <c r="C139" s="169" t="s">
        <v>363</v>
      </c>
      <c r="D139" s="170" t="s">
        <v>324</v>
      </c>
      <c r="E139" s="171">
        <v>2</v>
      </c>
      <c r="F139" s="172"/>
      <c r="G139" s="173">
        <f>ROUND(E139*F139,2)</f>
        <v>0</v>
      </c>
      <c r="H139" s="172"/>
      <c r="I139" s="173">
        <f>ROUND(E139*H139,2)</f>
        <v>0</v>
      </c>
      <c r="J139" s="172"/>
      <c r="K139" s="173">
        <f>ROUND(E139*J139,2)</f>
        <v>0</v>
      </c>
      <c r="L139" s="173">
        <v>21</v>
      </c>
      <c r="M139" s="173">
        <f>G139*(1+L139/100)</f>
        <v>0</v>
      </c>
      <c r="N139" s="173">
        <v>0.12405</v>
      </c>
      <c r="O139" s="173">
        <f>ROUND(E139*N139,2)</f>
        <v>0.25</v>
      </c>
      <c r="P139" s="173">
        <v>0</v>
      </c>
      <c r="Q139" s="173">
        <f>ROUND(E139*P139,2)</f>
        <v>0</v>
      </c>
      <c r="R139" s="173" t="s">
        <v>364</v>
      </c>
      <c r="S139" s="173" t="s">
        <v>194</v>
      </c>
      <c r="T139" s="174" t="s">
        <v>195</v>
      </c>
      <c r="U139" s="165">
        <v>0.60088</v>
      </c>
      <c r="V139" s="165">
        <f>ROUND(E139*U139,2)</f>
        <v>1.2</v>
      </c>
      <c r="W139" s="165"/>
      <c r="X139" s="165" t="s">
        <v>365</v>
      </c>
      <c r="Y139" s="166"/>
      <c r="Z139" s="166"/>
      <c r="AA139" s="166"/>
      <c r="AB139" s="166"/>
      <c r="AC139" s="166"/>
      <c r="AD139" s="166"/>
      <c r="AE139" s="166"/>
      <c r="AF139" s="166"/>
      <c r="AG139" s="166" t="s">
        <v>366</v>
      </c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ht="22.5" customHeight="1" outlineLevel="1">
      <c r="A140" s="183"/>
      <c r="B140" s="184"/>
      <c r="C140" s="228" t="s">
        <v>367</v>
      </c>
      <c r="D140" s="228"/>
      <c r="E140" s="228"/>
      <c r="F140" s="228"/>
      <c r="G140" s="22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6"/>
      <c r="Z140" s="166"/>
      <c r="AA140" s="166"/>
      <c r="AB140" s="166"/>
      <c r="AC140" s="166"/>
      <c r="AD140" s="166"/>
      <c r="AE140" s="166"/>
      <c r="AF140" s="166"/>
      <c r="AG140" s="166" t="s">
        <v>199</v>
      </c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85" t="str">
        <f>C140</f>
        <v>montáž odvodňovacích žlabů a vpustí k odvodňovacím žlabům z polymerbetonu, včetně betonového lože popř. obetonování, s dodávkou žlabů a vpustí.</v>
      </c>
      <c r="BB140" s="166"/>
      <c r="BC140" s="166"/>
      <c r="BD140" s="166"/>
      <c r="BE140" s="166"/>
      <c r="BF140" s="166"/>
      <c r="BG140" s="166"/>
      <c r="BH140" s="166"/>
    </row>
    <row r="141" spans="1:60" ht="22.5" outlineLevel="1">
      <c r="A141" s="167">
        <v>39</v>
      </c>
      <c r="B141" s="168" t="s">
        <v>368</v>
      </c>
      <c r="C141" s="169" t="s">
        <v>369</v>
      </c>
      <c r="D141" s="170" t="s">
        <v>283</v>
      </c>
      <c r="E141" s="171">
        <v>1</v>
      </c>
      <c r="F141" s="172"/>
      <c r="G141" s="173">
        <f>ROUND(E141*F141,2)</f>
        <v>0</v>
      </c>
      <c r="H141" s="172"/>
      <c r="I141" s="173">
        <f>ROUND(E141*H141,2)</f>
        <v>0</v>
      </c>
      <c r="J141" s="172"/>
      <c r="K141" s="173">
        <f>ROUND(E141*J141,2)</f>
        <v>0</v>
      </c>
      <c r="L141" s="173">
        <v>21</v>
      </c>
      <c r="M141" s="173">
        <f>G141*(1+L141/100)</f>
        <v>0</v>
      </c>
      <c r="N141" s="173">
        <v>0.12965</v>
      </c>
      <c r="O141" s="173">
        <f>ROUND(E141*N141,2)</f>
        <v>0.13</v>
      </c>
      <c r="P141" s="173">
        <v>0</v>
      </c>
      <c r="Q141" s="173">
        <f>ROUND(E141*P141,2)</f>
        <v>0</v>
      </c>
      <c r="R141" s="173" t="s">
        <v>364</v>
      </c>
      <c r="S141" s="173" t="s">
        <v>194</v>
      </c>
      <c r="T141" s="174" t="s">
        <v>195</v>
      </c>
      <c r="U141" s="165">
        <v>0.51028</v>
      </c>
      <c r="V141" s="165">
        <f>ROUND(E141*U141,2)</f>
        <v>0.51</v>
      </c>
      <c r="W141" s="165"/>
      <c r="X141" s="165" t="s">
        <v>365</v>
      </c>
      <c r="Y141" s="166"/>
      <c r="Z141" s="166"/>
      <c r="AA141" s="166"/>
      <c r="AB141" s="166"/>
      <c r="AC141" s="166"/>
      <c r="AD141" s="166"/>
      <c r="AE141" s="166"/>
      <c r="AF141" s="166"/>
      <c r="AG141" s="166" t="s">
        <v>366</v>
      </c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60" ht="22.5" customHeight="1" outlineLevel="1">
      <c r="A142" s="183"/>
      <c r="B142" s="184"/>
      <c r="C142" s="228" t="s">
        <v>367</v>
      </c>
      <c r="D142" s="228"/>
      <c r="E142" s="228"/>
      <c r="F142" s="228"/>
      <c r="G142" s="22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6"/>
      <c r="Z142" s="166"/>
      <c r="AA142" s="166"/>
      <c r="AB142" s="166"/>
      <c r="AC142" s="166"/>
      <c r="AD142" s="166"/>
      <c r="AE142" s="166"/>
      <c r="AF142" s="166"/>
      <c r="AG142" s="166" t="s">
        <v>199</v>
      </c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85" t="str">
        <f>C142</f>
        <v>montáž odvodňovacích žlabů a vpustí k odvodňovacím žlabům z polymerbetonu, včetně betonového lože popř. obetonování, s dodávkou žlabů a vpustí.</v>
      </c>
      <c r="BB142" s="166"/>
      <c r="BC142" s="166"/>
      <c r="BD142" s="166"/>
      <c r="BE142" s="166"/>
      <c r="BF142" s="166"/>
      <c r="BG142" s="166"/>
      <c r="BH142" s="166"/>
    </row>
    <row r="143" spans="1:33" ht="12.75">
      <c r="A143" s="149" t="s">
        <v>173</v>
      </c>
      <c r="B143" s="150" t="s">
        <v>75</v>
      </c>
      <c r="C143" s="151" t="s">
        <v>76</v>
      </c>
      <c r="D143" s="152"/>
      <c r="E143" s="153"/>
      <c r="F143" s="154"/>
      <c r="G143" s="154">
        <f>SUMIF(AG144:AG215,"&lt;&gt;NOR",G144:G215)</f>
        <v>0</v>
      </c>
      <c r="H143" s="154"/>
      <c r="I143" s="154">
        <f>SUM(I144:I215)</f>
        <v>0</v>
      </c>
      <c r="J143" s="154"/>
      <c r="K143" s="154">
        <f>SUM(K144:K215)</f>
        <v>0</v>
      </c>
      <c r="L143" s="154"/>
      <c r="M143" s="154">
        <f>SUM(M144:M215)</f>
        <v>0</v>
      </c>
      <c r="N143" s="154"/>
      <c r="O143" s="154">
        <f>SUM(O144:O215)</f>
        <v>16.430000000000003</v>
      </c>
      <c r="P143" s="154"/>
      <c r="Q143" s="154">
        <f>SUM(Q144:Q215)</f>
        <v>0</v>
      </c>
      <c r="R143" s="154"/>
      <c r="S143" s="154"/>
      <c r="T143" s="155"/>
      <c r="U143" s="156"/>
      <c r="V143" s="156">
        <f>SUM(V144:V215)</f>
        <v>452.8</v>
      </c>
      <c r="W143" s="156"/>
      <c r="X143" s="156"/>
      <c r="AG143" t="s">
        <v>174</v>
      </c>
    </row>
    <row r="144" spans="1:60" ht="12.75" outlineLevel="1">
      <c r="A144" s="167">
        <v>40</v>
      </c>
      <c r="B144" s="168" t="s">
        <v>370</v>
      </c>
      <c r="C144" s="169" t="s">
        <v>371</v>
      </c>
      <c r="D144" s="170" t="s">
        <v>250</v>
      </c>
      <c r="E144" s="171">
        <v>71.2144</v>
      </c>
      <c r="F144" s="172"/>
      <c r="G144" s="173">
        <f>ROUND(E144*F144,2)</f>
        <v>0</v>
      </c>
      <c r="H144" s="172"/>
      <c r="I144" s="173">
        <f>ROUND(E144*H144,2)</f>
        <v>0</v>
      </c>
      <c r="J144" s="172"/>
      <c r="K144" s="173">
        <f>ROUND(E144*J144,2)</f>
        <v>0</v>
      </c>
      <c r="L144" s="173">
        <v>21</v>
      </c>
      <c r="M144" s="173">
        <f>G144*(1+L144/100)</f>
        <v>0</v>
      </c>
      <c r="N144" s="173">
        <v>4E-05</v>
      </c>
      <c r="O144" s="173">
        <f>ROUND(E144*N144,2)</f>
        <v>0</v>
      </c>
      <c r="P144" s="173">
        <v>0</v>
      </c>
      <c r="Q144" s="173">
        <f>ROUND(E144*P144,2)</f>
        <v>0</v>
      </c>
      <c r="R144" s="173" t="s">
        <v>251</v>
      </c>
      <c r="S144" s="173" t="s">
        <v>194</v>
      </c>
      <c r="T144" s="174" t="s">
        <v>195</v>
      </c>
      <c r="U144" s="165">
        <v>0.078</v>
      </c>
      <c r="V144" s="165">
        <f>ROUND(E144*U144,2)</f>
        <v>5.55</v>
      </c>
      <c r="W144" s="165"/>
      <c r="X144" s="165" t="s">
        <v>196</v>
      </c>
      <c r="Y144" s="166"/>
      <c r="Z144" s="166"/>
      <c r="AA144" s="166"/>
      <c r="AB144" s="166"/>
      <c r="AC144" s="166"/>
      <c r="AD144" s="166"/>
      <c r="AE144" s="166"/>
      <c r="AF144" s="166"/>
      <c r="AG144" s="166" t="s">
        <v>197</v>
      </c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ht="22.5" customHeight="1" outlineLevel="1">
      <c r="A145" s="183"/>
      <c r="B145" s="184"/>
      <c r="C145" s="228" t="s">
        <v>372</v>
      </c>
      <c r="D145" s="228"/>
      <c r="E145" s="228"/>
      <c r="F145" s="228"/>
      <c r="G145" s="228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6"/>
      <c r="Z145" s="166"/>
      <c r="AA145" s="166"/>
      <c r="AB145" s="166"/>
      <c r="AC145" s="166"/>
      <c r="AD145" s="166"/>
      <c r="AE145" s="166"/>
      <c r="AF145" s="166"/>
      <c r="AG145" s="166" t="s">
        <v>199</v>
      </c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85" t="str">
        <f>C145</f>
        <v>které se zřizují před úpravami povrchu, a obalení osazených dveřních zárubní před znečištěním při úpravách povrchu nástřikem plastických maltovin včetně pozdějšího odkrytí,</v>
      </c>
      <c r="BB145" s="166"/>
      <c r="BC145" s="166"/>
      <c r="BD145" s="166"/>
      <c r="BE145" s="166"/>
      <c r="BF145" s="166"/>
      <c r="BG145" s="166"/>
      <c r="BH145" s="166"/>
    </row>
    <row r="146" spans="1:60" ht="12.75" outlineLevel="1">
      <c r="A146" s="183"/>
      <c r="B146" s="184"/>
      <c r="C146" s="186" t="s">
        <v>373</v>
      </c>
      <c r="D146" s="187"/>
      <c r="E146" s="188">
        <v>9.94</v>
      </c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6"/>
      <c r="Z146" s="166"/>
      <c r="AA146" s="166"/>
      <c r="AB146" s="166"/>
      <c r="AC146" s="166"/>
      <c r="AD146" s="166"/>
      <c r="AE146" s="166"/>
      <c r="AF146" s="166"/>
      <c r="AG146" s="166" t="s">
        <v>201</v>
      </c>
      <c r="AH146" s="166">
        <v>0</v>
      </c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ht="12.75" outlineLevel="1">
      <c r="A147" s="183"/>
      <c r="B147" s="184"/>
      <c r="C147" s="186" t="s">
        <v>374</v>
      </c>
      <c r="D147" s="187"/>
      <c r="E147" s="188">
        <v>4.5</v>
      </c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6"/>
      <c r="Z147" s="166"/>
      <c r="AA147" s="166"/>
      <c r="AB147" s="166"/>
      <c r="AC147" s="166"/>
      <c r="AD147" s="166"/>
      <c r="AE147" s="166"/>
      <c r="AF147" s="166"/>
      <c r="AG147" s="166" t="s">
        <v>201</v>
      </c>
      <c r="AH147" s="166">
        <v>0</v>
      </c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ht="12.75" outlineLevel="1">
      <c r="A148" s="183"/>
      <c r="B148" s="184"/>
      <c r="C148" s="186" t="s">
        <v>375</v>
      </c>
      <c r="D148" s="187"/>
      <c r="E148" s="188">
        <v>4.77</v>
      </c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6"/>
      <c r="Z148" s="166"/>
      <c r="AA148" s="166"/>
      <c r="AB148" s="166"/>
      <c r="AC148" s="166"/>
      <c r="AD148" s="166"/>
      <c r="AE148" s="166"/>
      <c r="AF148" s="166"/>
      <c r="AG148" s="166" t="s">
        <v>201</v>
      </c>
      <c r="AH148" s="166">
        <v>0</v>
      </c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ht="12.75" outlineLevel="1">
      <c r="A149" s="183"/>
      <c r="B149" s="184"/>
      <c r="C149" s="186" t="s">
        <v>376</v>
      </c>
      <c r="D149" s="187"/>
      <c r="E149" s="188">
        <v>52</v>
      </c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6"/>
      <c r="Z149" s="166"/>
      <c r="AA149" s="166"/>
      <c r="AB149" s="166"/>
      <c r="AC149" s="166"/>
      <c r="AD149" s="166"/>
      <c r="AE149" s="166"/>
      <c r="AF149" s="166"/>
      <c r="AG149" s="166" t="s">
        <v>201</v>
      </c>
      <c r="AH149" s="166">
        <v>0</v>
      </c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ht="12.75" outlineLevel="1">
      <c r="A150" s="167">
        <v>41</v>
      </c>
      <c r="B150" s="168" t="s">
        <v>377</v>
      </c>
      <c r="C150" s="169" t="s">
        <v>378</v>
      </c>
      <c r="D150" s="170" t="s">
        <v>324</v>
      </c>
      <c r="E150" s="171">
        <v>11.87</v>
      </c>
      <c r="F150" s="172"/>
      <c r="G150" s="173">
        <f>ROUND(E150*F150,2)</f>
        <v>0</v>
      </c>
      <c r="H150" s="172"/>
      <c r="I150" s="173">
        <f>ROUND(E150*H150,2)</f>
        <v>0</v>
      </c>
      <c r="J150" s="172"/>
      <c r="K150" s="173">
        <f>ROUND(E150*J150,2)</f>
        <v>0</v>
      </c>
      <c r="L150" s="173">
        <v>21</v>
      </c>
      <c r="M150" s="173">
        <f>G150*(1+L150/100)</f>
        <v>0</v>
      </c>
      <c r="N150" s="173">
        <v>0.00238</v>
      </c>
      <c r="O150" s="173">
        <f>ROUND(E150*N150,2)</f>
        <v>0.03</v>
      </c>
      <c r="P150" s="173">
        <v>0</v>
      </c>
      <c r="Q150" s="173">
        <f>ROUND(E150*P150,2)</f>
        <v>0</v>
      </c>
      <c r="R150" s="173" t="s">
        <v>303</v>
      </c>
      <c r="S150" s="173" t="s">
        <v>194</v>
      </c>
      <c r="T150" s="174" t="s">
        <v>195</v>
      </c>
      <c r="U150" s="165">
        <v>0.18233</v>
      </c>
      <c r="V150" s="165">
        <f>ROUND(E150*U150,2)</f>
        <v>2.16</v>
      </c>
      <c r="W150" s="165"/>
      <c r="X150" s="165" t="s">
        <v>196</v>
      </c>
      <c r="Y150" s="166"/>
      <c r="Z150" s="166"/>
      <c r="AA150" s="166"/>
      <c r="AB150" s="166"/>
      <c r="AC150" s="166"/>
      <c r="AD150" s="166"/>
      <c r="AE150" s="166"/>
      <c r="AF150" s="166"/>
      <c r="AG150" s="166" t="s">
        <v>197</v>
      </c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ht="12.75" outlineLevel="1">
      <c r="A151" s="183"/>
      <c r="B151" s="184"/>
      <c r="C151" s="186" t="s">
        <v>379</v>
      </c>
      <c r="D151" s="187"/>
      <c r="E151" s="188">
        <v>6.37</v>
      </c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6"/>
      <c r="Z151" s="166"/>
      <c r="AA151" s="166"/>
      <c r="AB151" s="166"/>
      <c r="AC151" s="166"/>
      <c r="AD151" s="166"/>
      <c r="AE151" s="166"/>
      <c r="AF151" s="166"/>
      <c r="AG151" s="166" t="s">
        <v>201</v>
      </c>
      <c r="AH151" s="166">
        <v>0</v>
      </c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ht="12.75" outlineLevel="1">
      <c r="A152" s="183"/>
      <c r="B152" s="184"/>
      <c r="C152" s="186" t="s">
        <v>380</v>
      </c>
      <c r="D152" s="187"/>
      <c r="E152" s="188">
        <v>5.5</v>
      </c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6"/>
      <c r="Z152" s="166"/>
      <c r="AA152" s="166"/>
      <c r="AB152" s="166"/>
      <c r="AC152" s="166"/>
      <c r="AD152" s="166"/>
      <c r="AE152" s="166"/>
      <c r="AF152" s="166"/>
      <c r="AG152" s="166" t="s">
        <v>201</v>
      </c>
      <c r="AH152" s="166">
        <v>0</v>
      </c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ht="22.5" outlineLevel="1">
      <c r="A153" s="167">
        <v>42</v>
      </c>
      <c r="B153" s="168" t="s">
        <v>381</v>
      </c>
      <c r="C153" s="169" t="s">
        <v>382</v>
      </c>
      <c r="D153" s="170" t="s">
        <v>250</v>
      </c>
      <c r="E153" s="171">
        <v>109.7772</v>
      </c>
      <c r="F153" s="172"/>
      <c r="G153" s="173">
        <f>ROUND(E153*F153,2)</f>
        <v>0</v>
      </c>
      <c r="H153" s="172"/>
      <c r="I153" s="173">
        <f>ROUND(E153*H153,2)</f>
        <v>0</v>
      </c>
      <c r="J153" s="172"/>
      <c r="K153" s="173">
        <f>ROUND(E153*J153,2)</f>
        <v>0</v>
      </c>
      <c r="L153" s="173">
        <v>21</v>
      </c>
      <c r="M153" s="173">
        <f>G153*(1+L153/100)</f>
        <v>0</v>
      </c>
      <c r="N153" s="173">
        <v>0.03921</v>
      </c>
      <c r="O153" s="173">
        <f>ROUND(E153*N153,2)</f>
        <v>4.3</v>
      </c>
      <c r="P153" s="173">
        <v>0</v>
      </c>
      <c r="Q153" s="173">
        <f>ROUND(E153*P153,2)</f>
        <v>0</v>
      </c>
      <c r="R153" s="173" t="s">
        <v>251</v>
      </c>
      <c r="S153" s="173" t="s">
        <v>194</v>
      </c>
      <c r="T153" s="174" t="s">
        <v>195</v>
      </c>
      <c r="U153" s="165">
        <v>0.396</v>
      </c>
      <c r="V153" s="165">
        <f>ROUND(E153*U153,2)</f>
        <v>43.47</v>
      </c>
      <c r="W153" s="165"/>
      <c r="X153" s="165" t="s">
        <v>196</v>
      </c>
      <c r="Y153" s="166"/>
      <c r="Z153" s="166"/>
      <c r="AA153" s="166"/>
      <c r="AB153" s="166"/>
      <c r="AC153" s="166"/>
      <c r="AD153" s="166"/>
      <c r="AE153" s="166"/>
      <c r="AF153" s="166"/>
      <c r="AG153" s="166" t="s">
        <v>197</v>
      </c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ht="12.75" outlineLevel="1">
      <c r="A154" s="183"/>
      <c r="B154" s="184"/>
      <c r="C154" s="186" t="s">
        <v>383</v>
      </c>
      <c r="D154" s="187"/>
      <c r="E154" s="188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6"/>
      <c r="Z154" s="166"/>
      <c r="AA154" s="166"/>
      <c r="AB154" s="166"/>
      <c r="AC154" s="166"/>
      <c r="AD154" s="166"/>
      <c r="AE154" s="166"/>
      <c r="AF154" s="166"/>
      <c r="AG154" s="166" t="s">
        <v>201</v>
      </c>
      <c r="AH154" s="166">
        <v>0</v>
      </c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ht="12.75" outlineLevel="1">
      <c r="A155" s="183"/>
      <c r="B155" s="184"/>
      <c r="C155" s="186" t="s">
        <v>384</v>
      </c>
      <c r="D155" s="187"/>
      <c r="E155" s="188">
        <v>86.38</v>
      </c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6"/>
      <c r="Z155" s="166"/>
      <c r="AA155" s="166"/>
      <c r="AB155" s="166"/>
      <c r="AC155" s="166"/>
      <c r="AD155" s="166"/>
      <c r="AE155" s="166"/>
      <c r="AF155" s="166"/>
      <c r="AG155" s="166" t="s">
        <v>201</v>
      </c>
      <c r="AH155" s="166">
        <v>0</v>
      </c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60" ht="12.75" outlineLevel="1">
      <c r="A156" s="183"/>
      <c r="B156" s="184"/>
      <c r="C156" s="186" t="s">
        <v>385</v>
      </c>
      <c r="D156" s="187"/>
      <c r="E156" s="188">
        <v>-2.1</v>
      </c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6"/>
      <c r="Z156" s="166"/>
      <c r="AA156" s="166"/>
      <c r="AB156" s="166"/>
      <c r="AC156" s="166"/>
      <c r="AD156" s="166"/>
      <c r="AE156" s="166"/>
      <c r="AF156" s="166"/>
      <c r="AG156" s="166" t="s">
        <v>201</v>
      </c>
      <c r="AH156" s="166">
        <v>0</v>
      </c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ht="12.75" outlineLevel="1">
      <c r="A157" s="183"/>
      <c r="B157" s="184"/>
      <c r="C157" s="186" t="s">
        <v>386</v>
      </c>
      <c r="D157" s="187"/>
      <c r="E157" s="188">
        <v>-1.2</v>
      </c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6"/>
      <c r="Z157" s="166"/>
      <c r="AA157" s="166"/>
      <c r="AB157" s="166"/>
      <c r="AC157" s="166"/>
      <c r="AD157" s="166"/>
      <c r="AE157" s="166"/>
      <c r="AF157" s="166"/>
      <c r="AG157" s="166" t="s">
        <v>201</v>
      </c>
      <c r="AH157" s="166">
        <v>0</v>
      </c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ht="12.75" outlineLevel="1">
      <c r="A158" s="183"/>
      <c r="B158" s="184"/>
      <c r="C158" s="186" t="s">
        <v>387</v>
      </c>
      <c r="D158" s="187"/>
      <c r="E158" s="188">
        <v>26.7</v>
      </c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6"/>
      <c r="Z158" s="166"/>
      <c r="AA158" s="166"/>
      <c r="AB158" s="166"/>
      <c r="AC158" s="166"/>
      <c r="AD158" s="166"/>
      <c r="AE158" s="166"/>
      <c r="AF158" s="166"/>
      <c r="AG158" s="166" t="s">
        <v>201</v>
      </c>
      <c r="AH158" s="166">
        <v>0</v>
      </c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ht="22.5" outlineLevel="1">
      <c r="A159" s="167">
        <v>43</v>
      </c>
      <c r="B159" s="168" t="s">
        <v>388</v>
      </c>
      <c r="C159" s="169" t="s">
        <v>389</v>
      </c>
      <c r="D159" s="170" t="s">
        <v>250</v>
      </c>
      <c r="E159" s="171">
        <v>55.1</v>
      </c>
      <c r="F159" s="172"/>
      <c r="G159" s="173">
        <f>ROUND(E159*F159,2)</f>
        <v>0</v>
      </c>
      <c r="H159" s="172"/>
      <c r="I159" s="173">
        <f>ROUND(E159*H159,2)</f>
        <v>0</v>
      </c>
      <c r="J159" s="172"/>
      <c r="K159" s="173">
        <f>ROUND(E159*J159,2)</f>
        <v>0</v>
      </c>
      <c r="L159" s="173">
        <v>21</v>
      </c>
      <c r="M159" s="173">
        <f>G159*(1+L159/100)</f>
        <v>0</v>
      </c>
      <c r="N159" s="173">
        <v>0.00355</v>
      </c>
      <c r="O159" s="173">
        <f>ROUND(E159*N159,2)</f>
        <v>0.2</v>
      </c>
      <c r="P159" s="173">
        <v>0</v>
      </c>
      <c r="Q159" s="173">
        <f>ROUND(E159*P159,2)</f>
        <v>0</v>
      </c>
      <c r="R159" s="173" t="s">
        <v>303</v>
      </c>
      <c r="S159" s="173" t="s">
        <v>194</v>
      </c>
      <c r="T159" s="174" t="s">
        <v>195</v>
      </c>
      <c r="U159" s="165">
        <v>0.17016</v>
      </c>
      <c r="V159" s="165">
        <f>ROUND(E159*U159,2)</f>
        <v>9.38</v>
      </c>
      <c r="W159" s="165"/>
      <c r="X159" s="165" t="s">
        <v>196</v>
      </c>
      <c r="Y159" s="166"/>
      <c r="Z159" s="166"/>
      <c r="AA159" s="166"/>
      <c r="AB159" s="166"/>
      <c r="AC159" s="166"/>
      <c r="AD159" s="166"/>
      <c r="AE159" s="166"/>
      <c r="AF159" s="166"/>
      <c r="AG159" s="166" t="s">
        <v>197</v>
      </c>
      <c r="AH159" s="166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</row>
    <row r="160" spans="1:60" ht="12.75" outlineLevel="1">
      <c r="A160" s="183"/>
      <c r="B160" s="184"/>
      <c r="C160" s="186" t="s">
        <v>390</v>
      </c>
      <c r="D160" s="187"/>
      <c r="E160" s="188">
        <v>55.1</v>
      </c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6"/>
      <c r="Z160" s="166"/>
      <c r="AA160" s="166"/>
      <c r="AB160" s="166"/>
      <c r="AC160" s="166"/>
      <c r="AD160" s="166"/>
      <c r="AE160" s="166"/>
      <c r="AF160" s="166"/>
      <c r="AG160" s="166" t="s">
        <v>201</v>
      </c>
      <c r="AH160" s="166">
        <v>0</v>
      </c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ht="22.5" outlineLevel="1">
      <c r="A161" s="167">
        <v>44</v>
      </c>
      <c r="B161" s="168" t="s">
        <v>391</v>
      </c>
      <c r="C161" s="169" t="s">
        <v>392</v>
      </c>
      <c r="D161" s="170" t="s">
        <v>250</v>
      </c>
      <c r="E161" s="171">
        <v>152.0348</v>
      </c>
      <c r="F161" s="172"/>
      <c r="G161" s="173">
        <f>ROUND(E161*F161,2)</f>
        <v>0</v>
      </c>
      <c r="H161" s="172"/>
      <c r="I161" s="173">
        <f>ROUND(E161*H161,2)</f>
        <v>0</v>
      </c>
      <c r="J161" s="172"/>
      <c r="K161" s="173">
        <f>ROUND(E161*J161,2)</f>
        <v>0</v>
      </c>
      <c r="L161" s="173">
        <v>21</v>
      </c>
      <c r="M161" s="173">
        <f>G161*(1+L161/100)</f>
        <v>0</v>
      </c>
      <c r="N161" s="173">
        <v>0.01554</v>
      </c>
      <c r="O161" s="173">
        <f>ROUND(E161*N161,2)</f>
        <v>2.36</v>
      </c>
      <c r="P161" s="173">
        <v>0</v>
      </c>
      <c r="Q161" s="173">
        <f>ROUND(E161*P161,2)</f>
        <v>0</v>
      </c>
      <c r="R161" s="173" t="s">
        <v>303</v>
      </c>
      <c r="S161" s="173" t="s">
        <v>194</v>
      </c>
      <c r="T161" s="174" t="s">
        <v>195</v>
      </c>
      <c r="U161" s="165">
        <v>0.2358</v>
      </c>
      <c r="V161" s="165">
        <f>ROUND(E161*U161,2)</f>
        <v>35.85</v>
      </c>
      <c r="W161" s="165"/>
      <c r="X161" s="165" t="s">
        <v>196</v>
      </c>
      <c r="Y161" s="166"/>
      <c r="Z161" s="166"/>
      <c r="AA161" s="166"/>
      <c r="AB161" s="166"/>
      <c r="AC161" s="166"/>
      <c r="AD161" s="166"/>
      <c r="AE161" s="166"/>
      <c r="AF161" s="166"/>
      <c r="AG161" s="166" t="s">
        <v>197</v>
      </c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</row>
    <row r="162" spans="1:60" ht="12.75" outlineLevel="1">
      <c r="A162" s="183"/>
      <c r="B162" s="184"/>
      <c r="C162" s="186" t="s">
        <v>393</v>
      </c>
      <c r="D162" s="187"/>
      <c r="E162" s="188">
        <v>61.02</v>
      </c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6"/>
      <c r="Z162" s="166"/>
      <c r="AA162" s="166"/>
      <c r="AB162" s="166"/>
      <c r="AC162" s="166"/>
      <c r="AD162" s="166"/>
      <c r="AE162" s="166"/>
      <c r="AF162" s="166"/>
      <c r="AG162" s="166" t="s">
        <v>201</v>
      </c>
      <c r="AH162" s="166">
        <v>0</v>
      </c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60" ht="12.75" outlineLevel="1">
      <c r="A163" s="183"/>
      <c r="B163" s="184"/>
      <c r="C163" s="186" t="s">
        <v>394</v>
      </c>
      <c r="D163" s="187"/>
      <c r="E163" s="188">
        <v>31.16</v>
      </c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6"/>
      <c r="Z163" s="166"/>
      <c r="AA163" s="166"/>
      <c r="AB163" s="166"/>
      <c r="AC163" s="166"/>
      <c r="AD163" s="166"/>
      <c r="AE163" s="166"/>
      <c r="AF163" s="166"/>
      <c r="AG163" s="166" t="s">
        <v>201</v>
      </c>
      <c r="AH163" s="166">
        <v>0</v>
      </c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</row>
    <row r="164" spans="1:60" ht="12.75" outlineLevel="1">
      <c r="A164" s="183"/>
      <c r="B164" s="184"/>
      <c r="C164" s="186" t="s">
        <v>395</v>
      </c>
      <c r="D164" s="187"/>
      <c r="E164" s="188">
        <v>34.3</v>
      </c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6"/>
      <c r="Z164" s="166"/>
      <c r="AA164" s="166"/>
      <c r="AB164" s="166"/>
      <c r="AC164" s="166"/>
      <c r="AD164" s="166"/>
      <c r="AE164" s="166"/>
      <c r="AF164" s="166"/>
      <c r="AG164" s="166" t="s">
        <v>201</v>
      </c>
      <c r="AH164" s="166">
        <v>0</v>
      </c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60" ht="12.75" outlineLevel="1">
      <c r="A165" s="183"/>
      <c r="B165" s="184"/>
      <c r="C165" s="186" t="s">
        <v>396</v>
      </c>
      <c r="D165" s="187"/>
      <c r="E165" s="188">
        <v>-0.19</v>
      </c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6"/>
      <c r="Z165" s="166"/>
      <c r="AA165" s="166"/>
      <c r="AB165" s="166"/>
      <c r="AC165" s="166"/>
      <c r="AD165" s="166"/>
      <c r="AE165" s="166"/>
      <c r="AF165" s="166"/>
      <c r="AG165" s="166" t="s">
        <v>201</v>
      </c>
      <c r="AH165" s="166">
        <v>0</v>
      </c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</row>
    <row r="166" spans="1:60" ht="12.75" outlineLevel="1">
      <c r="A166" s="183"/>
      <c r="B166" s="184"/>
      <c r="C166" s="186" t="s">
        <v>256</v>
      </c>
      <c r="D166" s="187"/>
      <c r="E166" s="188">
        <v>-0.05</v>
      </c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6"/>
      <c r="Z166" s="166"/>
      <c r="AA166" s="166"/>
      <c r="AB166" s="166"/>
      <c r="AC166" s="166"/>
      <c r="AD166" s="166"/>
      <c r="AE166" s="166"/>
      <c r="AF166" s="166"/>
      <c r="AG166" s="166" t="s">
        <v>201</v>
      </c>
      <c r="AH166" s="166">
        <v>0</v>
      </c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</row>
    <row r="167" spans="1:60" ht="12.75" outlineLevel="1">
      <c r="A167" s="183"/>
      <c r="B167" s="184"/>
      <c r="C167" s="186" t="s">
        <v>255</v>
      </c>
      <c r="D167" s="187"/>
      <c r="E167" s="188">
        <v>-0.1</v>
      </c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6"/>
      <c r="Z167" s="166"/>
      <c r="AA167" s="166"/>
      <c r="AB167" s="166"/>
      <c r="AC167" s="166"/>
      <c r="AD167" s="166"/>
      <c r="AE167" s="166"/>
      <c r="AF167" s="166"/>
      <c r="AG167" s="166" t="s">
        <v>201</v>
      </c>
      <c r="AH167" s="166">
        <v>0</v>
      </c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</row>
    <row r="168" spans="1:60" ht="12.75" outlineLevel="1">
      <c r="A168" s="183"/>
      <c r="B168" s="184"/>
      <c r="C168" s="186" t="s">
        <v>397</v>
      </c>
      <c r="D168" s="187"/>
      <c r="E168" s="188">
        <v>-1.17</v>
      </c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6"/>
      <c r="Z168" s="166"/>
      <c r="AA168" s="166"/>
      <c r="AB168" s="166"/>
      <c r="AC168" s="166"/>
      <c r="AD168" s="166"/>
      <c r="AE168" s="166"/>
      <c r="AF168" s="166"/>
      <c r="AG168" s="166" t="s">
        <v>201</v>
      </c>
      <c r="AH168" s="166">
        <v>0</v>
      </c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</row>
    <row r="169" spans="1:60" ht="12.75" outlineLevel="1">
      <c r="A169" s="183"/>
      <c r="B169" s="184"/>
      <c r="C169" s="186" t="s">
        <v>398</v>
      </c>
      <c r="D169" s="187"/>
      <c r="E169" s="188">
        <v>27.06</v>
      </c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6"/>
      <c r="Z169" s="166"/>
      <c r="AA169" s="166"/>
      <c r="AB169" s="166"/>
      <c r="AC169" s="166"/>
      <c r="AD169" s="166"/>
      <c r="AE169" s="166"/>
      <c r="AF169" s="166"/>
      <c r="AG169" s="166" t="s">
        <v>201</v>
      </c>
      <c r="AH169" s="166">
        <v>0</v>
      </c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ht="22.5" outlineLevel="1">
      <c r="A170" s="167">
        <v>45</v>
      </c>
      <c r="B170" s="168" t="s">
        <v>399</v>
      </c>
      <c r="C170" s="169" t="s">
        <v>400</v>
      </c>
      <c r="D170" s="170" t="s">
        <v>250</v>
      </c>
      <c r="E170" s="171">
        <v>85.0022</v>
      </c>
      <c r="F170" s="172"/>
      <c r="G170" s="173">
        <f>ROUND(E170*F170,2)</f>
        <v>0</v>
      </c>
      <c r="H170" s="172"/>
      <c r="I170" s="173">
        <f>ROUND(E170*H170,2)</f>
        <v>0</v>
      </c>
      <c r="J170" s="172"/>
      <c r="K170" s="173">
        <f>ROUND(E170*J170,2)</f>
        <v>0</v>
      </c>
      <c r="L170" s="173">
        <v>21</v>
      </c>
      <c r="M170" s="173">
        <f>G170*(1+L170/100)</f>
        <v>0</v>
      </c>
      <c r="N170" s="173">
        <v>0.04893</v>
      </c>
      <c r="O170" s="173">
        <f>ROUND(E170*N170,2)</f>
        <v>4.16</v>
      </c>
      <c r="P170" s="173">
        <v>0</v>
      </c>
      <c r="Q170" s="173">
        <f>ROUND(E170*P170,2)</f>
        <v>0</v>
      </c>
      <c r="R170" s="173" t="s">
        <v>303</v>
      </c>
      <c r="S170" s="173" t="s">
        <v>194</v>
      </c>
      <c r="T170" s="174" t="s">
        <v>195</v>
      </c>
      <c r="U170" s="165">
        <v>1.22955</v>
      </c>
      <c r="V170" s="165">
        <f>ROUND(E170*U170,2)</f>
        <v>104.51</v>
      </c>
      <c r="W170" s="165"/>
      <c r="X170" s="165" t="s">
        <v>196</v>
      </c>
      <c r="Y170" s="166"/>
      <c r="Z170" s="166"/>
      <c r="AA170" s="166"/>
      <c r="AB170" s="166"/>
      <c r="AC170" s="166"/>
      <c r="AD170" s="166"/>
      <c r="AE170" s="166"/>
      <c r="AF170" s="166"/>
      <c r="AG170" s="166" t="s">
        <v>197</v>
      </c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ht="12.75" outlineLevel="1">
      <c r="A171" s="183"/>
      <c r="B171" s="184"/>
      <c r="C171" s="186" t="s">
        <v>401</v>
      </c>
      <c r="D171" s="187"/>
      <c r="E171" s="188">
        <v>61.6</v>
      </c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6"/>
      <c r="Z171" s="166"/>
      <c r="AA171" s="166"/>
      <c r="AB171" s="166"/>
      <c r="AC171" s="166"/>
      <c r="AD171" s="166"/>
      <c r="AE171" s="166"/>
      <c r="AF171" s="166"/>
      <c r="AG171" s="166" t="s">
        <v>201</v>
      </c>
      <c r="AH171" s="166">
        <v>0</v>
      </c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60" ht="12.75" outlineLevel="1">
      <c r="A172" s="183"/>
      <c r="B172" s="184"/>
      <c r="C172" s="186" t="s">
        <v>385</v>
      </c>
      <c r="D172" s="187"/>
      <c r="E172" s="188">
        <v>-2.1</v>
      </c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6"/>
      <c r="Z172" s="166"/>
      <c r="AA172" s="166"/>
      <c r="AB172" s="166"/>
      <c r="AC172" s="166"/>
      <c r="AD172" s="166"/>
      <c r="AE172" s="166"/>
      <c r="AF172" s="166"/>
      <c r="AG172" s="166" t="s">
        <v>201</v>
      </c>
      <c r="AH172" s="166">
        <v>0</v>
      </c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</row>
    <row r="173" spans="1:60" ht="12.75" outlineLevel="1">
      <c r="A173" s="183"/>
      <c r="B173" s="184"/>
      <c r="C173" s="186" t="s">
        <v>386</v>
      </c>
      <c r="D173" s="187"/>
      <c r="E173" s="188">
        <v>-1.2</v>
      </c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6"/>
      <c r="Z173" s="166"/>
      <c r="AA173" s="166"/>
      <c r="AB173" s="166"/>
      <c r="AC173" s="166"/>
      <c r="AD173" s="166"/>
      <c r="AE173" s="166"/>
      <c r="AF173" s="166"/>
      <c r="AG173" s="166" t="s">
        <v>201</v>
      </c>
      <c r="AH173" s="166">
        <v>0</v>
      </c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ht="12.75" outlineLevel="1">
      <c r="A174" s="183"/>
      <c r="B174" s="184"/>
      <c r="C174" s="186" t="s">
        <v>387</v>
      </c>
      <c r="D174" s="187"/>
      <c r="E174" s="188">
        <v>26.7</v>
      </c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6"/>
      <c r="Z174" s="166"/>
      <c r="AA174" s="166"/>
      <c r="AB174" s="166"/>
      <c r="AC174" s="166"/>
      <c r="AD174" s="166"/>
      <c r="AE174" s="166"/>
      <c r="AF174" s="166"/>
      <c r="AG174" s="166" t="s">
        <v>201</v>
      </c>
      <c r="AH174" s="166">
        <v>0</v>
      </c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</row>
    <row r="175" spans="1:60" ht="12.75" outlineLevel="1">
      <c r="A175" s="183"/>
      <c r="B175" s="184"/>
      <c r="C175" s="189" t="s">
        <v>402</v>
      </c>
      <c r="D175" s="190"/>
      <c r="E175" s="191">
        <v>85</v>
      </c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6"/>
      <c r="Z175" s="166"/>
      <c r="AA175" s="166"/>
      <c r="AB175" s="166"/>
      <c r="AC175" s="166"/>
      <c r="AD175" s="166"/>
      <c r="AE175" s="166"/>
      <c r="AF175" s="166"/>
      <c r="AG175" s="166" t="s">
        <v>201</v>
      </c>
      <c r="AH175" s="166">
        <v>1</v>
      </c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</row>
    <row r="176" spans="1:60" ht="22.5" outlineLevel="1">
      <c r="A176" s="167">
        <v>46</v>
      </c>
      <c r="B176" s="168" t="s">
        <v>403</v>
      </c>
      <c r="C176" s="169" t="s">
        <v>404</v>
      </c>
      <c r="D176" s="170" t="s">
        <v>250</v>
      </c>
      <c r="E176" s="171">
        <v>152.0348</v>
      </c>
      <c r="F176" s="172"/>
      <c r="G176" s="173">
        <f>ROUND(E176*F176,2)</f>
        <v>0</v>
      </c>
      <c r="H176" s="172"/>
      <c r="I176" s="173">
        <f>ROUND(E176*H176,2)</f>
        <v>0</v>
      </c>
      <c r="J176" s="172"/>
      <c r="K176" s="173">
        <f>ROUND(E176*J176,2)</f>
        <v>0</v>
      </c>
      <c r="L176" s="173">
        <v>21</v>
      </c>
      <c r="M176" s="173">
        <f>G176*(1+L176/100)</f>
        <v>0</v>
      </c>
      <c r="N176" s="173">
        <v>0.00851</v>
      </c>
      <c r="O176" s="173">
        <f>ROUND(E176*N176,2)</f>
        <v>1.29</v>
      </c>
      <c r="P176" s="173">
        <v>0</v>
      </c>
      <c r="Q176" s="173">
        <f>ROUND(E176*P176,2)</f>
        <v>0</v>
      </c>
      <c r="R176" s="173" t="s">
        <v>251</v>
      </c>
      <c r="S176" s="173" t="s">
        <v>194</v>
      </c>
      <c r="T176" s="174" t="s">
        <v>195</v>
      </c>
      <c r="U176" s="165">
        <v>0.325</v>
      </c>
      <c r="V176" s="165">
        <f>ROUND(E176*U176,2)</f>
        <v>49.41</v>
      </c>
      <c r="W176" s="165"/>
      <c r="X176" s="165" t="s">
        <v>196</v>
      </c>
      <c r="Y176" s="166"/>
      <c r="Z176" s="166"/>
      <c r="AA176" s="166"/>
      <c r="AB176" s="166"/>
      <c r="AC176" s="166"/>
      <c r="AD176" s="166"/>
      <c r="AE176" s="166"/>
      <c r="AF176" s="166"/>
      <c r="AG176" s="166" t="s">
        <v>197</v>
      </c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</row>
    <row r="177" spans="1:60" ht="12.75" customHeight="1" outlineLevel="1">
      <c r="A177" s="183"/>
      <c r="B177" s="184"/>
      <c r="C177" s="228" t="s">
        <v>405</v>
      </c>
      <c r="D177" s="228"/>
      <c r="E177" s="228"/>
      <c r="F177" s="228"/>
      <c r="G177" s="228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6"/>
      <c r="Z177" s="166"/>
      <c r="AA177" s="166"/>
      <c r="AB177" s="166"/>
      <c r="AC177" s="166"/>
      <c r="AD177" s="166"/>
      <c r="AE177" s="166"/>
      <c r="AF177" s="166"/>
      <c r="AG177" s="166" t="s">
        <v>199</v>
      </c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</row>
    <row r="178" spans="1:60" ht="12.75" outlineLevel="1">
      <c r="A178" s="167">
        <v>47</v>
      </c>
      <c r="B178" s="168" t="s">
        <v>406</v>
      </c>
      <c r="C178" s="169" t="s">
        <v>407</v>
      </c>
      <c r="D178" s="170" t="s">
        <v>250</v>
      </c>
      <c r="E178" s="171">
        <v>132.7736</v>
      </c>
      <c r="F178" s="172"/>
      <c r="G178" s="173">
        <f>ROUND(E178*F178,2)</f>
        <v>0</v>
      </c>
      <c r="H178" s="172"/>
      <c r="I178" s="173">
        <f>ROUND(E178*H178,2)</f>
        <v>0</v>
      </c>
      <c r="J178" s="172"/>
      <c r="K178" s="173">
        <f>ROUND(E178*J178,2)</f>
        <v>0</v>
      </c>
      <c r="L178" s="173">
        <v>21</v>
      </c>
      <c r="M178" s="173">
        <f>G178*(1+L178/100)</f>
        <v>0</v>
      </c>
      <c r="N178" s="173">
        <v>0.00598</v>
      </c>
      <c r="O178" s="173">
        <f>ROUND(E178*N178,2)</f>
        <v>0.79</v>
      </c>
      <c r="P178" s="173">
        <v>0</v>
      </c>
      <c r="Q178" s="173">
        <f>ROUND(E178*P178,2)</f>
        <v>0</v>
      </c>
      <c r="R178" s="173" t="s">
        <v>251</v>
      </c>
      <c r="S178" s="173" t="s">
        <v>194</v>
      </c>
      <c r="T178" s="174" t="s">
        <v>195</v>
      </c>
      <c r="U178" s="165">
        <v>0.325</v>
      </c>
      <c r="V178" s="165">
        <f>ROUND(E178*U178,2)</f>
        <v>43.15</v>
      </c>
      <c r="W178" s="165"/>
      <c r="X178" s="165" t="s">
        <v>196</v>
      </c>
      <c r="Y178" s="166"/>
      <c r="Z178" s="166"/>
      <c r="AA178" s="166"/>
      <c r="AB178" s="166"/>
      <c r="AC178" s="166"/>
      <c r="AD178" s="166"/>
      <c r="AE178" s="166"/>
      <c r="AF178" s="166"/>
      <c r="AG178" s="166" t="s">
        <v>197</v>
      </c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</row>
    <row r="179" spans="1:60" ht="12.75" customHeight="1" outlineLevel="1">
      <c r="A179" s="183"/>
      <c r="B179" s="184"/>
      <c r="C179" s="228" t="s">
        <v>405</v>
      </c>
      <c r="D179" s="228"/>
      <c r="E179" s="228"/>
      <c r="F179" s="228"/>
      <c r="G179" s="228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6"/>
      <c r="Z179" s="166"/>
      <c r="AA179" s="166"/>
      <c r="AB179" s="166"/>
      <c r="AC179" s="166"/>
      <c r="AD179" s="166"/>
      <c r="AE179" s="166"/>
      <c r="AF179" s="166"/>
      <c r="AG179" s="166" t="s">
        <v>199</v>
      </c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</row>
    <row r="180" spans="1:60" ht="12.75" outlineLevel="1">
      <c r="A180" s="183"/>
      <c r="B180" s="184"/>
      <c r="C180" s="186" t="s">
        <v>408</v>
      </c>
      <c r="D180" s="187"/>
      <c r="E180" s="188">
        <v>81.08</v>
      </c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6"/>
      <c r="Z180" s="166"/>
      <c r="AA180" s="166"/>
      <c r="AB180" s="166"/>
      <c r="AC180" s="166"/>
      <c r="AD180" s="166"/>
      <c r="AE180" s="166"/>
      <c r="AF180" s="166"/>
      <c r="AG180" s="166" t="s">
        <v>201</v>
      </c>
      <c r="AH180" s="166">
        <v>0</v>
      </c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</row>
    <row r="181" spans="1:60" ht="12.75" outlineLevel="1">
      <c r="A181" s="183"/>
      <c r="B181" s="184"/>
      <c r="C181" s="186" t="s">
        <v>409</v>
      </c>
      <c r="D181" s="187"/>
      <c r="E181" s="188">
        <v>48.59</v>
      </c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6"/>
      <c r="Z181" s="166"/>
      <c r="AA181" s="166"/>
      <c r="AB181" s="166"/>
      <c r="AC181" s="166"/>
      <c r="AD181" s="166"/>
      <c r="AE181" s="166"/>
      <c r="AF181" s="166"/>
      <c r="AG181" s="166" t="s">
        <v>201</v>
      </c>
      <c r="AH181" s="166">
        <v>0</v>
      </c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</row>
    <row r="182" spans="1:60" ht="12.75" outlineLevel="1">
      <c r="A182" s="183"/>
      <c r="B182" s="184"/>
      <c r="C182" s="186" t="s">
        <v>410</v>
      </c>
      <c r="D182" s="187"/>
      <c r="E182" s="188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6"/>
      <c r="Z182" s="166"/>
      <c r="AA182" s="166"/>
      <c r="AB182" s="166"/>
      <c r="AC182" s="166"/>
      <c r="AD182" s="166"/>
      <c r="AE182" s="166"/>
      <c r="AF182" s="166"/>
      <c r="AG182" s="166" t="s">
        <v>201</v>
      </c>
      <c r="AH182" s="166">
        <v>0</v>
      </c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</row>
    <row r="183" spans="1:60" ht="12.75" outlineLevel="1">
      <c r="A183" s="183"/>
      <c r="B183" s="184"/>
      <c r="C183" s="186" t="s">
        <v>411</v>
      </c>
      <c r="D183" s="187"/>
      <c r="E183" s="188">
        <v>2.04</v>
      </c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6"/>
      <c r="Z183" s="166"/>
      <c r="AA183" s="166"/>
      <c r="AB183" s="166"/>
      <c r="AC183" s="166"/>
      <c r="AD183" s="166"/>
      <c r="AE183" s="166"/>
      <c r="AF183" s="166"/>
      <c r="AG183" s="166" t="s">
        <v>201</v>
      </c>
      <c r="AH183" s="166">
        <v>0</v>
      </c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</row>
    <row r="184" spans="1:60" ht="12.75" outlineLevel="1">
      <c r="A184" s="183"/>
      <c r="B184" s="184"/>
      <c r="C184" s="186" t="s">
        <v>412</v>
      </c>
      <c r="D184" s="187"/>
      <c r="E184" s="188">
        <v>1.37</v>
      </c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6"/>
      <c r="Z184" s="166"/>
      <c r="AA184" s="166"/>
      <c r="AB184" s="166"/>
      <c r="AC184" s="166"/>
      <c r="AD184" s="166"/>
      <c r="AE184" s="166"/>
      <c r="AF184" s="166"/>
      <c r="AG184" s="166" t="s">
        <v>201</v>
      </c>
      <c r="AH184" s="166">
        <v>0</v>
      </c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</row>
    <row r="185" spans="1:60" ht="12.75" outlineLevel="1">
      <c r="A185" s="183"/>
      <c r="B185" s="184"/>
      <c r="C185" s="186" t="s">
        <v>413</v>
      </c>
      <c r="D185" s="187"/>
      <c r="E185" s="188">
        <v>-0.2</v>
      </c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6"/>
      <c r="Z185" s="166"/>
      <c r="AA185" s="166"/>
      <c r="AB185" s="166"/>
      <c r="AC185" s="166"/>
      <c r="AD185" s="166"/>
      <c r="AE185" s="166"/>
      <c r="AF185" s="166"/>
      <c r="AG185" s="166" t="s">
        <v>201</v>
      </c>
      <c r="AH185" s="166">
        <v>0</v>
      </c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</row>
    <row r="186" spans="1:60" ht="12.75" outlineLevel="1">
      <c r="A186" s="183"/>
      <c r="B186" s="184"/>
      <c r="C186" s="186" t="s">
        <v>414</v>
      </c>
      <c r="D186" s="187"/>
      <c r="E186" s="188">
        <v>-0.1</v>
      </c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6"/>
      <c r="Z186" s="166"/>
      <c r="AA186" s="166"/>
      <c r="AB186" s="166"/>
      <c r="AC186" s="166"/>
      <c r="AD186" s="166"/>
      <c r="AE186" s="166"/>
      <c r="AF186" s="166"/>
      <c r="AG186" s="166" t="s">
        <v>201</v>
      </c>
      <c r="AH186" s="166">
        <v>0</v>
      </c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</row>
    <row r="187" spans="1:60" ht="22.5" outlineLevel="1">
      <c r="A187" s="167">
        <v>48</v>
      </c>
      <c r="B187" s="168" t="s">
        <v>415</v>
      </c>
      <c r="C187" s="169" t="s">
        <v>416</v>
      </c>
      <c r="D187" s="170" t="s">
        <v>250</v>
      </c>
      <c r="E187" s="171">
        <v>2.1</v>
      </c>
      <c r="F187" s="172"/>
      <c r="G187" s="173">
        <f>ROUND(E187*F187,2)</f>
        <v>0</v>
      </c>
      <c r="H187" s="172"/>
      <c r="I187" s="173">
        <f>ROUND(E187*H187,2)</f>
        <v>0</v>
      </c>
      <c r="J187" s="172"/>
      <c r="K187" s="173">
        <f>ROUND(E187*J187,2)</f>
        <v>0</v>
      </c>
      <c r="L187" s="173">
        <v>21</v>
      </c>
      <c r="M187" s="173">
        <f>G187*(1+L187/100)</f>
        <v>0</v>
      </c>
      <c r="N187" s="173">
        <v>0.03203</v>
      </c>
      <c r="O187" s="173">
        <f>ROUND(E187*N187,2)</f>
        <v>0.07</v>
      </c>
      <c r="P187" s="173">
        <v>0</v>
      </c>
      <c r="Q187" s="173">
        <f>ROUND(E187*P187,2)</f>
        <v>0</v>
      </c>
      <c r="R187" s="173" t="s">
        <v>251</v>
      </c>
      <c r="S187" s="173" t="s">
        <v>194</v>
      </c>
      <c r="T187" s="174" t="s">
        <v>195</v>
      </c>
      <c r="U187" s="165">
        <v>0.816</v>
      </c>
      <c r="V187" s="165">
        <f>ROUND(E187*U187,2)</f>
        <v>1.71</v>
      </c>
      <c r="W187" s="165"/>
      <c r="X187" s="165" t="s">
        <v>196</v>
      </c>
      <c r="Y187" s="166"/>
      <c r="Z187" s="166"/>
      <c r="AA187" s="166"/>
      <c r="AB187" s="166"/>
      <c r="AC187" s="166"/>
      <c r="AD187" s="166"/>
      <c r="AE187" s="166"/>
      <c r="AF187" s="166"/>
      <c r="AG187" s="166" t="s">
        <v>197</v>
      </c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</row>
    <row r="188" spans="1:60" ht="12.75" customHeight="1" outlineLevel="1">
      <c r="A188" s="183"/>
      <c r="B188" s="184"/>
      <c r="C188" s="228" t="s">
        <v>405</v>
      </c>
      <c r="D188" s="228"/>
      <c r="E188" s="228"/>
      <c r="F188" s="228"/>
      <c r="G188" s="228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6"/>
      <c r="Z188" s="166"/>
      <c r="AA188" s="166"/>
      <c r="AB188" s="166"/>
      <c r="AC188" s="166"/>
      <c r="AD188" s="166"/>
      <c r="AE188" s="166"/>
      <c r="AF188" s="166"/>
      <c r="AG188" s="166" t="s">
        <v>199</v>
      </c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</row>
    <row r="189" spans="1:60" ht="12.75" outlineLevel="1">
      <c r="A189" s="183"/>
      <c r="B189" s="184"/>
      <c r="C189" s="186" t="s">
        <v>417</v>
      </c>
      <c r="D189" s="187"/>
      <c r="E189" s="188">
        <v>2.1</v>
      </c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6"/>
      <c r="Z189" s="166"/>
      <c r="AA189" s="166"/>
      <c r="AB189" s="166"/>
      <c r="AC189" s="166"/>
      <c r="AD189" s="166"/>
      <c r="AE189" s="166"/>
      <c r="AF189" s="166"/>
      <c r="AG189" s="166" t="s">
        <v>201</v>
      </c>
      <c r="AH189" s="166">
        <v>0</v>
      </c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</row>
    <row r="190" spans="1:60" ht="22.5" outlineLevel="1">
      <c r="A190" s="167">
        <v>49</v>
      </c>
      <c r="B190" s="168" t="s">
        <v>418</v>
      </c>
      <c r="C190" s="169" t="s">
        <v>419</v>
      </c>
      <c r="D190" s="170" t="s">
        <v>250</v>
      </c>
      <c r="E190" s="171">
        <v>50.912</v>
      </c>
      <c r="F190" s="172"/>
      <c r="G190" s="173">
        <f>ROUND(E190*F190,2)</f>
        <v>0</v>
      </c>
      <c r="H190" s="172"/>
      <c r="I190" s="173">
        <f>ROUND(E190*H190,2)</f>
        <v>0</v>
      </c>
      <c r="J190" s="172"/>
      <c r="K190" s="173">
        <f>ROUND(E190*J190,2)</f>
        <v>0</v>
      </c>
      <c r="L190" s="173">
        <v>21</v>
      </c>
      <c r="M190" s="173">
        <f>G190*(1+L190/100)</f>
        <v>0</v>
      </c>
      <c r="N190" s="173">
        <v>0.03265</v>
      </c>
      <c r="O190" s="173">
        <f>ROUND(E190*N190,2)</f>
        <v>1.66</v>
      </c>
      <c r="P190" s="173">
        <v>0</v>
      </c>
      <c r="Q190" s="173">
        <f>ROUND(E190*P190,2)</f>
        <v>0</v>
      </c>
      <c r="R190" s="173" t="s">
        <v>251</v>
      </c>
      <c r="S190" s="173" t="s">
        <v>194</v>
      </c>
      <c r="T190" s="174" t="s">
        <v>195</v>
      </c>
      <c r="U190" s="165">
        <v>0.821</v>
      </c>
      <c r="V190" s="165">
        <f>ROUND(E190*U190,2)</f>
        <v>41.8</v>
      </c>
      <c r="W190" s="165"/>
      <c r="X190" s="165" t="s">
        <v>196</v>
      </c>
      <c r="Y190" s="166"/>
      <c r="Z190" s="166"/>
      <c r="AA190" s="166"/>
      <c r="AB190" s="166"/>
      <c r="AC190" s="166"/>
      <c r="AD190" s="166"/>
      <c r="AE190" s="166"/>
      <c r="AF190" s="166"/>
      <c r="AG190" s="166" t="s">
        <v>197</v>
      </c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</row>
    <row r="191" spans="1:60" ht="12.75" customHeight="1" outlineLevel="1">
      <c r="A191" s="183"/>
      <c r="B191" s="184"/>
      <c r="C191" s="228" t="s">
        <v>405</v>
      </c>
      <c r="D191" s="228"/>
      <c r="E191" s="228"/>
      <c r="F191" s="228"/>
      <c r="G191" s="228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6"/>
      <c r="Z191" s="166"/>
      <c r="AA191" s="166"/>
      <c r="AB191" s="166"/>
      <c r="AC191" s="166"/>
      <c r="AD191" s="166"/>
      <c r="AE191" s="166"/>
      <c r="AF191" s="166"/>
      <c r="AG191" s="166" t="s">
        <v>199</v>
      </c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</row>
    <row r="192" spans="1:60" ht="12.75" outlineLevel="1">
      <c r="A192" s="183"/>
      <c r="B192" s="184"/>
      <c r="C192" s="186" t="s">
        <v>420</v>
      </c>
      <c r="D192" s="187"/>
      <c r="E192" s="188">
        <v>44.44</v>
      </c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6"/>
      <c r="Z192" s="166"/>
      <c r="AA192" s="166"/>
      <c r="AB192" s="166"/>
      <c r="AC192" s="166"/>
      <c r="AD192" s="166"/>
      <c r="AE192" s="166"/>
      <c r="AF192" s="166"/>
      <c r="AG192" s="166" t="s">
        <v>201</v>
      </c>
      <c r="AH192" s="166">
        <v>0</v>
      </c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</row>
    <row r="193" spans="1:60" ht="12.75" outlineLevel="1">
      <c r="A193" s="183"/>
      <c r="B193" s="184"/>
      <c r="C193" s="186" t="s">
        <v>421</v>
      </c>
      <c r="D193" s="187"/>
      <c r="E193" s="188">
        <v>-1.58</v>
      </c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6"/>
      <c r="Z193" s="166"/>
      <c r="AA193" s="166"/>
      <c r="AB193" s="166"/>
      <c r="AC193" s="166"/>
      <c r="AD193" s="166"/>
      <c r="AE193" s="166"/>
      <c r="AF193" s="166"/>
      <c r="AG193" s="166" t="s">
        <v>201</v>
      </c>
      <c r="AH193" s="166">
        <v>0</v>
      </c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</row>
    <row r="194" spans="1:60" ht="12.75" outlineLevel="1">
      <c r="A194" s="183"/>
      <c r="B194" s="184"/>
      <c r="C194" s="186" t="s">
        <v>422</v>
      </c>
      <c r="D194" s="187"/>
      <c r="E194" s="188">
        <v>-1.18</v>
      </c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6"/>
      <c r="Z194" s="166"/>
      <c r="AA194" s="166"/>
      <c r="AB194" s="166"/>
      <c r="AC194" s="166"/>
      <c r="AD194" s="166"/>
      <c r="AE194" s="166"/>
      <c r="AF194" s="166"/>
      <c r="AG194" s="166" t="s">
        <v>201</v>
      </c>
      <c r="AH194" s="166">
        <v>0</v>
      </c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</row>
    <row r="195" spans="1:60" ht="12.75" outlineLevel="1">
      <c r="A195" s="183"/>
      <c r="B195" s="184"/>
      <c r="C195" s="186" t="s">
        <v>423</v>
      </c>
      <c r="D195" s="187"/>
      <c r="E195" s="188">
        <v>2.86</v>
      </c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6"/>
      <c r="Z195" s="166"/>
      <c r="AA195" s="166"/>
      <c r="AB195" s="166"/>
      <c r="AC195" s="166"/>
      <c r="AD195" s="166"/>
      <c r="AE195" s="166"/>
      <c r="AF195" s="166"/>
      <c r="AG195" s="166" t="s">
        <v>201</v>
      </c>
      <c r="AH195" s="166">
        <v>0</v>
      </c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</row>
    <row r="196" spans="1:60" ht="12.75" outlineLevel="1">
      <c r="A196" s="183"/>
      <c r="B196" s="184"/>
      <c r="C196" s="186" t="s">
        <v>424</v>
      </c>
      <c r="D196" s="187"/>
      <c r="E196" s="188">
        <v>2.8</v>
      </c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6"/>
      <c r="Z196" s="166"/>
      <c r="AA196" s="166"/>
      <c r="AB196" s="166"/>
      <c r="AC196" s="166"/>
      <c r="AD196" s="166"/>
      <c r="AE196" s="166"/>
      <c r="AF196" s="166"/>
      <c r="AG196" s="166" t="s">
        <v>201</v>
      </c>
      <c r="AH196" s="166">
        <v>0</v>
      </c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</row>
    <row r="197" spans="1:60" ht="12.75" outlineLevel="1">
      <c r="A197" s="183"/>
      <c r="B197" s="184"/>
      <c r="C197" s="186" t="s">
        <v>425</v>
      </c>
      <c r="D197" s="187"/>
      <c r="E197" s="188">
        <v>4.76</v>
      </c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6"/>
      <c r="Z197" s="166"/>
      <c r="AA197" s="166"/>
      <c r="AB197" s="166"/>
      <c r="AC197" s="166"/>
      <c r="AD197" s="166"/>
      <c r="AE197" s="166"/>
      <c r="AF197" s="166"/>
      <c r="AG197" s="166" t="s">
        <v>201</v>
      </c>
      <c r="AH197" s="166">
        <v>0</v>
      </c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</row>
    <row r="198" spans="1:60" ht="12.75" outlineLevel="1">
      <c r="A198" s="183"/>
      <c r="B198" s="184"/>
      <c r="C198" s="186" t="s">
        <v>422</v>
      </c>
      <c r="D198" s="187"/>
      <c r="E198" s="188">
        <v>-1.18</v>
      </c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6"/>
      <c r="Z198" s="166"/>
      <c r="AA198" s="166"/>
      <c r="AB198" s="166"/>
      <c r="AC198" s="166"/>
      <c r="AD198" s="166"/>
      <c r="AE198" s="166"/>
      <c r="AF198" s="166"/>
      <c r="AG198" s="166" t="s">
        <v>201</v>
      </c>
      <c r="AH198" s="166">
        <v>0</v>
      </c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</row>
    <row r="199" spans="1:60" ht="22.5" outlineLevel="1">
      <c r="A199" s="167">
        <v>50</v>
      </c>
      <c r="B199" s="168" t="s">
        <v>426</v>
      </c>
      <c r="C199" s="169" t="s">
        <v>427</v>
      </c>
      <c r="D199" s="170" t="s">
        <v>250</v>
      </c>
      <c r="E199" s="171">
        <v>31.2165</v>
      </c>
      <c r="F199" s="172"/>
      <c r="G199" s="173">
        <f>ROUND(E199*F199,2)</f>
        <v>0</v>
      </c>
      <c r="H199" s="172"/>
      <c r="I199" s="173">
        <f>ROUND(E199*H199,2)</f>
        <v>0</v>
      </c>
      <c r="J199" s="172"/>
      <c r="K199" s="173">
        <f>ROUND(E199*J199,2)</f>
        <v>0</v>
      </c>
      <c r="L199" s="173">
        <v>21</v>
      </c>
      <c r="M199" s="173">
        <f>G199*(1+L199/100)</f>
        <v>0</v>
      </c>
      <c r="N199" s="173">
        <v>0.02015</v>
      </c>
      <c r="O199" s="173">
        <f>ROUND(E199*N199,2)</f>
        <v>0.63</v>
      </c>
      <c r="P199" s="173">
        <v>0</v>
      </c>
      <c r="Q199" s="173">
        <f>ROUND(E199*P199,2)</f>
        <v>0</v>
      </c>
      <c r="R199" s="173" t="s">
        <v>251</v>
      </c>
      <c r="S199" s="173" t="s">
        <v>194</v>
      </c>
      <c r="T199" s="174" t="s">
        <v>195</v>
      </c>
      <c r="U199" s="165">
        <v>0.37</v>
      </c>
      <c r="V199" s="165">
        <f>ROUND(E199*U199,2)</f>
        <v>11.55</v>
      </c>
      <c r="W199" s="165"/>
      <c r="X199" s="165" t="s">
        <v>196</v>
      </c>
      <c r="Y199" s="166"/>
      <c r="Z199" s="166"/>
      <c r="AA199" s="166"/>
      <c r="AB199" s="166"/>
      <c r="AC199" s="166"/>
      <c r="AD199" s="166"/>
      <c r="AE199" s="166"/>
      <c r="AF199" s="166"/>
      <c r="AG199" s="166" t="s">
        <v>197</v>
      </c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</row>
    <row r="200" spans="1:60" ht="12.75" customHeight="1" outlineLevel="1">
      <c r="A200" s="183"/>
      <c r="B200" s="184"/>
      <c r="C200" s="228" t="s">
        <v>428</v>
      </c>
      <c r="D200" s="228"/>
      <c r="E200" s="228"/>
      <c r="F200" s="228"/>
      <c r="G200" s="228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6"/>
      <c r="Z200" s="166"/>
      <c r="AA200" s="166"/>
      <c r="AB200" s="166"/>
      <c r="AC200" s="166"/>
      <c r="AD200" s="166"/>
      <c r="AE200" s="166"/>
      <c r="AF200" s="166"/>
      <c r="AG200" s="166" t="s">
        <v>199</v>
      </c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</row>
    <row r="201" spans="1:60" ht="12.75" outlineLevel="1">
      <c r="A201" s="183"/>
      <c r="B201" s="184"/>
      <c r="C201" s="186" t="s">
        <v>429</v>
      </c>
      <c r="D201" s="187"/>
      <c r="E201" s="188">
        <v>31.22</v>
      </c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6"/>
      <c r="Z201" s="166"/>
      <c r="AA201" s="166"/>
      <c r="AB201" s="166"/>
      <c r="AC201" s="166"/>
      <c r="AD201" s="166"/>
      <c r="AE201" s="166"/>
      <c r="AF201" s="166"/>
      <c r="AG201" s="166" t="s">
        <v>201</v>
      </c>
      <c r="AH201" s="166">
        <v>0</v>
      </c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</row>
    <row r="202" spans="1:60" ht="22.5" outlineLevel="1">
      <c r="A202" s="167">
        <v>51</v>
      </c>
      <c r="B202" s="168" t="s">
        <v>430</v>
      </c>
      <c r="C202" s="169" t="s">
        <v>431</v>
      </c>
      <c r="D202" s="170" t="s">
        <v>250</v>
      </c>
      <c r="E202" s="171">
        <v>132.7736</v>
      </c>
      <c r="F202" s="172"/>
      <c r="G202" s="173">
        <f>ROUND(E202*F202,2)</f>
        <v>0</v>
      </c>
      <c r="H202" s="172"/>
      <c r="I202" s="173">
        <f>ROUND(E202*H202,2)</f>
        <v>0</v>
      </c>
      <c r="J202" s="172"/>
      <c r="K202" s="173">
        <f>ROUND(E202*J202,2)</f>
        <v>0</v>
      </c>
      <c r="L202" s="173">
        <v>21</v>
      </c>
      <c r="M202" s="173">
        <f>G202*(1+L202/100)</f>
        <v>0</v>
      </c>
      <c r="N202" s="173">
        <v>0.00491</v>
      </c>
      <c r="O202" s="173">
        <f>ROUND(E202*N202,2)</f>
        <v>0.65</v>
      </c>
      <c r="P202" s="173">
        <v>0</v>
      </c>
      <c r="Q202" s="173">
        <f>ROUND(E202*P202,2)</f>
        <v>0</v>
      </c>
      <c r="R202" s="173" t="s">
        <v>251</v>
      </c>
      <c r="S202" s="173" t="s">
        <v>194</v>
      </c>
      <c r="T202" s="174" t="s">
        <v>195</v>
      </c>
      <c r="U202" s="165">
        <v>0.362</v>
      </c>
      <c r="V202" s="165">
        <f>ROUND(E202*U202,2)</f>
        <v>48.06</v>
      </c>
      <c r="W202" s="165"/>
      <c r="X202" s="165" t="s">
        <v>196</v>
      </c>
      <c r="Y202" s="166"/>
      <c r="Z202" s="166"/>
      <c r="AA202" s="166"/>
      <c r="AB202" s="166"/>
      <c r="AC202" s="166"/>
      <c r="AD202" s="166"/>
      <c r="AE202" s="166"/>
      <c r="AF202" s="166"/>
      <c r="AG202" s="166" t="s">
        <v>197</v>
      </c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</row>
    <row r="203" spans="1:60" ht="12.75" outlineLevel="1">
      <c r="A203" s="183"/>
      <c r="B203" s="184"/>
      <c r="C203" s="186" t="s">
        <v>408</v>
      </c>
      <c r="D203" s="187"/>
      <c r="E203" s="188">
        <v>81.08</v>
      </c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6"/>
      <c r="Z203" s="166"/>
      <c r="AA203" s="166"/>
      <c r="AB203" s="166"/>
      <c r="AC203" s="166"/>
      <c r="AD203" s="166"/>
      <c r="AE203" s="166"/>
      <c r="AF203" s="166"/>
      <c r="AG203" s="166" t="s">
        <v>201</v>
      </c>
      <c r="AH203" s="166">
        <v>0</v>
      </c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</row>
    <row r="204" spans="1:60" ht="12.75" outlineLevel="1">
      <c r="A204" s="183"/>
      <c r="B204" s="184"/>
      <c r="C204" s="186" t="s">
        <v>409</v>
      </c>
      <c r="D204" s="187"/>
      <c r="E204" s="188">
        <v>48.59</v>
      </c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6"/>
      <c r="Z204" s="166"/>
      <c r="AA204" s="166"/>
      <c r="AB204" s="166"/>
      <c r="AC204" s="166"/>
      <c r="AD204" s="166"/>
      <c r="AE204" s="166"/>
      <c r="AF204" s="166"/>
      <c r="AG204" s="166" t="s">
        <v>201</v>
      </c>
      <c r="AH204" s="166">
        <v>0</v>
      </c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</row>
    <row r="205" spans="1:60" ht="12.75" outlineLevel="1">
      <c r="A205" s="183"/>
      <c r="B205" s="184"/>
      <c r="C205" s="186" t="s">
        <v>410</v>
      </c>
      <c r="D205" s="187"/>
      <c r="E205" s="188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6"/>
      <c r="Z205" s="166"/>
      <c r="AA205" s="166"/>
      <c r="AB205" s="166"/>
      <c r="AC205" s="166"/>
      <c r="AD205" s="166"/>
      <c r="AE205" s="166"/>
      <c r="AF205" s="166"/>
      <c r="AG205" s="166" t="s">
        <v>201</v>
      </c>
      <c r="AH205" s="166">
        <v>0</v>
      </c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</row>
    <row r="206" spans="1:60" ht="12.75" outlineLevel="1">
      <c r="A206" s="183"/>
      <c r="B206" s="184"/>
      <c r="C206" s="186" t="s">
        <v>411</v>
      </c>
      <c r="D206" s="187"/>
      <c r="E206" s="188">
        <v>2.04</v>
      </c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6"/>
      <c r="Z206" s="166"/>
      <c r="AA206" s="166"/>
      <c r="AB206" s="166"/>
      <c r="AC206" s="166"/>
      <c r="AD206" s="166"/>
      <c r="AE206" s="166"/>
      <c r="AF206" s="166"/>
      <c r="AG206" s="166" t="s">
        <v>201</v>
      </c>
      <c r="AH206" s="166">
        <v>0</v>
      </c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</row>
    <row r="207" spans="1:60" ht="12.75" outlineLevel="1">
      <c r="A207" s="183"/>
      <c r="B207" s="184"/>
      <c r="C207" s="186" t="s">
        <v>412</v>
      </c>
      <c r="D207" s="187"/>
      <c r="E207" s="188">
        <v>1.37</v>
      </c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6"/>
      <c r="Z207" s="166"/>
      <c r="AA207" s="166"/>
      <c r="AB207" s="166"/>
      <c r="AC207" s="166"/>
      <c r="AD207" s="166"/>
      <c r="AE207" s="166"/>
      <c r="AF207" s="166"/>
      <c r="AG207" s="166" t="s">
        <v>201</v>
      </c>
      <c r="AH207" s="166">
        <v>0</v>
      </c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</row>
    <row r="208" spans="1:60" ht="12.75" outlineLevel="1">
      <c r="A208" s="183"/>
      <c r="B208" s="184"/>
      <c r="C208" s="186" t="s">
        <v>413</v>
      </c>
      <c r="D208" s="187"/>
      <c r="E208" s="188">
        <v>-0.2</v>
      </c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6"/>
      <c r="Z208" s="166"/>
      <c r="AA208" s="166"/>
      <c r="AB208" s="166"/>
      <c r="AC208" s="166"/>
      <c r="AD208" s="166"/>
      <c r="AE208" s="166"/>
      <c r="AF208" s="166"/>
      <c r="AG208" s="166" t="s">
        <v>201</v>
      </c>
      <c r="AH208" s="166">
        <v>0</v>
      </c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</row>
    <row r="209" spans="1:60" ht="12.75" outlineLevel="1">
      <c r="A209" s="183"/>
      <c r="B209" s="184"/>
      <c r="C209" s="186" t="s">
        <v>414</v>
      </c>
      <c r="D209" s="187"/>
      <c r="E209" s="188">
        <v>-0.1</v>
      </c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6"/>
      <c r="Z209" s="166"/>
      <c r="AA209" s="166"/>
      <c r="AB209" s="166"/>
      <c r="AC209" s="166"/>
      <c r="AD209" s="166"/>
      <c r="AE209" s="166"/>
      <c r="AF209" s="166"/>
      <c r="AG209" s="166" t="s">
        <v>201</v>
      </c>
      <c r="AH209" s="166">
        <v>0</v>
      </c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</row>
    <row r="210" spans="1:60" ht="12.75" outlineLevel="1">
      <c r="A210" s="167">
        <v>52</v>
      </c>
      <c r="B210" s="168" t="s">
        <v>432</v>
      </c>
      <c r="C210" s="169" t="s">
        <v>433</v>
      </c>
      <c r="D210" s="170" t="s">
        <v>250</v>
      </c>
      <c r="E210" s="171">
        <v>81.454</v>
      </c>
      <c r="F210" s="172"/>
      <c r="G210" s="173">
        <f>ROUND(E210*F210,2)</f>
        <v>0</v>
      </c>
      <c r="H210" s="172"/>
      <c r="I210" s="173">
        <f>ROUND(E210*H210,2)</f>
        <v>0</v>
      </c>
      <c r="J210" s="172"/>
      <c r="K210" s="173">
        <f>ROUND(E210*J210,2)</f>
        <v>0</v>
      </c>
      <c r="L210" s="173">
        <v>21</v>
      </c>
      <c r="M210" s="173">
        <f>G210*(1+L210/100)</f>
        <v>0</v>
      </c>
      <c r="N210" s="173">
        <v>0.00315</v>
      </c>
      <c r="O210" s="173">
        <f>ROUND(E210*N210,2)</f>
        <v>0.26</v>
      </c>
      <c r="P210" s="173">
        <v>0</v>
      </c>
      <c r="Q210" s="173">
        <f>ROUND(E210*P210,2)</f>
        <v>0</v>
      </c>
      <c r="R210" s="173" t="s">
        <v>299</v>
      </c>
      <c r="S210" s="173" t="s">
        <v>194</v>
      </c>
      <c r="T210" s="174" t="s">
        <v>195</v>
      </c>
      <c r="U210" s="165">
        <v>0.6</v>
      </c>
      <c r="V210" s="165">
        <f>ROUND(E210*U210,2)</f>
        <v>48.87</v>
      </c>
      <c r="W210" s="165"/>
      <c r="X210" s="165" t="s">
        <v>196</v>
      </c>
      <c r="Y210" s="166"/>
      <c r="Z210" s="166"/>
      <c r="AA210" s="166"/>
      <c r="AB210" s="166"/>
      <c r="AC210" s="166"/>
      <c r="AD210" s="166"/>
      <c r="AE210" s="166"/>
      <c r="AF210" s="166"/>
      <c r="AG210" s="166" t="s">
        <v>197</v>
      </c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</row>
    <row r="211" spans="1:60" ht="12.75" outlineLevel="1">
      <c r="A211" s="183"/>
      <c r="B211" s="184"/>
      <c r="C211" s="186" t="s">
        <v>276</v>
      </c>
      <c r="D211" s="187"/>
      <c r="E211" s="188">
        <v>72.39</v>
      </c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6"/>
      <c r="Z211" s="166"/>
      <c r="AA211" s="166"/>
      <c r="AB211" s="166"/>
      <c r="AC211" s="166"/>
      <c r="AD211" s="166"/>
      <c r="AE211" s="166"/>
      <c r="AF211" s="166"/>
      <c r="AG211" s="166" t="s">
        <v>201</v>
      </c>
      <c r="AH211" s="166">
        <v>0</v>
      </c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</row>
    <row r="212" spans="1:60" ht="12.75" outlineLevel="1">
      <c r="A212" s="183"/>
      <c r="B212" s="184"/>
      <c r="C212" s="186" t="s">
        <v>434</v>
      </c>
      <c r="D212" s="187"/>
      <c r="E212" s="188">
        <v>5.21</v>
      </c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6"/>
      <c r="Z212" s="166"/>
      <c r="AA212" s="166"/>
      <c r="AB212" s="166"/>
      <c r="AC212" s="166"/>
      <c r="AD212" s="166"/>
      <c r="AE212" s="166"/>
      <c r="AF212" s="166"/>
      <c r="AG212" s="166" t="s">
        <v>201</v>
      </c>
      <c r="AH212" s="166">
        <v>0</v>
      </c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</row>
    <row r="213" spans="1:60" ht="12.75" outlineLevel="1">
      <c r="A213" s="183"/>
      <c r="B213" s="184"/>
      <c r="C213" s="186" t="s">
        <v>435</v>
      </c>
      <c r="D213" s="187"/>
      <c r="E213" s="188">
        <v>1.49</v>
      </c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6"/>
      <c r="Z213" s="166"/>
      <c r="AA213" s="166"/>
      <c r="AB213" s="166"/>
      <c r="AC213" s="166"/>
      <c r="AD213" s="166"/>
      <c r="AE213" s="166"/>
      <c r="AF213" s="166"/>
      <c r="AG213" s="166" t="s">
        <v>201</v>
      </c>
      <c r="AH213" s="166">
        <v>0</v>
      </c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</row>
    <row r="214" spans="1:60" ht="12.75" outlineLevel="1">
      <c r="A214" s="183"/>
      <c r="B214" s="184"/>
      <c r="C214" s="186" t="s">
        <v>436</v>
      </c>
      <c r="D214" s="187"/>
      <c r="E214" s="188">
        <v>2.37</v>
      </c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6"/>
      <c r="Z214" s="166"/>
      <c r="AA214" s="166"/>
      <c r="AB214" s="166"/>
      <c r="AC214" s="166"/>
      <c r="AD214" s="166"/>
      <c r="AE214" s="166"/>
      <c r="AF214" s="166"/>
      <c r="AG214" s="166" t="s">
        <v>201</v>
      </c>
      <c r="AH214" s="166">
        <v>0</v>
      </c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</row>
    <row r="215" spans="1:60" ht="12.75" outlineLevel="1">
      <c r="A215" s="157">
        <v>53</v>
      </c>
      <c r="B215" s="158" t="s">
        <v>437</v>
      </c>
      <c r="C215" s="159" t="s">
        <v>438</v>
      </c>
      <c r="D215" s="160" t="s">
        <v>250</v>
      </c>
      <c r="E215" s="161">
        <v>81.454</v>
      </c>
      <c r="F215" s="162"/>
      <c r="G215" s="163">
        <f>ROUND(E215*F215,2)</f>
        <v>0</v>
      </c>
      <c r="H215" s="162"/>
      <c r="I215" s="163">
        <f>ROUND(E215*H215,2)</f>
        <v>0</v>
      </c>
      <c r="J215" s="162"/>
      <c r="K215" s="163">
        <f>ROUND(E215*J215,2)</f>
        <v>0</v>
      </c>
      <c r="L215" s="163">
        <v>21</v>
      </c>
      <c r="M215" s="163">
        <f>G215*(1+L215/100)</f>
        <v>0</v>
      </c>
      <c r="N215" s="163">
        <v>0.0004</v>
      </c>
      <c r="O215" s="163">
        <f>ROUND(E215*N215,2)</f>
        <v>0.03</v>
      </c>
      <c r="P215" s="163">
        <v>0</v>
      </c>
      <c r="Q215" s="163">
        <f>ROUND(E215*P215,2)</f>
        <v>0</v>
      </c>
      <c r="R215" s="163" t="s">
        <v>299</v>
      </c>
      <c r="S215" s="163" t="s">
        <v>194</v>
      </c>
      <c r="T215" s="164" t="s">
        <v>195</v>
      </c>
      <c r="U215" s="165">
        <v>0.09</v>
      </c>
      <c r="V215" s="165">
        <f>ROUND(E215*U215,2)</f>
        <v>7.33</v>
      </c>
      <c r="W215" s="165"/>
      <c r="X215" s="165" t="s">
        <v>196</v>
      </c>
      <c r="Y215" s="166"/>
      <c r="Z215" s="166"/>
      <c r="AA215" s="166"/>
      <c r="AB215" s="166"/>
      <c r="AC215" s="166"/>
      <c r="AD215" s="166"/>
      <c r="AE215" s="166"/>
      <c r="AF215" s="166"/>
      <c r="AG215" s="166" t="s">
        <v>197</v>
      </c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</row>
    <row r="216" spans="1:33" ht="12.75">
      <c r="A216" s="149" t="s">
        <v>173</v>
      </c>
      <c r="B216" s="150" t="s">
        <v>77</v>
      </c>
      <c r="C216" s="151" t="s">
        <v>78</v>
      </c>
      <c r="D216" s="152"/>
      <c r="E216" s="153"/>
      <c r="F216" s="154"/>
      <c r="G216" s="154">
        <f>SUMIF(AG217:AG219,"&lt;&gt;NOR",G217:G219)</f>
        <v>0</v>
      </c>
      <c r="H216" s="154"/>
      <c r="I216" s="154">
        <f>SUM(I217:I219)</f>
        <v>0</v>
      </c>
      <c r="J216" s="154"/>
      <c r="K216" s="154">
        <f>SUM(K217:K219)</f>
        <v>0</v>
      </c>
      <c r="L216" s="154"/>
      <c r="M216" s="154">
        <f>SUM(M217:M219)</f>
        <v>0</v>
      </c>
      <c r="N216" s="154"/>
      <c r="O216" s="154">
        <f>SUM(O217:O219)</f>
        <v>0</v>
      </c>
      <c r="P216" s="154"/>
      <c r="Q216" s="154">
        <f>SUM(Q217:Q219)</f>
        <v>0</v>
      </c>
      <c r="R216" s="154"/>
      <c r="S216" s="154"/>
      <c r="T216" s="155"/>
      <c r="U216" s="156"/>
      <c r="V216" s="156">
        <f>SUM(V217:V219)</f>
        <v>0.37</v>
      </c>
      <c r="W216" s="156"/>
      <c r="X216" s="156"/>
      <c r="AG216" t="s">
        <v>174</v>
      </c>
    </row>
    <row r="217" spans="1:60" ht="12.75" outlineLevel="1">
      <c r="A217" s="167">
        <v>54</v>
      </c>
      <c r="B217" s="168" t="s">
        <v>439</v>
      </c>
      <c r="C217" s="169" t="s">
        <v>440</v>
      </c>
      <c r="D217" s="170" t="s">
        <v>250</v>
      </c>
      <c r="E217" s="171">
        <v>4.7718</v>
      </c>
      <c r="F217" s="172"/>
      <c r="G217" s="173">
        <f>ROUND(E217*F217,2)</f>
        <v>0</v>
      </c>
      <c r="H217" s="172"/>
      <c r="I217" s="173">
        <f>ROUND(E217*H217,2)</f>
        <v>0</v>
      </c>
      <c r="J217" s="172"/>
      <c r="K217" s="173">
        <f>ROUND(E217*J217,2)</f>
        <v>0</v>
      </c>
      <c r="L217" s="173">
        <v>21</v>
      </c>
      <c r="M217" s="173">
        <f>G217*(1+L217/100)</f>
        <v>0</v>
      </c>
      <c r="N217" s="173">
        <v>4E-05</v>
      </c>
      <c r="O217" s="173">
        <f>ROUND(E217*N217,2)</f>
        <v>0</v>
      </c>
      <c r="P217" s="173">
        <v>0</v>
      </c>
      <c r="Q217" s="173">
        <f>ROUND(E217*P217,2)</f>
        <v>0</v>
      </c>
      <c r="R217" s="173" t="s">
        <v>251</v>
      </c>
      <c r="S217" s="173" t="s">
        <v>194</v>
      </c>
      <c r="T217" s="174" t="s">
        <v>195</v>
      </c>
      <c r="U217" s="165">
        <v>0.078</v>
      </c>
      <c r="V217" s="165">
        <f>ROUND(E217*U217,2)</f>
        <v>0.37</v>
      </c>
      <c r="W217" s="165"/>
      <c r="X217" s="165" t="s">
        <v>196</v>
      </c>
      <c r="Y217" s="166"/>
      <c r="Z217" s="166"/>
      <c r="AA217" s="166"/>
      <c r="AB217" s="166"/>
      <c r="AC217" s="166"/>
      <c r="AD217" s="166"/>
      <c r="AE217" s="166"/>
      <c r="AF217" s="166"/>
      <c r="AG217" s="166" t="s">
        <v>197</v>
      </c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</row>
    <row r="218" spans="1:60" ht="22.5" customHeight="1" outlineLevel="1">
      <c r="A218" s="183"/>
      <c r="B218" s="184"/>
      <c r="C218" s="228" t="s">
        <v>441</v>
      </c>
      <c r="D218" s="228"/>
      <c r="E218" s="228"/>
      <c r="F218" s="228"/>
      <c r="G218" s="228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6"/>
      <c r="Z218" s="166"/>
      <c r="AA218" s="166"/>
      <c r="AB218" s="166"/>
      <c r="AC218" s="166"/>
      <c r="AD218" s="166"/>
      <c r="AE218" s="166"/>
      <c r="AF218" s="166"/>
      <c r="AG218" s="166" t="s">
        <v>199</v>
      </c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85" t="str">
        <f>C218</f>
        <v>s rámy a zárubněmi, zábradlí, předmětů oplechování apod., které se zřizují ještě před úpravami povrchu, před jejich znečištěním při úpravách povrchu nástřikem plastických (lepivých) maltovin</v>
      </c>
      <c r="BB218" s="166"/>
      <c r="BC218" s="166"/>
      <c r="BD218" s="166"/>
      <c r="BE218" s="166"/>
      <c r="BF218" s="166"/>
      <c r="BG218" s="166"/>
      <c r="BH218" s="166"/>
    </row>
    <row r="219" spans="1:60" ht="12.75" outlineLevel="1">
      <c r="A219" s="183"/>
      <c r="B219" s="184"/>
      <c r="C219" s="186" t="s">
        <v>375</v>
      </c>
      <c r="D219" s="187"/>
      <c r="E219" s="188">
        <v>4.77</v>
      </c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6"/>
      <c r="Z219" s="166"/>
      <c r="AA219" s="166"/>
      <c r="AB219" s="166"/>
      <c r="AC219" s="166"/>
      <c r="AD219" s="166"/>
      <c r="AE219" s="166"/>
      <c r="AF219" s="166"/>
      <c r="AG219" s="166" t="s">
        <v>201</v>
      </c>
      <c r="AH219" s="166">
        <v>0</v>
      </c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</row>
    <row r="220" spans="1:33" ht="12.75">
      <c r="A220" s="149" t="s">
        <v>173</v>
      </c>
      <c r="B220" s="150" t="s">
        <v>79</v>
      </c>
      <c r="C220" s="151" t="s">
        <v>80</v>
      </c>
      <c r="D220" s="152"/>
      <c r="E220" s="153"/>
      <c r="F220" s="154"/>
      <c r="G220" s="154">
        <f>SUMIF(AG221:AG263,"&lt;&gt;NOR",G221:G263)</f>
        <v>0</v>
      </c>
      <c r="H220" s="154"/>
      <c r="I220" s="154">
        <f>SUM(I221:I263)</f>
        <v>0</v>
      </c>
      <c r="J220" s="154"/>
      <c r="K220" s="154">
        <f>SUM(K221:K263)</f>
        <v>0</v>
      </c>
      <c r="L220" s="154"/>
      <c r="M220" s="154">
        <f>SUM(M221:M263)</f>
        <v>0</v>
      </c>
      <c r="N220" s="154"/>
      <c r="O220" s="154">
        <f>SUM(O221:O263)</f>
        <v>95.29</v>
      </c>
      <c r="P220" s="154"/>
      <c r="Q220" s="154">
        <f>SUM(Q221:Q263)</f>
        <v>0</v>
      </c>
      <c r="R220" s="154"/>
      <c r="S220" s="154"/>
      <c r="T220" s="155"/>
      <c r="U220" s="156"/>
      <c r="V220" s="156">
        <f>SUM(V221:V263)</f>
        <v>143.2</v>
      </c>
      <c r="W220" s="156"/>
      <c r="X220" s="156"/>
      <c r="AG220" t="s">
        <v>174</v>
      </c>
    </row>
    <row r="221" spans="1:60" ht="22.5" outlineLevel="1">
      <c r="A221" s="167">
        <v>55</v>
      </c>
      <c r="B221" s="168" t="s">
        <v>442</v>
      </c>
      <c r="C221" s="169" t="s">
        <v>443</v>
      </c>
      <c r="D221" s="170" t="s">
        <v>324</v>
      </c>
      <c r="E221" s="171">
        <v>39.95</v>
      </c>
      <c r="F221" s="172"/>
      <c r="G221" s="173">
        <f>ROUND(E221*F221,2)</f>
        <v>0</v>
      </c>
      <c r="H221" s="172"/>
      <c r="I221" s="173">
        <f>ROUND(E221*H221,2)</f>
        <v>0</v>
      </c>
      <c r="J221" s="172"/>
      <c r="K221" s="173">
        <f>ROUND(E221*J221,2)</f>
        <v>0</v>
      </c>
      <c r="L221" s="173">
        <v>21</v>
      </c>
      <c r="M221" s="173">
        <f>G221*(1+L221/100)</f>
        <v>0</v>
      </c>
      <c r="N221" s="173">
        <v>0</v>
      </c>
      <c r="O221" s="173">
        <f>ROUND(E221*N221,2)</f>
        <v>0</v>
      </c>
      <c r="P221" s="173">
        <v>0</v>
      </c>
      <c r="Q221" s="173">
        <f>ROUND(E221*P221,2)</f>
        <v>0</v>
      </c>
      <c r="R221" s="173" t="s">
        <v>251</v>
      </c>
      <c r="S221" s="173" t="s">
        <v>194</v>
      </c>
      <c r="T221" s="174" t="s">
        <v>195</v>
      </c>
      <c r="U221" s="165">
        <v>0.0412</v>
      </c>
      <c r="V221" s="165">
        <f>ROUND(E221*U221,2)</f>
        <v>1.65</v>
      </c>
      <c r="W221" s="165"/>
      <c r="X221" s="165" t="s">
        <v>196</v>
      </c>
      <c r="Y221" s="166"/>
      <c r="Z221" s="166"/>
      <c r="AA221" s="166"/>
      <c r="AB221" s="166"/>
      <c r="AC221" s="166"/>
      <c r="AD221" s="166"/>
      <c r="AE221" s="166"/>
      <c r="AF221" s="166"/>
      <c r="AG221" s="166" t="s">
        <v>197</v>
      </c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</row>
    <row r="222" spans="1:60" ht="12.75" customHeight="1" outlineLevel="1">
      <c r="A222" s="183"/>
      <c r="B222" s="184"/>
      <c r="C222" s="228" t="s">
        <v>444</v>
      </c>
      <c r="D222" s="228"/>
      <c r="E222" s="228"/>
      <c r="F222" s="228"/>
      <c r="G222" s="228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6"/>
      <c r="Z222" s="166"/>
      <c r="AA222" s="166"/>
      <c r="AB222" s="166"/>
      <c r="AC222" s="166"/>
      <c r="AD222" s="166"/>
      <c r="AE222" s="166"/>
      <c r="AF222" s="166"/>
      <c r="AG222" s="166" t="s">
        <v>199</v>
      </c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</row>
    <row r="223" spans="1:60" ht="12.75" outlineLevel="1">
      <c r="A223" s="183"/>
      <c r="B223" s="184"/>
      <c r="C223" s="186" t="s">
        <v>445</v>
      </c>
      <c r="D223" s="187"/>
      <c r="E223" s="188">
        <v>15.6</v>
      </c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6"/>
      <c r="Z223" s="166"/>
      <c r="AA223" s="166"/>
      <c r="AB223" s="166"/>
      <c r="AC223" s="166"/>
      <c r="AD223" s="166"/>
      <c r="AE223" s="166"/>
      <c r="AF223" s="166"/>
      <c r="AG223" s="166" t="s">
        <v>201</v>
      </c>
      <c r="AH223" s="166">
        <v>0</v>
      </c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</row>
    <row r="224" spans="1:60" ht="12.75" outlineLevel="1">
      <c r="A224" s="183"/>
      <c r="B224" s="184"/>
      <c r="C224" s="186" t="s">
        <v>446</v>
      </c>
      <c r="D224" s="187"/>
      <c r="E224" s="188">
        <v>14.99</v>
      </c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6"/>
      <c r="Z224" s="166"/>
      <c r="AA224" s="166"/>
      <c r="AB224" s="166"/>
      <c r="AC224" s="166"/>
      <c r="AD224" s="166"/>
      <c r="AE224" s="166"/>
      <c r="AF224" s="166"/>
      <c r="AG224" s="166" t="s">
        <v>201</v>
      </c>
      <c r="AH224" s="166">
        <v>0</v>
      </c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</row>
    <row r="225" spans="1:60" ht="12.75" outlineLevel="1">
      <c r="A225" s="183"/>
      <c r="B225" s="184"/>
      <c r="C225" s="186" t="s">
        <v>447</v>
      </c>
      <c r="D225" s="187"/>
      <c r="E225" s="188">
        <v>9.36</v>
      </c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6"/>
      <c r="Z225" s="166"/>
      <c r="AA225" s="166"/>
      <c r="AB225" s="166"/>
      <c r="AC225" s="166"/>
      <c r="AD225" s="166"/>
      <c r="AE225" s="166"/>
      <c r="AF225" s="166"/>
      <c r="AG225" s="166" t="s">
        <v>201</v>
      </c>
      <c r="AH225" s="166">
        <v>0</v>
      </c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</row>
    <row r="226" spans="1:60" ht="12.75" outlineLevel="1">
      <c r="A226" s="167">
        <v>56</v>
      </c>
      <c r="B226" s="168" t="s">
        <v>448</v>
      </c>
      <c r="C226" s="169" t="s">
        <v>449</v>
      </c>
      <c r="D226" s="170" t="s">
        <v>192</v>
      </c>
      <c r="E226" s="171">
        <v>2.81495</v>
      </c>
      <c r="F226" s="172"/>
      <c r="G226" s="173">
        <f>ROUND(E226*F226,2)</f>
        <v>0</v>
      </c>
      <c r="H226" s="172"/>
      <c r="I226" s="173">
        <f>ROUND(E226*H226,2)</f>
        <v>0</v>
      </c>
      <c r="J226" s="172"/>
      <c r="K226" s="173">
        <f>ROUND(E226*J226,2)</f>
        <v>0</v>
      </c>
      <c r="L226" s="173">
        <v>21</v>
      </c>
      <c r="M226" s="173">
        <f>G226*(1+L226/100)</f>
        <v>0</v>
      </c>
      <c r="N226" s="173">
        <v>2.5</v>
      </c>
      <c r="O226" s="173">
        <f>ROUND(E226*N226,2)</f>
        <v>7.04</v>
      </c>
      <c r="P226" s="173">
        <v>0</v>
      </c>
      <c r="Q226" s="173">
        <f>ROUND(E226*P226,2)</f>
        <v>0</v>
      </c>
      <c r="R226" s="173" t="s">
        <v>303</v>
      </c>
      <c r="S226" s="173" t="s">
        <v>194</v>
      </c>
      <c r="T226" s="174" t="s">
        <v>195</v>
      </c>
      <c r="U226" s="165">
        <v>5.33</v>
      </c>
      <c r="V226" s="165">
        <f>ROUND(E226*U226,2)</f>
        <v>15</v>
      </c>
      <c r="W226" s="165"/>
      <c r="X226" s="165" t="s">
        <v>196</v>
      </c>
      <c r="Y226" s="166"/>
      <c r="Z226" s="166"/>
      <c r="AA226" s="166"/>
      <c r="AB226" s="166"/>
      <c r="AC226" s="166"/>
      <c r="AD226" s="166"/>
      <c r="AE226" s="166"/>
      <c r="AF226" s="166"/>
      <c r="AG226" s="166" t="s">
        <v>197</v>
      </c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</row>
    <row r="227" spans="1:60" ht="12.75" customHeight="1" outlineLevel="1">
      <c r="A227" s="183"/>
      <c r="B227" s="184"/>
      <c r="C227" s="228" t="s">
        <v>450</v>
      </c>
      <c r="D227" s="228"/>
      <c r="E227" s="228"/>
      <c r="F227" s="228"/>
      <c r="G227" s="228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6"/>
      <c r="Z227" s="166"/>
      <c r="AA227" s="166"/>
      <c r="AB227" s="166"/>
      <c r="AC227" s="166"/>
      <c r="AD227" s="166"/>
      <c r="AE227" s="166"/>
      <c r="AF227" s="166"/>
      <c r="AG227" s="166" t="s">
        <v>199</v>
      </c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</row>
    <row r="228" spans="1:60" ht="12.75" outlineLevel="1">
      <c r="A228" s="183"/>
      <c r="B228" s="184"/>
      <c r="C228" s="186" t="s">
        <v>451</v>
      </c>
      <c r="D228" s="187"/>
      <c r="E228" s="188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6"/>
      <c r="Z228" s="166"/>
      <c r="AA228" s="166"/>
      <c r="AB228" s="166"/>
      <c r="AC228" s="166"/>
      <c r="AD228" s="166"/>
      <c r="AE228" s="166"/>
      <c r="AF228" s="166"/>
      <c r="AG228" s="166" t="s">
        <v>201</v>
      </c>
      <c r="AH228" s="166">
        <v>0</v>
      </c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</row>
    <row r="229" spans="1:60" ht="12.75" outlineLevel="1">
      <c r="A229" s="183"/>
      <c r="B229" s="184"/>
      <c r="C229" s="186" t="s">
        <v>452</v>
      </c>
      <c r="D229" s="187"/>
      <c r="E229" s="188">
        <v>2.22</v>
      </c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6"/>
      <c r="Z229" s="166"/>
      <c r="AA229" s="166"/>
      <c r="AB229" s="166"/>
      <c r="AC229" s="166"/>
      <c r="AD229" s="166"/>
      <c r="AE229" s="166"/>
      <c r="AF229" s="166"/>
      <c r="AG229" s="166" t="s">
        <v>201</v>
      </c>
      <c r="AH229" s="166">
        <v>0</v>
      </c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</row>
    <row r="230" spans="1:60" ht="12.75" outlineLevel="1">
      <c r="A230" s="183"/>
      <c r="B230" s="184"/>
      <c r="C230" s="186" t="s">
        <v>453</v>
      </c>
      <c r="D230" s="187"/>
      <c r="E230" s="188">
        <v>0.09</v>
      </c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6"/>
      <c r="Z230" s="166"/>
      <c r="AA230" s="166"/>
      <c r="AB230" s="166"/>
      <c r="AC230" s="166"/>
      <c r="AD230" s="166"/>
      <c r="AE230" s="166"/>
      <c r="AF230" s="166"/>
      <c r="AG230" s="166" t="s">
        <v>201</v>
      </c>
      <c r="AH230" s="166">
        <v>0</v>
      </c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</row>
    <row r="231" spans="1:60" ht="12.75" outlineLevel="1">
      <c r="A231" s="183"/>
      <c r="B231" s="184"/>
      <c r="C231" s="186" t="s">
        <v>454</v>
      </c>
      <c r="D231" s="187"/>
      <c r="E231" s="188">
        <v>0.5</v>
      </c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6"/>
      <c r="Z231" s="166"/>
      <c r="AA231" s="166"/>
      <c r="AB231" s="166"/>
      <c r="AC231" s="166"/>
      <c r="AD231" s="166"/>
      <c r="AE231" s="166"/>
      <c r="AF231" s="166"/>
      <c r="AG231" s="166" t="s">
        <v>201</v>
      </c>
      <c r="AH231" s="166">
        <v>0</v>
      </c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</row>
    <row r="232" spans="1:60" ht="22.5" outlineLevel="1">
      <c r="A232" s="167">
        <v>57</v>
      </c>
      <c r="B232" s="168" t="s">
        <v>455</v>
      </c>
      <c r="C232" s="169" t="s">
        <v>456</v>
      </c>
      <c r="D232" s="170" t="s">
        <v>192</v>
      </c>
      <c r="E232" s="171">
        <v>5.0673</v>
      </c>
      <c r="F232" s="172"/>
      <c r="G232" s="173">
        <f>ROUND(E232*F232,2)</f>
        <v>0</v>
      </c>
      <c r="H232" s="172"/>
      <c r="I232" s="173">
        <f>ROUND(E232*H232,2)</f>
        <v>0</v>
      </c>
      <c r="J232" s="172"/>
      <c r="K232" s="173">
        <f>ROUND(E232*J232,2)</f>
        <v>0</v>
      </c>
      <c r="L232" s="173">
        <v>21</v>
      </c>
      <c r="M232" s="173">
        <f>G232*(1+L232/100)</f>
        <v>0</v>
      </c>
      <c r="N232" s="173">
        <v>1.818</v>
      </c>
      <c r="O232" s="173">
        <f>ROUND(E232*N232,2)</f>
        <v>9.21</v>
      </c>
      <c r="P232" s="173">
        <v>0</v>
      </c>
      <c r="Q232" s="173">
        <f>ROUND(E232*P232,2)</f>
        <v>0</v>
      </c>
      <c r="R232" s="173" t="s">
        <v>251</v>
      </c>
      <c r="S232" s="173" t="s">
        <v>457</v>
      </c>
      <c r="T232" s="174" t="s">
        <v>457</v>
      </c>
      <c r="U232" s="165">
        <v>2.982</v>
      </c>
      <c r="V232" s="165">
        <f>ROUND(E232*U232,2)</f>
        <v>15.11</v>
      </c>
      <c r="W232" s="165"/>
      <c r="X232" s="165" t="s">
        <v>196</v>
      </c>
      <c r="Y232" s="166"/>
      <c r="Z232" s="166"/>
      <c r="AA232" s="166"/>
      <c r="AB232" s="166"/>
      <c r="AC232" s="166"/>
      <c r="AD232" s="166"/>
      <c r="AE232" s="166"/>
      <c r="AF232" s="166"/>
      <c r="AG232" s="166" t="s">
        <v>197</v>
      </c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</row>
    <row r="233" spans="1:60" ht="12.75" outlineLevel="1">
      <c r="A233" s="183"/>
      <c r="B233" s="184"/>
      <c r="C233" s="186" t="s">
        <v>458</v>
      </c>
      <c r="D233" s="187"/>
      <c r="E233" s="188">
        <v>5.07</v>
      </c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6"/>
      <c r="Z233" s="166"/>
      <c r="AA233" s="166"/>
      <c r="AB233" s="166"/>
      <c r="AC233" s="166"/>
      <c r="AD233" s="166"/>
      <c r="AE233" s="166"/>
      <c r="AF233" s="166"/>
      <c r="AG233" s="166" t="s">
        <v>201</v>
      </c>
      <c r="AH233" s="166">
        <v>0</v>
      </c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</row>
    <row r="234" spans="1:60" ht="22.5" outlineLevel="1">
      <c r="A234" s="167">
        <v>58</v>
      </c>
      <c r="B234" s="168" t="s">
        <v>459</v>
      </c>
      <c r="C234" s="169" t="s">
        <v>460</v>
      </c>
      <c r="D234" s="170" t="s">
        <v>192</v>
      </c>
      <c r="E234" s="171">
        <v>20.66842</v>
      </c>
      <c r="F234" s="172"/>
      <c r="G234" s="173">
        <f>ROUND(E234*F234,2)</f>
        <v>0</v>
      </c>
      <c r="H234" s="172"/>
      <c r="I234" s="173">
        <f>ROUND(E234*H234,2)</f>
        <v>0</v>
      </c>
      <c r="J234" s="172"/>
      <c r="K234" s="173">
        <f>ROUND(E234*J234,2)</f>
        <v>0</v>
      </c>
      <c r="L234" s="173">
        <v>21</v>
      </c>
      <c r="M234" s="173">
        <f>G234*(1+L234/100)</f>
        <v>0</v>
      </c>
      <c r="N234" s="173">
        <v>1.837</v>
      </c>
      <c r="O234" s="173">
        <f>ROUND(E234*N234,2)</f>
        <v>37.97</v>
      </c>
      <c r="P234" s="173">
        <v>0</v>
      </c>
      <c r="Q234" s="173">
        <f>ROUND(E234*P234,2)</f>
        <v>0</v>
      </c>
      <c r="R234" s="173" t="s">
        <v>251</v>
      </c>
      <c r="S234" s="173" t="s">
        <v>194</v>
      </c>
      <c r="T234" s="174" t="s">
        <v>195</v>
      </c>
      <c r="U234" s="165">
        <v>1.836</v>
      </c>
      <c r="V234" s="165">
        <f>ROUND(E234*U234,2)</f>
        <v>37.95</v>
      </c>
      <c r="W234" s="165"/>
      <c r="X234" s="165" t="s">
        <v>196</v>
      </c>
      <c r="Y234" s="166"/>
      <c r="Z234" s="166"/>
      <c r="AA234" s="166"/>
      <c r="AB234" s="166"/>
      <c r="AC234" s="166"/>
      <c r="AD234" s="166"/>
      <c r="AE234" s="166"/>
      <c r="AF234" s="166"/>
      <c r="AG234" s="166" t="s">
        <v>197</v>
      </c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</row>
    <row r="235" spans="1:60" ht="12.75" customHeight="1" outlineLevel="1">
      <c r="A235" s="183"/>
      <c r="B235" s="184"/>
      <c r="C235" s="228" t="s">
        <v>461</v>
      </c>
      <c r="D235" s="228"/>
      <c r="E235" s="228"/>
      <c r="F235" s="228"/>
      <c r="G235" s="228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6"/>
      <c r="Z235" s="166"/>
      <c r="AA235" s="166"/>
      <c r="AB235" s="166"/>
      <c r="AC235" s="166"/>
      <c r="AD235" s="166"/>
      <c r="AE235" s="166"/>
      <c r="AF235" s="166"/>
      <c r="AG235" s="166" t="s">
        <v>199</v>
      </c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85" t="str">
        <f>C235</f>
        <v>pod mazaniny a dlažby, popř. na plochých střechách, vodorovný nebo ve spádu, s udusáním a urovnáním povrchu,</v>
      </c>
      <c r="BB235" s="166"/>
      <c r="BC235" s="166"/>
      <c r="BD235" s="166"/>
      <c r="BE235" s="166"/>
      <c r="BF235" s="166"/>
      <c r="BG235" s="166"/>
      <c r="BH235" s="166"/>
    </row>
    <row r="236" spans="1:60" ht="12.75" outlineLevel="1">
      <c r="A236" s="183"/>
      <c r="B236" s="184"/>
      <c r="C236" s="186" t="s">
        <v>462</v>
      </c>
      <c r="D236" s="187"/>
      <c r="E236" s="188">
        <v>10.86</v>
      </c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6"/>
      <c r="Z236" s="166"/>
      <c r="AA236" s="166"/>
      <c r="AB236" s="166"/>
      <c r="AC236" s="166"/>
      <c r="AD236" s="166"/>
      <c r="AE236" s="166"/>
      <c r="AF236" s="166"/>
      <c r="AG236" s="166" t="s">
        <v>201</v>
      </c>
      <c r="AH236" s="166">
        <v>0</v>
      </c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</row>
    <row r="237" spans="1:60" ht="12.75" outlineLevel="1">
      <c r="A237" s="183"/>
      <c r="B237" s="184"/>
      <c r="C237" s="186" t="s">
        <v>463</v>
      </c>
      <c r="D237" s="187"/>
      <c r="E237" s="188">
        <v>2.98</v>
      </c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6"/>
      <c r="Z237" s="166"/>
      <c r="AA237" s="166"/>
      <c r="AB237" s="166"/>
      <c r="AC237" s="166"/>
      <c r="AD237" s="166"/>
      <c r="AE237" s="166"/>
      <c r="AF237" s="166"/>
      <c r="AG237" s="166" t="s">
        <v>201</v>
      </c>
      <c r="AH237" s="166">
        <v>0</v>
      </c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</row>
    <row r="238" spans="1:60" ht="12.75" outlineLevel="1">
      <c r="A238" s="183"/>
      <c r="B238" s="184"/>
      <c r="C238" s="186" t="s">
        <v>464</v>
      </c>
      <c r="D238" s="187"/>
      <c r="E238" s="188">
        <v>3.54</v>
      </c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6"/>
      <c r="Z238" s="166"/>
      <c r="AA238" s="166"/>
      <c r="AB238" s="166"/>
      <c r="AC238" s="166"/>
      <c r="AD238" s="166"/>
      <c r="AE238" s="166"/>
      <c r="AF238" s="166"/>
      <c r="AG238" s="166" t="s">
        <v>201</v>
      </c>
      <c r="AH238" s="166">
        <v>0</v>
      </c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</row>
    <row r="239" spans="1:60" ht="12.75" outlineLevel="1">
      <c r="A239" s="183"/>
      <c r="B239" s="184"/>
      <c r="C239" s="186" t="s">
        <v>465</v>
      </c>
      <c r="D239" s="187"/>
      <c r="E239" s="188">
        <v>2.55</v>
      </c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6"/>
      <c r="Z239" s="166"/>
      <c r="AA239" s="166"/>
      <c r="AB239" s="166"/>
      <c r="AC239" s="166"/>
      <c r="AD239" s="166"/>
      <c r="AE239" s="166"/>
      <c r="AF239" s="166"/>
      <c r="AG239" s="166" t="s">
        <v>201</v>
      </c>
      <c r="AH239" s="166">
        <v>0</v>
      </c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</row>
    <row r="240" spans="1:60" ht="12.75" outlineLevel="1">
      <c r="A240" s="183"/>
      <c r="B240" s="184"/>
      <c r="C240" s="186" t="s">
        <v>466</v>
      </c>
      <c r="D240" s="187"/>
      <c r="E240" s="188">
        <v>0.11</v>
      </c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6"/>
      <c r="Z240" s="166"/>
      <c r="AA240" s="166"/>
      <c r="AB240" s="166"/>
      <c r="AC240" s="166"/>
      <c r="AD240" s="166"/>
      <c r="AE240" s="166"/>
      <c r="AF240" s="166"/>
      <c r="AG240" s="166" t="s">
        <v>201</v>
      </c>
      <c r="AH240" s="166">
        <v>0</v>
      </c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</row>
    <row r="241" spans="1:60" ht="12.75" outlineLevel="1">
      <c r="A241" s="183"/>
      <c r="B241" s="184"/>
      <c r="C241" s="186" t="s">
        <v>467</v>
      </c>
      <c r="D241" s="187"/>
      <c r="E241" s="188">
        <v>0.64</v>
      </c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6"/>
      <c r="Z241" s="166"/>
      <c r="AA241" s="166"/>
      <c r="AB241" s="166"/>
      <c r="AC241" s="166"/>
      <c r="AD241" s="166"/>
      <c r="AE241" s="166"/>
      <c r="AF241" s="166"/>
      <c r="AG241" s="166" t="s">
        <v>201</v>
      </c>
      <c r="AH241" s="166">
        <v>0</v>
      </c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</row>
    <row r="242" spans="1:60" ht="22.5" outlineLevel="1">
      <c r="A242" s="167">
        <v>59</v>
      </c>
      <c r="B242" s="168" t="s">
        <v>468</v>
      </c>
      <c r="C242" s="169" t="s">
        <v>469</v>
      </c>
      <c r="D242" s="170" t="s">
        <v>250</v>
      </c>
      <c r="E242" s="171">
        <v>4.272</v>
      </c>
      <c r="F242" s="172"/>
      <c r="G242" s="173">
        <f>ROUND(E242*F242,2)</f>
        <v>0</v>
      </c>
      <c r="H242" s="172"/>
      <c r="I242" s="173">
        <f>ROUND(E242*H242,2)</f>
        <v>0</v>
      </c>
      <c r="J242" s="172"/>
      <c r="K242" s="173">
        <f>ROUND(E242*J242,2)</f>
        <v>0</v>
      </c>
      <c r="L242" s="173">
        <v>21</v>
      </c>
      <c r="M242" s="173">
        <f>G242*(1+L242/100)</f>
        <v>0</v>
      </c>
      <c r="N242" s="173">
        <v>0</v>
      </c>
      <c r="O242" s="173">
        <f>ROUND(E242*N242,2)</f>
        <v>0</v>
      </c>
      <c r="P242" s="173">
        <v>0</v>
      </c>
      <c r="Q242" s="173">
        <f>ROUND(E242*P242,2)</f>
        <v>0</v>
      </c>
      <c r="R242" s="173" t="s">
        <v>251</v>
      </c>
      <c r="S242" s="173" t="s">
        <v>194</v>
      </c>
      <c r="T242" s="174" t="s">
        <v>195</v>
      </c>
      <c r="U242" s="165">
        <v>0.026</v>
      </c>
      <c r="V242" s="165">
        <f>ROUND(E242*U242,2)</f>
        <v>0.11</v>
      </c>
      <c r="W242" s="165"/>
      <c r="X242" s="165" t="s">
        <v>196</v>
      </c>
      <c r="Y242" s="166"/>
      <c r="Z242" s="166"/>
      <c r="AA242" s="166"/>
      <c r="AB242" s="166"/>
      <c r="AC242" s="166"/>
      <c r="AD242" s="166"/>
      <c r="AE242" s="166"/>
      <c r="AF242" s="166"/>
      <c r="AG242" s="166" t="s">
        <v>197</v>
      </c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</row>
    <row r="243" spans="1:60" ht="12.75" customHeight="1" outlineLevel="1">
      <c r="A243" s="183"/>
      <c r="B243" s="184"/>
      <c r="C243" s="228" t="s">
        <v>470</v>
      </c>
      <c r="D243" s="228"/>
      <c r="E243" s="228"/>
      <c r="F243" s="228"/>
      <c r="G243" s="228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6"/>
      <c r="Z243" s="166"/>
      <c r="AA243" s="166"/>
      <c r="AB243" s="166"/>
      <c r="AC243" s="166"/>
      <c r="AD243" s="166"/>
      <c r="AE243" s="166"/>
      <c r="AF243" s="166"/>
      <c r="AG243" s="166" t="s">
        <v>199</v>
      </c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</row>
    <row r="244" spans="1:60" ht="12.75" outlineLevel="1">
      <c r="A244" s="183"/>
      <c r="B244" s="184"/>
      <c r="C244" s="186" t="s">
        <v>471</v>
      </c>
      <c r="D244" s="187"/>
      <c r="E244" s="188">
        <v>4.27</v>
      </c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6"/>
      <c r="Z244" s="166"/>
      <c r="AA244" s="166"/>
      <c r="AB244" s="166"/>
      <c r="AC244" s="166"/>
      <c r="AD244" s="166"/>
      <c r="AE244" s="166"/>
      <c r="AF244" s="166"/>
      <c r="AG244" s="166" t="s">
        <v>201</v>
      </c>
      <c r="AH244" s="166">
        <v>0</v>
      </c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</row>
    <row r="245" spans="1:60" ht="12.75" outlineLevel="1">
      <c r="A245" s="167">
        <v>60</v>
      </c>
      <c r="B245" s="168" t="s">
        <v>472</v>
      </c>
      <c r="C245" s="169" t="s">
        <v>473</v>
      </c>
      <c r="D245" s="170" t="s">
        <v>324</v>
      </c>
      <c r="E245" s="171">
        <v>39.95</v>
      </c>
      <c r="F245" s="172"/>
      <c r="G245" s="173">
        <f>ROUND(E245*F245,2)</f>
        <v>0</v>
      </c>
      <c r="H245" s="172"/>
      <c r="I245" s="173">
        <f>ROUND(E245*H245,2)</f>
        <v>0</v>
      </c>
      <c r="J245" s="172"/>
      <c r="K245" s="173">
        <f>ROUND(E245*J245,2)</f>
        <v>0</v>
      </c>
      <c r="L245" s="173">
        <v>21</v>
      </c>
      <c r="M245" s="173">
        <f>G245*(1+L245/100)</f>
        <v>0</v>
      </c>
      <c r="N245" s="173">
        <v>0</v>
      </c>
      <c r="O245" s="173">
        <f>ROUND(E245*N245,2)</f>
        <v>0</v>
      </c>
      <c r="P245" s="173">
        <v>0</v>
      </c>
      <c r="Q245" s="173">
        <f>ROUND(E245*P245,2)</f>
        <v>0</v>
      </c>
      <c r="R245" s="173"/>
      <c r="S245" s="173" t="s">
        <v>178</v>
      </c>
      <c r="T245" s="174" t="s">
        <v>179</v>
      </c>
      <c r="U245" s="165">
        <v>0</v>
      </c>
      <c r="V245" s="165">
        <f>ROUND(E245*U245,2)</f>
        <v>0</v>
      </c>
      <c r="W245" s="165"/>
      <c r="X245" s="165" t="s">
        <v>196</v>
      </c>
      <c r="Y245" s="166"/>
      <c r="Z245" s="166"/>
      <c r="AA245" s="166"/>
      <c r="AB245" s="166"/>
      <c r="AC245" s="166"/>
      <c r="AD245" s="166"/>
      <c r="AE245" s="166"/>
      <c r="AF245" s="166"/>
      <c r="AG245" s="166" t="s">
        <v>197</v>
      </c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</row>
    <row r="246" spans="1:60" ht="12.75" outlineLevel="1">
      <c r="A246" s="183"/>
      <c r="B246" s="184"/>
      <c r="C246" s="186" t="s">
        <v>445</v>
      </c>
      <c r="D246" s="187"/>
      <c r="E246" s="188">
        <v>15.6</v>
      </c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6"/>
      <c r="Z246" s="166"/>
      <c r="AA246" s="166"/>
      <c r="AB246" s="166"/>
      <c r="AC246" s="166"/>
      <c r="AD246" s="166"/>
      <c r="AE246" s="166"/>
      <c r="AF246" s="166"/>
      <c r="AG246" s="166" t="s">
        <v>201</v>
      </c>
      <c r="AH246" s="166">
        <v>0</v>
      </c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</row>
    <row r="247" spans="1:60" ht="12.75" outlineLevel="1">
      <c r="A247" s="183"/>
      <c r="B247" s="184"/>
      <c r="C247" s="186" t="s">
        <v>446</v>
      </c>
      <c r="D247" s="187"/>
      <c r="E247" s="188">
        <v>14.99</v>
      </c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6"/>
      <c r="Z247" s="166"/>
      <c r="AA247" s="166"/>
      <c r="AB247" s="166"/>
      <c r="AC247" s="166"/>
      <c r="AD247" s="166"/>
      <c r="AE247" s="166"/>
      <c r="AF247" s="166"/>
      <c r="AG247" s="166" t="s">
        <v>201</v>
      </c>
      <c r="AH247" s="166">
        <v>0</v>
      </c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</row>
    <row r="248" spans="1:60" ht="12.75" outlineLevel="1">
      <c r="A248" s="183"/>
      <c r="B248" s="184"/>
      <c r="C248" s="186" t="s">
        <v>447</v>
      </c>
      <c r="D248" s="187"/>
      <c r="E248" s="188">
        <v>9.36</v>
      </c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6"/>
      <c r="Z248" s="166"/>
      <c r="AA248" s="166"/>
      <c r="AB248" s="166"/>
      <c r="AC248" s="166"/>
      <c r="AD248" s="166"/>
      <c r="AE248" s="166"/>
      <c r="AF248" s="166"/>
      <c r="AG248" s="166" t="s">
        <v>201</v>
      </c>
      <c r="AH248" s="166">
        <v>0</v>
      </c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</row>
    <row r="249" spans="1:60" ht="22.5" outlineLevel="1">
      <c r="A249" s="167">
        <v>61</v>
      </c>
      <c r="B249" s="168" t="s">
        <v>474</v>
      </c>
      <c r="C249" s="169" t="s">
        <v>475</v>
      </c>
      <c r="D249" s="170" t="s">
        <v>250</v>
      </c>
      <c r="E249" s="171">
        <v>133.5175</v>
      </c>
      <c r="F249" s="172"/>
      <c r="G249" s="173">
        <f>ROUND(E249*F249,2)</f>
        <v>0</v>
      </c>
      <c r="H249" s="172"/>
      <c r="I249" s="173">
        <f>ROUND(E249*H249,2)</f>
        <v>0</v>
      </c>
      <c r="J249" s="172"/>
      <c r="K249" s="173">
        <f>ROUND(E249*J249,2)</f>
        <v>0</v>
      </c>
      <c r="L249" s="173">
        <v>21</v>
      </c>
      <c r="M249" s="173">
        <f>G249*(1+L249/100)</f>
        <v>0</v>
      </c>
      <c r="N249" s="173">
        <v>0.20563</v>
      </c>
      <c r="O249" s="173">
        <f>ROUND(E249*N249,2)</f>
        <v>27.46</v>
      </c>
      <c r="P249" s="173">
        <v>0</v>
      </c>
      <c r="Q249" s="173">
        <f>ROUND(E249*P249,2)</f>
        <v>0</v>
      </c>
      <c r="R249" s="173" t="s">
        <v>364</v>
      </c>
      <c r="S249" s="173" t="s">
        <v>194</v>
      </c>
      <c r="T249" s="174" t="s">
        <v>195</v>
      </c>
      <c r="U249" s="165">
        <v>0.54962</v>
      </c>
      <c r="V249" s="165">
        <f>ROUND(E249*U249,2)</f>
        <v>73.38</v>
      </c>
      <c r="W249" s="165"/>
      <c r="X249" s="165" t="s">
        <v>365</v>
      </c>
      <c r="Y249" s="166"/>
      <c r="Z249" s="166"/>
      <c r="AA249" s="166"/>
      <c r="AB249" s="166"/>
      <c r="AC249" s="166"/>
      <c r="AD249" s="166"/>
      <c r="AE249" s="166"/>
      <c r="AF249" s="166"/>
      <c r="AG249" s="166" t="s">
        <v>366</v>
      </c>
      <c r="AH249" s="166"/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</row>
    <row r="250" spans="1:60" ht="12.75" customHeight="1" outlineLevel="1">
      <c r="A250" s="183"/>
      <c r="B250" s="184"/>
      <c r="C250" s="228" t="s">
        <v>476</v>
      </c>
      <c r="D250" s="228"/>
      <c r="E250" s="228"/>
      <c r="F250" s="228"/>
      <c r="G250" s="228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6"/>
      <c r="Z250" s="166"/>
      <c r="AA250" s="166"/>
      <c r="AB250" s="166"/>
      <c r="AC250" s="166"/>
      <c r="AD250" s="166"/>
      <c r="AE250" s="166"/>
      <c r="AF250" s="166"/>
      <c r="AG250" s="166" t="s">
        <v>199</v>
      </c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</row>
    <row r="251" spans="1:60" ht="12.75" outlineLevel="1">
      <c r="A251" s="183"/>
      <c r="B251" s="184"/>
      <c r="C251" s="186" t="s">
        <v>276</v>
      </c>
      <c r="D251" s="187"/>
      <c r="E251" s="188">
        <v>72.39</v>
      </c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6"/>
      <c r="Z251" s="166"/>
      <c r="AA251" s="166"/>
      <c r="AB251" s="166"/>
      <c r="AC251" s="166"/>
      <c r="AD251" s="166"/>
      <c r="AE251" s="166"/>
      <c r="AF251" s="166"/>
      <c r="AG251" s="166" t="s">
        <v>201</v>
      </c>
      <c r="AH251" s="166">
        <v>0</v>
      </c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</row>
    <row r="252" spans="1:60" ht="12.75" outlineLevel="1">
      <c r="A252" s="183"/>
      <c r="B252" s="184"/>
      <c r="C252" s="186" t="s">
        <v>477</v>
      </c>
      <c r="D252" s="187"/>
      <c r="E252" s="188">
        <v>19.85</v>
      </c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6"/>
      <c r="Z252" s="166"/>
      <c r="AA252" s="166"/>
      <c r="AB252" s="166"/>
      <c r="AC252" s="166"/>
      <c r="AD252" s="166"/>
      <c r="AE252" s="166"/>
      <c r="AF252" s="166"/>
      <c r="AG252" s="166" t="s">
        <v>201</v>
      </c>
      <c r="AH252" s="166">
        <v>0</v>
      </c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</row>
    <row r="253" spans="1:60" ht="12.75" outlineLevel="1">
      <c r="A253" s="183"/>
      <c r="B253" s="184"/>
      <c r="C253" s="186" t="s">
        <v>478</v>
      </c>
      <c r="D253" s="187"/>
      <c r="E253" s="188">
        <v>23.59</v>
      </c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6"/>
      <c r="Z253" s="166"/>
      <c r="AA253" s="166"/>
      <c r="AB253" s="166"/>
      <c r="AC253" s="166"/>
      <c r="AD253" s="166"/>
      <c r="AE253" s="166"/>
      <c r="AF253" s="166"/>
      <c r="AG253" s="166" t="s">
        <v>201</v>
      </c>
      <c r="AH253" s="166">
        <v>0</v>
      </c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</row>
    <row r="254" spans="1:60" ht="12.75" outlineLevel="1">
      <c r="A254" s="183"/>
      <c r="B254" s="184"/>
      <c r="C254" s="186" t="s">
        <v>479</v>
      </c>
      <c r="D254" s="187"/>
      <c r="E254" s="188">
        <v>16.99</v>
      </c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6"/>
      <c r="Z254" s="166"/>
      <c r="AA254" s="166"/>
      <c r="AB254" s="166"/>
      <c r="AC254" s="166"/>
      <c r="AD254" s="166"/>
      <c r="AE254" s="166"/>
      <c r="AF254" s="166"/>
      <c r="AG254" s="166" t="s">
        <v>201</v>
      </c>
      <c r="AH254" s="166">
        <v>0</v>
      </c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</row>
    <row r="255" spans="1:60" ht="12.75" outlineLevel="1">
      <c r="A255" s="183"/>
      <c r="B255" s="184"/>
      <c r="C255" s="186" t="s">
        <v>480</v>
      </c>
      <c r="D255" s="187"/>
      <c r="E255" s="188">
        <v>0.7</v>
      </c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6"/>
      <c r="Z255" s="166"/>
      <c r="AA255" s="166"/>
      <c r="AB255" s="166"/>
      <c r="AC255" s="166"/>
      <c r="AD255" s="166"/>
      <c r="AE255" s="166"/>
      <c r="AF255" s="166"/>
      <c r="AG255" s="166" t="s">
        <v>201</v>
      </c>
      <c r="AH255" s="166">
        <v>0</v>
      </c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</row>
    <row r="256" spans="1:60" ht="22.5" outlineLevel="1">
      <c r="A256" s="167">
        <v>62</v>
      </c>
      <c r="B256" s="168" t="s">
        <v>481</v>
      </c>
      <c r="C256" s="169" t="s">
        <v>482</v>
      </c>
      <c r="D256" s="170" t="s">
        <v>250</v>
      </c>
      <c r="E256" s="171">
        <v>66.2035</v>
      </c>
      <c r="F256" s="172"/>
      <c r="G256" s="173">
        <f>ROUND(E256*F256,2)</f>
        <v>0</v>
      </c>
      <c r="H256" s="172"/>
      <c r="I256" s="173">
        <f>ROUND(E256*H256,2)</f>
        <v>0</v>
      </c>
      <c r="J256" s="172"/>
      <c r="K256" s="173">
        <f>ROUND(E256*J256,2)</f>
        <v>0</v>
      </c>
      <c r="L256" s="173">
        <v>21</v>
      </c>
      <c r="M256" s="173">
        <f>G256*(1+L256/100)</f>
        <v>0</v>
      </c>
      <c r="N256" s="173">
        <v>0.20563</v>
      </c>
      <c r="O256" s="173">
        <f>ROUND(E256*N256,2)</f>
        <v>13.61</v>
      </c>
      <c r="P256" s="173">
        <v>0</v>
      </c>
      <c r="Q256" s="173">
        <f>ROUND(E256*P256,2)</f>
        <v>0</v>
      </c>
      <c r="R256" s="173" t="s">
        <v>364</v>
      </c>
      <c r="S256" s="173" t="s">
        <v>194</v>
      </c>
      <c r="T256" s="174" t="s">
        <v>195</v>
      </c>
      <c r="U256" s="165">
        <v>0</v>
      </c>
      <c r="V256" s="165">
        <f>ROUND(E256*U256,2)</f>
        <v>0</v>
      </c>
      <c r="W256" s="165"/>
      <c r="X256" s="165" t="s">
        <v>365</v>
      </c>
      <c r="Y256" s="166"/>
      <c r="Z256" s="166"/>
      <c r="AA256" s="166"/>
      <c r="AB256" s="166"/>
      <c r="AC256" s="166"/>
      <c r="AD256" s="166"/>
      <c r="AE256" s="166"/>
      <c r="AF256" s="166"/>
      <c r="AG256" s="166" t="s">
        <v>366</v>
      </c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</row>
    <row r="257" spans="1:60" ht="12.75" customHeight="1" outlineLevel="1">
      <c r="A257" s="183"/>
      <c r="B257" s="184"/>
      <c r="C257" s="228" t="s">
        <v>476</v>
      </c>
      <c r="D257" s="228"/>
      <c r="E257" s="228"/>
      <c r="F257" s="228"/>
      <c r="G257" s="228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6"/>
      <c r="Z257" s="166"/>
      <c r="AA257" s="166"/>
      <c r="AB257" s="166"/>
      <c r="AC257" s="166"/>
      <c r="AD257" s="166"/>
      <c r="AE257" s="166"/>
      <c r="AF257" s="166"/>
      <c r="AG257" s="166" t="s">
        <v>199</v>
      </c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</row>
    <row r="258" spans="1:60" ht="12.75" outlineLevel="1">
      <c r="A258" s="183"/>
      <c r="B258" s="184"/>
      <c r="C258" s="186" t="s">
        <v>477</v>
      </c>
      <c r="D258" s="187"/>
      <c r="E258" s="188">
        <v>19.85</v>
      </c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6"/>
      <c r="Z258" s="166"/>
      <c r="AA258" s="166"/>
      <c r="AB258" s="166"/>
      <c r="AC258" s="166"/>
      <c r="AD258" s="166"/>
      <c r="AE258" s="166"/>
      <c r="AF258" s="166"/>
      <c r="AG258" s="166" t="s">
        <v>201</v>
      </c>
      <c r="AH258" s="166">
        <v>0</v>
      </c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</row>
    <row r="259" spans="1:60" ht="12.75" outlineLevel="1">
      <c r="A259" s="183"/>
      <c r="B259" s="184"/>
      <c r="C259" s="186" t="s">
        <v>478</v>
      </c>
      <c r="D259" s="187"/>
      <c r="E259" s="188">
        <v>23.59</v>
      </c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6"/>
      <c r="Z259" s="166"/>
      <c r="AA259" s="166"/>
      <c r="AB259" s="166"/>
      <c r="AC259" s="166"/>
      <c r="AD259" s="166"/>
      <c r="AE259" s="166"/>
      <c r="AF259" s="166"/>
      <c r="AG259" s="166" t="s">
        <v>201</v>
      </c>
      <c r="AH259" s="166">
        <v>0</v>
      </c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</row>
    <row r="260" spans="1:60" ht="12.75" outlineLevel="1">
      <c r="A260" s="183"/>
      <c r="B260" s="184"/>
      <c r="C260" s="186" t="s">
        <v>479</v>
      </c>
      <c r="D260" s="187"/>
      <c r="E260" s="188">
        <v>16.99</v>
      </c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6"/>
      <c r="Z260" s="166"/>
      <c r="AA260" s="166"/>
      <c r="AB260" s="166"/>
      <c r="AC260" s="166"/>
      <c r="AD260" s="166"/>
      <c r="AE260" s="166"/>
      <c r="AF260" s="166"/>
      <c r="AG260" s="166" t="s">
        <v>201</v>
      </c>
      <c r="AH260" s="166">
        <v>0</v>
      </c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</row>
    <row r="261" spans="1:60" ht="12.75" outlineLevel="1">
      <c r="A261" s="183"/>
      <c r="B261" s="184"/>
      <c r="C261" s="186" t="s">
        <v>480</v>
      </c>
      <c r="D261" s="187"/>
      <c r="E261" s="188">
        <v>0.7</v>
      </c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6"/>
      <c r="Z261" s="166"/>
      <c r="AA261" s="166"/>
      <c r="AB261" s="166"/>
      <c r="AC261" s="166"/>
      <c r="AD261" s="166"/>
      <c r="AE261" s="166"/>
      <c r="AF261" s="166"/>
      <c r="AG261" s="166" t="s">
        <v>201</v>
      </c>
      <c r="AH261" s="166">
        <v>0</v>
      </c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</row>
    <row r="262" spans="1:60" ht="12.75" outlineLevel="1">
      <c r="A262" s="183"/>
      <c r="B262" s="184"/>
      <c r="C262" s="186" t="s">
        <v>257</v>
      </c>
      <c r="D262" s="187"/>
      <c r="E262" s="188">
        <v>2.86</v>
      </c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6"/>
      <c r="Z262" s="166"/>
      <c r="AA262" s="166"/>
      <c r="AB262" s="166"/>
      <c r="AC262" s="166"/>
      <c r="AD262" s="166"/>
      <c r="AE262" s="166"/>
      <c r="AF262" s="166"/>
      <c r="AG262" s="166" t="s">
        <v>201</v>
      </c>
      <c r="AH262" s="166">
        <v>0</v>
      </c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</row>
    <row r="263" spans="1:60" ht="12.75" outlineLevel="1">
      <c r="A263" s="183"/>
      <c r="B263" s="184"/>
      <c r="C263" s="186" t="s">
        <v>258</v>
      </c>
      <c r="D263" s="187"/>
      <c r="E263" s="188">
        <v>2.22</v>
      </c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6"/>
      <c r="Z263" s="166"/>
      <c r="AA263" s="166"/>
      <c r="AB263" s="166"/>
      <c r="AC263" s="166"/>
      <c r="AD263" s="166"/>
      <c r="AE263" s="166"/>
      <c r="AF263" s="166"/>
      <c r="AG263" s="166" t="s">
        <v>201</v>
      </c>
      <c r="AH263" s="166">
        <v>0</v>
      </c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</row>
    <row r="264" spans="1:33" ht="12.75">
      <c r="A264" s="149" t="s">
        <v>173</v>
      </c>
      <c r="B264" s="150" t="s">
        <v>81</v>
      </c>
      <c r="C264" s="151" t="s">
        <v>82</v>
      </c>
      <c r="D264" s="152"/>
      <c r="E264" s="153"/>
      <c r="F264" s="154"/>
      <c r="G264" s="154">
        <f>SUMIF(AG265:AG269,"&lt;&gt;NOR",G265:G269)</f>
        <v>0</v>
      </c>
      <c r="H264" s="154"/>
      <c r="I264" s="154">
        <f>SUM(I265:I269)</f>
        <v>0</v>
      </c>
      <c r="J264" s="154"/>
      <c r="K264" s="154">
        <f>SUM(K265:K269)</f>
        <v>0</v>
      </c>
      <c r="L264" s="154"/>
      <c r="M264" s="154">
        <f>SUM(M265:M269)</f>
        <v>0</v>
      </c>
      <c r="N264" s="154"/>
      <c r="O264" s="154">
        <f>SUM(O265:O269)</f>
        <v>0.31</v>
      </c>
      <c r="P264" s="154"/>
      <c r="Q264" s="154">
        <f>SUM(Q265:Q269)</f>
        <v>0</v>
      </c>
      <c r="R264" s="154"/>
      <c r="S264" s="154"/>
      <c r="T264" s="155"/>
      <c r="U264" s="156"/>
      <c r="V264" s="156">
        <f>SUM(V265:V269)</f>
        <v>14.88</v>
      </c>
      <c r="W264" s="156"/>
      <c r="X264" s="156"/>
      <c r="AG264" t="s">
        <v>174</v>
      </c>
    </row>
    <row r="265" spans="1:60" ht="45" outlineLevel="1">
      <c r="A265" s="167">
        <v>63</v>
      </c>
      <c r="B265" s="168" t="s">
        <v>483</v>
      </c>
      <c r="C265" s="169" t="s">
        <v>484</v>
      </c>
      <c r="D265" s="170" t="s">
        <v>283</v>
      </c>
      <c r="E265" s="171">
        <v>8</v>
      </c>
      <c r="F265" s="172"/>
      <c r="G265" s="173">
        <f>ROUND(E265*F265,2)</f>
        <v>0</v>
      </c>
      <c r="H265" s="172"/>
      <c r="I265" s="173">
        <f>ROUND(E265*H265,2)</f>
        <v>0</v>
      </c>
      <c r="J265" s="172"/>
      <c r="K265" s="173">
        <f>ROUND(E265*J265,2)</f>
        <v>0</v>
      </c>
      <c r="L265" s="173">
        <v>21</v>
      </c>
      <c r="M265" s="173">
        <f>G265*(1+L265/100)</f>
        <v>0</v>
      </c>
      <c r="N265" s="173">
        <v>0.01897</v>
      </c>
      <c r="O265" s="173">
        <f>ROUND(E265*N265,2)</f>
        <v>0.15</v>
      </c>
      <c r="P265" s="173">
        <v>0</v>
      </c>
      <c r="Q265" s="173">
        <f>ROUND(E265*P265,2)</f>
        <v>0</v>
      </c>
      <c r="R265" s="173" t="s">
        <v>251</v>
      </c>
      <c r="S265" s="173" t="s">
        <v>194</v>
      </c>
      <c r="T265" s="174" t="s">
        <v>195</v>
      </c>
      <c r="U265" s="165">
        <v>1.86</v>
      </c>
      <c r="V265" s="165">
        <f>ROUND(E265*U265,2)</f>
        <v>14.88</v>
      </c>
      <c r="W265" s="165"/>
      <c r="X265" s="165" t="s">
        <v>196</v>
      </c>
      <c r="Y265" s="166"/>
      <c r="Z265" s="166"/>
      <c r="AA265" s="166"/>
      <c r="AB265" s="166"/>
      <c r="AC265" s="166"/>
      <c r="AD265" s="166"/>
      <c r="AE265" s="166"/>
      <c r="AF265" s="166"/>
      <c r="AG265" s="166" t="s">
        <v>197</v>
      </c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</row>
    <row r="266" spans="1:60" ht="12.75" customHeight="1" outlineLevel="1">
      <c r="A266" s="183"/>
      <c r="B266" s="184"/>
      <c r="C266" s="229" t="s">
        <v>485</v>
      </c>
      <c r="D266" s="229"/>
      <c r="E266" s="229"/>
      <c r="F266" s="229"/>
      <c r="G266" s="229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6"/>
      <c r="Z266" s="166"/>
      <c r="AA266" s="166"/>
      <c r="AB266" s="166"/>
      <c r="AC266" s="166"/>
      <c r="AD266" s="166"/>
      <c r="AE266" s="166"/>
      <c r="AF266" s="166"/>
      <c r="AG266" s="166" t="s">
        <v>486</v>
      </c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</row>
    <row r="267" spans="1:60" ht="12.75" customHeight="1" outlineLevel="1">
      <c r="A267" s="183"/>
      <c r="B267" s="184"/>
      <c r="C267" s="230" t="s">
        <v>487</v>
      </c>
      <c r="D267" s="230"/>
      <c r="E267" s="230"/>
      <c r="F267" s="230"/>
      <c r="G267" s="230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6"/>
      <c r="Z267" s="166"/>
      <c r="AA267" s="166"/>
      <c r="AB267" s="166"/>
      <c r="AC267" s="166"/>
      <c r="AD267" s="166"/>
      <c r="AE267" s="166"/>
      <c r="AF267" s="166"/>
      <c r="AG267" s="166" t="s">
        <v>486</v>
      </c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</row>
    <row r="268" spans="1:60" ht="22.5" outlineLevel="1">
      <c r="A268" s="157">
        <v>64</v>
      </c>
      <c r="B268" s="158" t="s">
        <v>488</v>
      </c>
      <c r="C268" s="159" t="s">
        <v>489</v>
      </c>
      <c r="D268" s="160" t="s">
        <v>283</v>
      </c>
      <c r="E268" s="161">
        <v>6</v>
      </c>
      <c r="F268" s="162"/>
      <c r="G268" s="163">
        <f>ROUND(E268*F268,2)</f>
        <v>0</v>
      </c>
      <c r="H268" s="162"/>
      <c r="I268" s="163">
        <f>ROUND(E268*H268,2)</f>
        <v>0</v>
      </c>
      <c r="J268" s="162"/>
      <c r="K268" s="163">
        <f>ROUND(E268*J268,2)</f>
        <v>0</v>
      </c>
      <c r="L268" s="163">
        <v>21</v>
      </c>
      <c r="M268" s="163">
        <f>G268*(1+L268/100)</f>
        <v>0</v>
      </c>
      <c r="N268" s="163">
        <v>0.02</v>
      </c>
      <c r="O268" s="163">
        <f>ROUND(E268*N268,2)</f>
        <v>0.12</v>
      </c>
      <c r="P268" s="163">
        <v>0</v>
      </c>
      <c r="Q268" s="163">
        <f>ROUND(E268*P268,2)</f>
        <v>0</v>
      </c>
      <c r="R268" s="163"/>
      <c r="S268" s="163" t="s">
        <v>178</v>
      </c>
      <c r="T268" s="164" t="s">
        <v>179</v>
      </c>
      <c r="U268" s="165">
        <v>0</v>
      </c>
      <c r="V268" s="165">
        <f>ROUND(E268*U268,2)</f>
        <v>0</v>
      </c>
      <c r="W268" s="165"/>
      <c r="X268" s="165" t="s">
        <v>490</v>
      </c>
      <c r="Y268" s="166"/>
      <c r="Z268" s="166"/>
      <c r="AA268" s="166"/>
      <c r="AB268" s="166"/>
      <c r="AC268" s="166"/>
      <c r="AD268" s="166"/>
      <c r="AE268" s="166"/>
      <c r="AF268" s="166"/>
      <c r="AG268" s="166" t="s">
        <v>491</v>
      </c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</row>
    <row r="269" spans="1:60" ht="22.5" outlineLevel="1">
      <c r="A269" s="157">
        <v>65</v>
      </c>
      <c r="B269" s="158" t="s">
        <v>492</v>
      </c>
      <c r="C269" s="159" t="s">
        <v>493</v>
      </c>
      <c r="D269" s="160" t="s">
        <v>177</v>
      </c>
      <c r="E269" s="161">
        <v>2</v>
      </c>
      <c r="F269" s="162"/>
      <c r="G269" s="163">
        <f>ROUND(E269*F269,2)</f>
        <v>0</v>
      </c>
      <c r="H269" s="162"/>
      <c r="I269" s="163">
        <f>ROUND(E269*H269,2)</f>
        <v>0</v>
      </c>
      <c r="J269" s="162"/>
      <c r="K269" s="163">
        <f>ROUND(E269*J269,2)</f>
        <v>0</v>
      </c>
      <c r="L269" s="163">
        <v>21</v>
      </c>
      <c r="M269" s="163">
        <f>G269*(1+L269/100)</f>
        <v>0</v>
      </c>
      <c r="N269" s="163">
        <v>0.022</v>
      </c>
      <c r="O269" s="163">
        <f>ROUND(E269*N269,2)</f>
        <v>0.04</v>
      </c>
      <c r="P269" s="163">
        <v>0</v>
      </c>
      <c r="Q269" s="163">
        <f>ROUND(E269*P269,2)</f>
        <v>0</v>
      </c>
      <c r="R269" s="163"/>
      <c r="S269" s="163" t="s">
        <v>178</v>
      </c>
      <c r="T269" s="164" t="s">
        <v>179</v>
      </c>
      <c r="U269" s="165">
        <v>0</v>
      </c>
      <c r="V269" s="165">
        <f>ROUND(E269*U269,2)</f>
        <v>0</v>
      </c>
      <c r="W269" s="165"/>
      <c r="X269" s="165" t="s">
        <v>490</v>
      </c>
      <c r="Y269" s="166"/>
      <c r="Z269" s="166"/>
      <c r="AA269" s="166"/>
      <c r="AB269" s="166"/>
      <c r="AC269" s="166"/>
      <c r="AD269" s="166"/>
      <c r="AE269" s="166"/>
      <c r="AF269" s="166"/>
      <c r="AG269" s="166" t="s">
        <v>491</v>
      </c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</row>
    <row r="270" spans="1:33" ht="12.75">
      <c r="A270" s="149" t="s">
        <v>173</v>
      </c>
      <c r="B270" s="150" t="s">
        <v>85</v>
      </c>
      <c r="C270" s="151" t="s">
        <v>86</v>
      </c>
      <c r="D270" s="152"/>
      <c r="E270" s="153"/>
      <c r="F270" s="154"/>
      <c r="G270" s="154">
        <f>SUMIF(AG271:AG377,"&lt;&gt;NOR",G271:G377)</f>
        <v>0</v>
      </c>
      <c r="H270" s="154"/>
      <c r="I270" s="154">
        <f>SUM(I271:I377)</f>
        <v>0</v>
      </c>
      <c r="J270" s="154"/>
      <c r="K270" s="154">
        <f>SUM(K271:K377)</f>
        <v>0</v>
      </c>
      <c r="L270" s="154"/>
      <c r="M270" s="154">
        <f>SUM(M271:M377)</f>
        <v>0</v>
      </c>
      <c r="N270" s="154"/>
      <c r="O270" s="154">
        <f>SUM(O271:O377)</f>
        <v>1.1400000000000001</v>
      </c>
      <c r="P270" s="154"/>
      <c r="Q270" s="154">
        <f>SUM(Q271:Q377)</f>
        <v>107.57000000000001</v>
      </c>
      <c r="R270" s="154"/>
      <c r="S270" s="154"/>
      <c r="T270" s="155"/>
      <c r="U270" s="156"/>
      <c r="V270" s="156">
        <f>SUM(V271:V377)</f>
        <v>586.46</v>
      </c>
      <c r="W270" s="156"/>
      <c r="X270" s="156"/>
      <c r="AG270" t="s">
        <v>174</v>
      </c>
    </row>
    <row r="271" spans="1:60" ht="33.75" outlineLevel="1">
      <c r="A271" s="167">
        <v>66</v>
      </c>
      <c r="B271" s="168" t="s">
        <v>494</v>
      </c>
      <c r="C271" s="169" t="s">
        <v>495</v>
      </c>
      <c r="D271" s="170" t="s">
        <v>324</v>
      </c>
      <c r="E271" s="171">
        <v>3.9</v>
      </c>
      <c r="F271" s="172"/>
      <c r="G271" s="173">
        <f>ROUND(E271*F271,2)</f>
        <v>0</v>
      </c>
      <c r="H271" s="172"/>
      <c r="I271" s="173">
        <f>ROUND(E271*H271,2)</f>
        <v>0</v>
      </c>
      <c r="J271" s="172"/>
      <c r="K271" s="173">
        <f>ROUND(E271*J271,2)</f>
        <v>0</v>
      </c>
      <c r="L271" s="173">
        <v>21</v>
      </c>
      <c r="M271" s="173">
        <f>G271*(1+L271/100)</f>
        <v>0</v>
      </c>
      <c r="N271" s="173">
        <v>0.12472</v>
      </c>
      <c r="O271" s="173">
        <f>ROUND(E271*N271,2)</f>
        <v>0.49</v>
      </c>
      <c r="P271" s="173">
        <v>0</v>
      </c>
      <c r="Q271" s="173">
        <f>ROUND(E271*P271,2)</f>
        <v>0</v>
      </c>
      <c r="R271" s="173" t="s">
        <v>496</v>
      </c>
      <c r="S271" s="173" t="s">
        <v>194</v>
      </c>
      <c r="T271" s="174" t="s">
        <v>195</v>
      </c>
      <c r="U271" s="165">
        <v>0.14</v>
      </c>
      <c r="V271" s="165">
        <f>ROUND(E271*U271,2)</f>
        <v>0.55</v>
      </c>
      <c r="W271" s="165"/>
      <c r="X271" s="165" t="s">
        <v>196</v>
      </c>
      <c r="Y271" s="166"/>
      <c r="Z271" s="166"/>
      <c r="AA271" s="166"/>
      <c r="AB271" s="166"/>
      <c r="AC271" s="166"/>
      <c r="AD271" s="166"/>
      <c r="AE271" s="166"/>
      <c r="AF271" s="166"/>
      <c r="AG271" s="166" t="s">
        <v>197</v>
      </c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</row>
    <row r="272" spans="1:60" ht="12.75" customHeight="1" outlineLevel="1">
      <c r="A272" s="183"/>
      <c r="B272" s="184"/>
      <c r="C272" s="228" t="s">
        <v>497</v>
      </c>
      <c r="D272" s="228"/>
      <c r="E272" s="228"/>
      <c r="F272" s="228"/>
      <c r="G272" s="228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6"/>
      <c r="Z272" s="166"/>
      <c r="AA272" s="166"/>
      <c r="AB272" s="166"/>
      <c r="AC272" s="166"/>
      <c r="AD272" s="166"/>
      <c r="AE272" s="166"/>
      <c r="AF272" s="166"/>
      <c r="AG272" s="166" t="s">
        <v>199</v>
      </c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</row>
    <row r="273" spans="1:60" ht="12.75" outlineLevel="1">
      <c r="A273" s="183"/>
      <c r="B273" s="184"/>
      <c r="C273" s="186" t="s">
        <v>498</v>
      </c>
      <c r="D273" s="187"/>
      <c r="E273" s="188">
        <v>3.9</v>
      </c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6"/>
      <c r="Z273" s="166"/>
      <c r="AA273" s="166"/>
      <c r="AB273" s="166"/>
      <c r="AC273" s="166"/>
      <c r="AD273" s="166"/>
      <c r="AE273" s="166"/>
      <c r="AF273" s="166"/>
      <c r="AG273" s="166" t="s">
        <v>201</v>
      </c>
      <c r="AH273" s="166">
        <v>0</v>
      </c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</row>
    <row r="274" spans="1:60" ht="12.75" outlineLevel="1">
      <c r="A274" s="167">
        <v>67</v>
      </c>
      <c r="B274" s="168" t="s">
        <v>499</v>
      </c>
      <c r="C274" s="169" t="s">
        <v>500</v>
      </c>
      <c r="D274" s="170" t="s">
        <v>250</v>
      </c>
      <c r="E274" s="171">
        <v>189.3077</v>
      </c>
      <c r="F274" s="172"/>
      <c r="G274" s="173">
        <f>ROUND(E274*F274,2)</f>
        <v>0</v>
      </c>
      <c r="H274" s="172"/>
      <c r="I274" s="173">
        <f>ROUND(E274*H274,2)</f>
        <v>0</v>
      </c>
      <c r="J274" s="172"/>
      <c r="K274" s="173">
        <f>ROUND(E274*J274,2)</f>
        <v>0</v>
      </c>
      <c r="L274" s="173">
        <v>21</v>
      </c>
      <c r="M274" s="173">
        <f>G274*(1+L274/100)</f>
        <v>0</v>
      </c>
      <c r="N274" s="173">
        <v>0.00121</v>
      </c>
      <c r="O274" s="173">
        <f>ROUND(E274*N274,2)</f>
        <v>0.23</v>
      </c>
      <c r="P274" s="173">
        <v>0</v>
      </c>
      <c r="Q274" s="173">
        <f>ROUND(E274*P274,2)</f>
        <v>0</v>
      </c>
      <c r="R274" s="173" t="s">
        <v>501</v>
      </c>
      <c r="S274" s="173" t="s">
        <v>194</v>
      </c>
      <c r="T274" s="174" t="s">
        <v>195</v>
      </c>
      <c r="U274" s="165">
        <v>0.177</v>
      </c>
      <c r="V274" s="165">
        <f>ROUND(E274*U274,2)</f>
        <v>33.51</v>
      </c>
      <c r="W274" s="165"/>
      <c r="X274" s="165" t="s">
        <v>196</v>
      </c>
      <c r="Y274" s="166"/>
      <c r="Z274" s="166"/>
      <c r="AA274" s="166"/>
      <c r="AB274" s="166"/>
      <c r="AC274" s="166"/>
      <c r="AD274" s="166"/>
      <c r="AE274" s="166"/>
      <c r="AF274" s="166"/>
      <c r="AG274" s="166" t="s">
        <v>197</v>
      </c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</row>
    <row r="275" spans="1:60" ht="12.75" outlineLevel="1">
      <c r="A275" s="183"/>
      <c r="B275" s="184"/>
      <c r="C275" s="186" t="s">
        <v>502</v>
      </c>
      <c r="D275" s="187"/>
      <c r="E275" s="188">
        <v>19.32</v>
      </c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6"/>
      <c r="Z275" s="166"/>
      <c r="AA275" s="166"/>
      <c r="AB275" s="166"/>
      <c r="AC275" s="166"/>
      <c r="AD275" s="166"/>
      <c r="AE275" s="166"/>
      <c r="AF275" s="166"/>
      <c r="AG275" s="166" t="s">
        <v>201</v>
      </c>
      <c r="AH275" s="166">
        <v>0</v>
      </c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</row>
    <row r="276" spans="1:60" ht="12.75" outlineLevel="1">
      <c r="A276" s="183"/>
      <c r="B276" s="184"/>
      <c r="C276" s="186" t="s">
        <v>503</v>
      </c>
      <c r="D276" s="187"/>
      <c r="E276" s="188">
        <v>2.92</v>
      </c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6"/>
      <c r="Z276" s="166"/>
      <c r="AA276" s="166"/>
      <c r="AB276" s="166"/>
      <c r="AC276" s="166"/>
      <c r="AD276" s="166"/>
      <c r="AE276" s="166"/>
      <c r="AF276" s="166"/>
      <c r="AG276" s="166" t="s">
        <v>201</v>
      </c>
      <c r="AH276" s="166">
        <v>0</v>
      </c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</row>
    <row r="277" spans="1:60" ht="12.75" outlineLevel="1">
      <c r="A277" s="183"/>
      <c r="B277" s="184"/>
      <c r="C277" s="186" t="s">
        <v>504</v>
      </c>
      <c r="D277" s="187"/>
      <c r="E277" s="188">
        <v>2.94</v>
      </c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6"/>
      <c r="Z277" s="166"/>
      <c r="AA277" s="166"/>
      <c r="AB277" s="166"/>
      <c r="AC277" s="166"/>
      <c r="AD277" s="166"/>
      <c r="AE277" s="166"/>
      <c r="AF277" s="166"/>
      <c r="AG277" s="166" t="s">
        <v>201</v>
      </c>
      <c r="AH277" s="166">
        <v>0</v>
      </c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</row>
    <row r="278" spans="1:60" ht="12.75" outlineLevel="1">
      <c r="A278" s="183"/>
      <c r="B278" s="184"/>
      <c r="C278" s="186" t="s">
        <v>505</v>
      </c>
      <c r="D278" s="187"/>
      <c r="E278" s="188">
        <v>1.42</v>
      </c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6"/>
      <c r="Z278" s="166"/>
      <c r="AA278" s="166"/>
      <c r="AB278" s="166"/>
      <c r="AC278" s="166"/>
      <c r="AD278" s="166"/>
      <c r="AE278" s="166"/>
      <c r="AF278" s="166"/>
      <c r="AG278" s="166" t="s">
        <v>201</v>
      </c>
      <c r="AH278" s="166">
        <v>0</v>
      </c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</row>
    <row r="279" spans="1:60" ht="12.75" outlineLevel="1">
      <c r="A279" s="183"/>
      <c r="B279" s="184"/>
      <c r="C279" s="186" t="s">
        <v>506</v>
      </c>
      <c r="D279" s="187"/>
      <c r="E279" s="188">
        <v>1.36</v>
      </c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6"/>
      <c r="Z279" s="166"/>
      <c r="AA279" s="166"/>
      <c r="AB279" s="166"/>
      <c r="AC279" s="166"/>
      <c r="AD279" s="166"/>
      <c r="AE279" s="166"/>
      <c r="AF279" s="166"/>
      <c r="AG279" s="166" t="s">
        <v>201</v>
      </c>
      <c r="AH279" s="166">
        <v>0</v>
      </c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</row>
    <row r="280" spans="1:60" ht="12.75" outlineLevel="1">
      <c r="A280" s="183"/>
      <c r="B280" s="184"/>
      <c r="C280" s="186" t="s">
        <v>507</v>
      </c>
      <c r="D280" s="187"/>
      <c r="E280" s="188">
        <v>16.65</v>
      </c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6"/>
      <c r="Z280" s="166"/>
      <c r="AA280" s="166"/>
      <c r="AB280" s="166"/>
      <c r="AC280" s="166"/>
      <c r="AD280" s="166"/>
      <c r="AE280" s="166"/>
      <c r="AF280" s="166"/>
      <c r="AG280" s="166" t="s">
        <v>201</v>
      </c>
      <c r="AH280" s="166">
        <v>0</v>
      </c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</row>
    <row r="281" spans="1:60" ht="12.75" outlineLevel="1">
      <c r="A281" s="183"/>
      <c r="B281" s="184"/>
      <c r="C281" s="186" t="s">
        <v>508</v>
      </c>
      <c r="D281" s="187"/>
      <c r="E281" s="188">
        <v>80.64</v>
      </c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6"/>
      <c r="Z281" s="166"/>
      <c r="AA281" s="166"/>
      <c r="AB281" s="166"/>
      <c r="AC281" s="166"/>
      <c r="AD281" s="166"/>
      <c r="AE281" s="166"/>
      <c r="AF281" s="166"/>
      <c r="AG281" s="166" t="s">
        <v>201</v>
      </c>
      <c r="AH281" s="166">
        <v>0</v>
      </c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</row>
    <row r="282" spans="1:60" ht="12.75" outlineLevel="1">
      <c r="A282" s="183"/>
      <c r="B282" s="184"/>
      <c r="C282" s="186" t="s">
        <v>509</v>
      </c>
      <c r="D282" s="187"/>
      <c r="E282" s="188">
        <v>43.45</v>
      </c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6"/>
      <c r="Z282" s="166"/>
      <c r="AA282" s="166"/>
      <c r="AB282" s="166"/>
      <c r="AC282" s="166"/>
      <c r="AD282" s="166"/>
      <c r="AE282" s="166"/>
      <c r="AF282" s="166"/>
      <c r="AG282" s="166" t="s">
        <v>201</v>
      </c>
      <c r="AH282" s="166">
        <v>0</v>
      </c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</row>
    <row r="283" spans="1:60" ht="12.75" outlineLevel="1">
      <c r="A283" s="183"/>
      <c r="B283" s="184"/>
      <c r="C283" s="186" t="s">
        <v>510</v>
      </c>
      <c r="D283" s="187"/>
      <c r="E283" s="188">
        <v>3.63</v>
      </c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6"/>
      <c r="Z283" s="166"/>
      <c r="AA283" s="166"/>
      <c r="AB283" s="166"/>
      <c r="AC283" s="166"/>
      <c r="AD283" s="166"/>
      <c r="AE283" s="166"/>
      <c r="AF283" s="166"/>
      <c r="AG283" s="166" t="s">
        <v>201</v>
      </c>
      <c r="AH283" s="166">
        <v>0</v>
      </c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</row>
    <row r="284" spans="1:60" ht="12.75" outlineLevel="1">
      <c r="A284" s="183"/>
      <c r="B284" s="184"/>
      <c r="C284" s="186" t="s">
        <v>511</v>
      </c>
      <c r="D284" s="187"/>
      <c r="E284" s="188">
        <v>16.95</v>
      </c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6"/>
      <c r="Z284" s="166"/>
      <c r="AA284" s="166"/>
      <c r="AB284" s="166"/>
      <c r="AC284" s="166"/>
      <c r="AD284" s="166"/>
      <c r="AE284" s="166"/>
      <c r="AF284" s="166"/>
      <c r="AG284" s="166" t="s">
        <v>201</v>
      </c>
      <c r="AH284" s="166">
        <v>0</v>
      </c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</row>
    <row r="285" spans="1:60" ht="12.75" outlineLevel="1">
      <c r="A285" s="167">
        <v>68</v>
      </c>
      <c r="B285" s="168" t="s">
        <v>512</v>
      </c>
      <c r="C285" s="169" t="s">
        <v>513</v>
      </c>
      <c r="D285" s="170" t="s">
        <v>250</v>
      </c>
      <c r="E285" s="171">
        <v>7.268</v>
      </c>
      <c r="F285" s="172"/>
      <c r="G285" s="173">
        <f>ROUND(E285*F285,2)</f>
        <v>0</v>
      </c>
      <c r="H285" s="172"/>
      <c r="I285" s="173">
        <f>ROUND(E285*H285,2)</f>
        <v>0</v>
      </c>
      <c r="J285" s="172"/>
      <c r="K285" s="173">
        <f>ROUND(E285*J285,2)</f>
        <v>0</v>
      </c>
      <c r="L285" s="173">
        <v>21</v>
      </c>
      <c r="M285" s="173">
        <f>G285*(1+L285/100)</f>
        <v>0</v>
      </c>
      <c r="N285" s="173">
        <v>0.00592</v>
      </c>
      <c r="O285" s="173">
        <f>ROUND(E285*N285,2)</f>
        <v>0.04</v>
      </c>
      <c r="P285" s="173">
        <v>0</v>
      </c>
      <c r="Q285" s="173">
        <f>ROUND(E285*P285,2)</f>
        <v>0</v>
      </c>
      <c r="R285" s="173" t="s">
        <v>501</v>
      </c>
      <c r="S285" s="173" t="s">
        <v>194</v>
      </c>
      <c r="T285" s="174" t="s">
        <v>195</v>
      </c>
      <c r="U285" s="165">
        <v>0.26</v>
      </c>
      <c r="V285" s="165">
        <f>ROUND(E285*U285,2)</f>
        <v>1.89</v>
      </c>
      <c r="W285" s="165"/>
      <c r="X285" s="165" t="s">
        <v>196</v>
      </c>
      <c r="Y285" s="166"/>
      <c r="Z285" s="166"/>
      <c r="AA285" s="166"/>
      <c r="AB285" s="166"/>
      <c r="AC285" s="166"/>
      <c r="AD285" s="166"/>
      <c r="AE285" s="166"/>
      <c r="AF285" s="166"/>
      <c r="AG285" s="166" t="s">
        <v>197</v>
      </c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</row>
    <row r="286" spans="1:60" ht="12.75" outlineLevel="1">
      <c r="A286" s="183"/>
      <c r="B286" s="184"/>
      <c r="C286" s="186" t="s">
        <v>514</v>
      </c>
      <c r="D286" s="187"/>
      <c r="E286" s="188">
        <v>7.27</v>
      </c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6"/>
      <c r="Z286" s="166"/>
      <c r="AA286" s="166"/>
      <c r="AB286" s="166"/>
      <c r="AC286" s="166"/>
      <c r="AD286" s="166"/>
      <c r="AE286" s="166"/>
      <c r="AF286" s="166"/>
      <c r="AG286" s="166" t="s">
        <v>201</v>
      </c>
      <c r="AH286" s="166">
        <v>0</v>
      </c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</row>
    <row r="287" spans="1:60" ht="12.75" outlineLevel="1">
      <c r="A287" s="167">
        <v>69</v>
      </c>
      <c r="B287" s="168" t="s">
        <v>515</v>
      </c>
      <c r="C287" s="169" t="s">
        <v>516</v>
      </c>
      <c r="D287" s="170" t="s">
        <v>250</v>
      </c>
      <c r="E287" s="171">
        <v>18.6</v>
      </c>
      <c r="F287" s="172"/>
      <c r="G287" s="173">
        <f>ROUND(E287*F287,2)</f>
        <v>0</v>
      </c>
      <c r="H287" s="172"/>
      <c r="I287" s="173">
        <f>ROUND(E287*H287,2)</f>
        <v>0</v>
      </c>
      <c r="J287" s="172"/>
      <c r="K287" s="173">
        <f>ROUND(E287*J287,2)</f>
        <v>0</v>
      </c>
      <c r="L287" s="173">
        <v>21</v>
      </c>
      <c r="M287" s="173">
        <f>G287*(1+L287/100)</f>
        <v>0</v>
      </c>
      <c r="N287" s="173">
        <v>0.00592</v>
      </c>
      <c r="O287" s="173">
        <f>ROUND(E287*N287,2)</f>
        <v>0.11</v>
      </c>
      <c r="P287" s="173">
        <v>0</v>
      </c>
      <c r="Q287" s="173">
        <f>ROUND(E287*P287,2)</f>
        <v>0</v>
      </c>
      <c r="R287" s="173" t="s">
        <v>501</v>
      </c>
      <c r="S287" s="173" t="s">
        <v>194</v>
      </c>
      <c r="T287" s="174" t="s">
        <v>195</v>
      </c>
      <c r="U287" s="165">
        <v>0.26</v>
      </c>
      <c r="V287" s="165">
        <f>ROUND(E287*U287,2)</f>
        <v>4.84</v>
      </c>
      <c r="W287" s="165"/>
      <c r="X287" s="165" t="s">
        <v>196</v>
      </c>
      <c r="Y287" s="166"/>
      <c r="Z287" s="166"/>
      <c r="AA287" s="166"/>
      <c r="AB287" s="166"/>
      <c r="AC287" s="166"/>
      <c r="AD287" s="166"/>
      <c r="AE287" s="166"/>
      <c r="AF287" s="166"/>
      <c r="AG287" s="166" t="s">
        <v>197</v>
      </c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</row>
    <row r="288" spans="1:60" ht="12.75" outlineLevel="1">
      <c r="A288" s="183"/>
      <c r="B288" s="184"/>
      <c r="C288" s="186" t="s">
        <v>517</v>
      </c>
      <c r="D288" s="187"/>
      <c r="E288" s="188">
        <v>18.6</v>
      </c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6"/>
      <c r="Z288" s="166"/>
      <c r="AA288" s="166"/>
      <c r="AB288" s="166"/>
      <c r="AC288" s="166"/>
      <c r="AD288" s="166"/>
      <c r="AE288" s="166"/>
      <c r="AF288" s="166"/>
      <c r="AG288" s="166" t="s">
        <v>201</v>
      </c>
      <c r="AH288" s="166">
        <v>0</v>
      </c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</row>
    <row r="289" spans="1:60" ht="22.5" outlineLevel="1">
      <c r="A289" s="167">
        <v>70</v>
      </c>
      <c r="B289" s="168" t="s">
        <v>518</v>
      </c>
      <c r="C289" s="169" t="s">
        <v>519</v>
      </c>
      <c r="D289" s="170" t="s">
        <v>324</v>
      </c>
      <c r="E289" s="171">
        <v>8.51</v>
      </c>
      <c r="F289" s="172"/>
      <c r="G289" s="173">
        <f>ROUND(E289*F289,2)</f>
        <v>0</v>
      </c>
      <c r="H289" s="172"/>
      <c r="I289" s="173">
        <f>ROUND(E289*H289,2)</f>
        <v>0</v>
      </c>
      <c r="J289" s="172"/>
      <c r="K289" s="173">
        <f>ROUND(E289*J289,2)</f>
        <v>0</v>
      </c>
      <c r="L289" s="173">
        <v>21</v>
      </c>
      <c r="M289" s="173">
        <f>G289*(1+L289/100)</f>
        <v>0</v>
      </c>
      <c r="N289" s="173">
        <v>0.01404</v>
      </c>
      <c r="O289" s="173">
        <f>ROUND(E289*N289,2)</f>
        <v>0.12</v>
      </c>
      <c r="P289" s="173">
        <v>0</v>
      </c>
      <c r="Q289" s="173">
        <f>ROUND(E289*P289,2)</f>
        <v>0</v>
      </c>
      <c r="R289" s="173" t="s">
        <v>303</v>
      </c>
      <c r="S289" s="173" t="s">
        <v>194</v>
      </c>
      <c r="T289" s="174" t="s">
        <v>195</v>
      </c>
      <c r="U289" s="165">
        <v>0.92</v>
      </c>
      <c r="V289" s="165">
        <f>ROUND(E289*U289,2)</f>
        <v>7.83</v>
      </c>
      <c r="W289" s="165"/>
      <c r="X289" s="165" t="s">
        <v>196</v>
      </c>
      <c r="Y289" s="166"/>
      <c r="Z289" s="166"/>
      <c r="AA289" s="166"/>
      <c r="AB289" s="166"/>
      <c r="AC289" s="166"/>
      <c r="AD289" s="166"/>
      <c r="AE289" s="166"/>
      <c r="AF289" s="166"/>
      <c r="AG289" s="166" t="s">
        <v>197</v>
      </c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</row>
    <row r="290" spans="1:60" ht="12.75" customHeight="1" outlineLevel="1">
      <c r="A290" s="183"/>
      <c r="B290" s="184"/>
      <c r="C290" s="228" t="s">
        <v>520</v>
      </c>
      <c r="D290" s="228"/>
      <c r="E290" s="228"/>
      <c r="F290" s="228"/>
      <c r="G290" s="228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6"/>
      <c r="Z290" s="166"/>
      <c r="AA290" s="166"/>
      <c r="AB290" s="166"/>
      <c r="AC290" s="166"/>
      <c r="AD290" s="166"/>
      <c r="AE290" s="166"/>
      <c r="AF290" s="166"/>
      <c r="AG290" s="166" t="s">
        <v>199</v>
      </c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85" t="str">
        <f>C290</f>
        <v>bez jejich dodání, ale s vysekáním kapes pro upevňovací prvky a s jejich zazděním, zabetonováním nebo zalitím,</v>
      </c>
      <c r="BB290" s="166"/>
      <c r="BC290" s="166"/>
      <c r="BD290" s="166"/>
      <c r="BE290" s="166"/>
      <c r="BF290" s="166"/>
      <c r="BG290" s="166"/>
      <c r="BH290" s="166"/>
    </row>
    <row r="291" spans="1:60" ht="12.75" outlineLevel="1">
      <c r="A291" s="183"/>
      <c r="B291" s="184"/>
      <c r="C291" s="186" t="s">
        <v>521</v>
      </c>
      <c r="D291" s="187"/>
      <c r="E291" s="188">
        <v>4.96</v>
      </c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6"/>
      <c r="Z291" s="166"/>
      <c r="AA291" s="166"/>
      <c r="AB291" s="166"/>
      <c r="AC291" s="166"/>
      <c r="AD291" s="166"/>
      <c r="AE291" s="166"/>
      <c r="AF291" s="166"/>
      <c r="AG291" s="166" t="s">
        <v>201</v>
      </c>
      <c r="AH291" s="166">
        <v>0</v>
      </c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</row>
    <row r="292" spans="1:60" ht="12.75" outlineLevel="1">
      <c r="A292" s="183"/>
      <c r="B292" s="184"/>
      <c r="C292" s="186" t="s">
        <v>522</v>
      </c>
      <c r="D292" s="187"/>
      <c r="E292" s="188">
        <v>3.55</v>
      </c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6"/>
      <c r="Z292" s="166"/>
      <c r="AA292" s="166"/>
      <c r="AB292" s="166"/>
      <c r="AC292" s="166"/>
      <c r="AD292" s="166"/>
      <c r="AE292" s="166"/>
      <c r="AF292" s="166"/>
      <c r="AG292" s="166" t="s">
        <v>201</v>
      </c>
      <c r="AH292" s="166">
        <v>0</v>
      </c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</row>
    <row r="293" spans="1:60" ht="22.5" outlineLevel="1">
      <c r="A293" s="167">
        <v>71</v>
      </c>
      <c r="B293" s="168" t="s">
        <v>523</v>
      </c>
      <c r="C293" s="169" t="s">
        <v>524</v>
      </c>
      <c r="D293" s="170" t="s">
        <v>283</v>
      </c>
      <c r="E293" s="171">
        <v>1</v>
      </c>
      <c r="F293" s="172"/>
      <c r="G293" s="173">
        <f>ROUND(E293*F293,2)</f>
        <v>0</v>
      </c>
      <c r="H293" s="172"/>
      <c r="I293" s="173">
        <f>ROUND(E293*H293,2)</f>
        <v>0</v>
      </c>
      <c r="J293" s="172"/>
      <c r="K293" s="173">
        <f>ROUND(E293*J293,2)</f>
        <v>0</v>
      </c>
      <c r="L293" s="173">
        <v>21</v>
      </c>
      <c r="M293" s="173">
        <f>G293*(1+L293/100)</f>
        <v>0</v>
      </c>
      <c r="N293" s="173">
        <v>0.04867</v>
      </c>
      <c r="O293" s="173">
        <f>ROUND(E293*N293,2)</f>
        <v>0.05</v>
      </c>
      <c r="P293" s="173">
        <v>0</v>
      </c>
      <c r="Q293" s="173">
        <f>ROUND(E293*P293,2)</f>
        <v>0</v>
      </c>
      <c r="R293" s="173" t="s">
        <v>303</v>
      </c>
      <c r="S293" s="173" t="s">
        <v>194</v>
      </c>
      <c r="T293" s="174" t="s">
        <v>195</v>
      </c>
      <c r="U293" s="165">
        <v>1.07</v>
      </c>
      <c r="V293" s="165">
        <f>ROUND(E293*U293,2)</f>
        <v>1.07</v>
      </c>
      <c r="W293" s="165"/>
      <c r="X293" s="165" t="s">
        <v>196</v>
      </c>
      <c r="Y293" s="166"/>
      <c r="Z293" s="166"/>
      <c r="AA293" s="166"/>
      <c r="AB293" s="166"/>
      <c r="AC293" s="166"/>
      <c r="AD293" s="166"/>
      <c r="AE293" s="166"/>
      <c r="AF293" s="166"/>
      <c r="AG293" s="166" t="s">
        <v>197</v>
      </c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</row>
    <row r="294" spans="1:60" ht="12.75" customHeight="1" outlineLevel="1">
      <c r="A294" s="183"/>
      <c r="B294" s="184"/>
      <c r="C294" s="228" t="s">
        <v>520</v>
      </c>
      <c r="D294" s="228"/>
      <c r="E294" s="228"/>
      <c r="F294" s="228"/>
      <c r="G294" s="228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6"/>
      <c r="Z294" s="166"/>
      <c r="AA294" s="166"/>
      <c r="AB294" s="166"/>
      <c r="AC294" s="166"/>
      <c r="AD294" s="166"/>
      <c r="AE294" s="166"/>
      <c r="AF294" s="166"/>
      <c r="AG294" s="166" t="s">
        <v>199</v>
      </c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85" t="str">
        <f>C294</f>
        <v>bez jejich dodání, ale s vysekáním kapes pro upevňovací prvky a s jejich zazděním, zabetonováním nebo zalitím,</v>
      </c>
      <c r="BB294" s="166"/>
      <c r="BC294" s="166"/>
      <c r="BD294" s="166"/>
      <c r="BE294" s="166"/>
      <c r="BF294" s="166"/>
      <c r="BG294" s="166"/>
      <c r="BH294" s="166"/>
    </row>
    <row r="295" spans="1:60" ht="12.75" outlineLevel="1">
      <c r="A295" s="167">
        <v>72</v>
      </c>
      <c r="B295" s="168" t="s">
        <v>525</v>
      </c>
      <c r="C295" s="169" t="s">
        <v>526</v>
      </c>
      <c r="D295" s="170" t="s">
        <v>250</v>
      </c>
      <c r="E295" s="171">
        <v>32.8725</v>
      </c>
      <c r="F295" s="172"/>
      <c r="G295" s="173">
        <f>ROUND(E295*F295,2)</f>
        <v>0</v>
      </c>
      <c r="H295" s="172"/>
      <c r="I295" s="173">
        <f>ROUND(E295*H295,2)</f>
        <v>0</v>
      </c>
      <c r="J295" s="172"/>
      <c r="K295" s="173">
        <f>ROUND(E295*J295,2)</f>
        <v>0</v>
      </c>
      <c r="L295" s="173">
        <v>21</v>
      </c>
      <c r="M295" s="173">
        <f>G295*(1+L295/100)</f>
        <v>0</v>
      </c>
      <c r="N295" s="173">
        <v>0.00067</v>
      </c>
      <c r="O295" s="173">
        <f>ROUND(E295*N295,2)</f>
        <v>0.02</v>
      </c>
      <c r="P295" s="173">
        <v>0.184</v>
      </c>
      <c r="Q295" s="173">
        <f>ROUND(E295*P295,2)</f>
        <v>6.05</v>
      </c>
      <c r="R295" s="173" t="s">
        <v>527</v>
      </c>
      <c r="S295" s="173" t="s">
        <v>194</v>
      </c>
      <c r="T295" s="174" t="s">
        <v>195</v>
      </c>
      <c r="U295" s="165">
        <v>0.227</v>
      </c>
      <c r="V295" s="165">
        <f>ROUND(E295*U295,2)</f>
        <v>7.46</v>
      </c>
      <c r="W295" s="165"/>
      <c r="X295" s="165" t="s">
        <v>196</v>
      </c>
      <c r="Y295" s="166"/>
      <c r="Z295" s="166"/>
      <c r="AA295" s="166"/>
      <c r="AB295" s="166"/>
      <c r="AC295" s="166"/>
      <c r="AD295" s="166"/>
      <c r="AE295" s="166"/>
      <c r="AF295" s="166"/>
      <c r="AG295" s="166" t="s">
        <v>197</v>
      </c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</row>
    <row r="296" spans="1:60" ht="22.5" customHeight="1" outlineLevel="1">
      <c r="A296" s="183"/>
      <c r="B296" s="184"/>
      <c r="C296" s="228" t="s">
        <v>528</v>
      </c>
      <c r="D296" s="228"/>
      <c r="E296" s="228"/>
      <c r="F296" s="228"/>
      <c r="G296" s="228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6"/>
      <c r="Z296" s="166"/>
      <c r="AA296" s="166"/>
      <c r="AB296" s="166"/>
      <c r="AC296" s="166"/>
      <c r="AD296" s="166"/>
      <c r="AE296" s="166"/>
      <c r="AF296" s="166"/>
      <c r="AG296" s="166" t="s">
        <v>199</v>
      </c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85" t="str">
        <f>C296</f>
        <v>nebo vybourání otvorů průřezové plochy přes 4 m2 v příčkách, včetně pomocného lešení o výšce podlahy do 1900 mm a pro zatížení do 1,5 kPa  (150 kg/m2),</v>
      </c>
      <c r="BB296" s="166"/>
      <c r="BC296" s="166"/>
      <c r="BD296" s="166"/>
      <c r="BE296" s="166"/>
      <c r="BF296" s="166"/>
      <c r="BG296" s="166"/>
      <c r="BH296" s="166"/>
    </row>
    <row r="297" spans="1:60" ht="12.75" outlineLevel="1">
      <c r="A297" s="183"/>
      <c r="B297" s="184"/>
      <c r="C297" s="186" t="s">
        <v>529</v>
      </c>
      <c r="D297" s="187"/>
      <c r="E297" s="188">
        <v>24.22</v>
      </c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6"/>
      <c r="Z297" s="166"/>
      <c r="AA297" s="166"/>
      <c r="AB297" s="166"/>
      <c r="AC297" s="166"/>
      <c r="AD297" s="166"/>
      <c r="AE297" s="166"/>
      <c r="AF297" s="166"/>
      <c r="AG297" s="166" t="s">
        <v>201</v>
      </c>
      <c r="AH297" s="166">
        <v>0</v>
      </c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</row>
    <row r="298" spans="1:60" ht="12.75" outlineLevel="1">
      <c r="A298" s="183"/>
      <c r="B298" s="184"/>
      <c r="C298" s="186" t="s">
        <v>530</v>
      </c>
      <c r="D298" s="187"/>
      <c r="E298" s="188">
        <v>8.65</v>
      </c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6"/>
      <c r="Z298" s="166"/>
      <c r="AA298" s="166"/>
      <c r="AB298" s="166"/>
      <c r="AC298" s="166"/>
      <c r="AD298" s="166"/>
      <c r="AE298" s="166"/>
      <c r="AF298" s="166"/>
      <c r="AG298" s="166" t="s">
        <v>201</v>
      </c>
      <c r="AH298" s="166">
        <v>0</v>
      </c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</row>
    <row r="299" spans="1:60" ht="12.75" outlineLevel="1">
      <c r="A299" s="167">
        <v>73</v>
      </c>
      <c r="B299" s="168" t="s">
        <v>531</v>
      </c>
      <c r="C299" s="169" t="s">
        <v>532</v>
      </c>
      <c r="D299" s="170" t="s">
        <v>250</v>
      </c>
      <c r="E299" s="171">
        <v>21.8385</v>
      </c>
      <c r="F299" s="172"/>
      <c r="G299" s="173">
        <f>ROUND(E299*F299,2)</f>
        <v>0</v>
      </c>
      <c r="H299" s="172"/>
      <c r="I299" s="173">
        <f>ROUND(E299*H299,2)</f>
        <v>0</v>
      </c>
      <c r="J299" s="172"/>
      <c r="K299" s="173">
        <f>ROUND(E299*J299,2)</f>
        <v>0</v>
      </c>
      <c r="L299" s="173">
        <v>21</v>
      </c>
      <c r="M299" s="173">
        <f>G299*(1+L299/100)</f>
        <v>0</v>
      </c>
      <c r="N299" s="173">
        <v>0.00067</v>
      </c>
      <c r="O299" s="173">
        <f>ROUND(E299*N299,2)</f>
        <v>0.01</v>
      </c>
      <c r="P299" s="173">
        <v>0.319</v>
      </c>
      <c r="Q299" s="173">
        <f>ROUND(E299*P299,2)</f>
        <v>6.97</v>
      </c>
      <c r="R299" s="173" t="s">
        <v>527</v>
      </c>
      <c r="S299" s="173" t="s">
        <v>194</v>
      </c>
      <c r="T299" s="174" t="s">
        <v>195</v>
      </c>
      <c r="U299" s="165">
        <v>0.317</v>
      </c>
      <c r="V299" s="165">
        <f>ROUND(E299*U299,2)</f>
        <v>6.92</v>
      </c>
      <c r="W299" s="165"/>
      <c r="X299" s="165" t="s">
        <v>196</v>
      </c>
      <c r="Y299" s="166"/>
      <c r="Z299" s="166"/>
      <c r="AA299" s="166"/>
      <c r="AB299" s="166"/>
      <c r="AC299" s="166"/>
      <c r="AD299" s="166"/>
      <c r="AE299" s="166"/>
      <c r="AF299" s="166"/>
      <c r="AG299" s="166" t="s">
        <v>197</v>
      </c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</row>
    <row r="300" spans="1:60" ht="22.5" customHeight="1" outlineLevel="1">
      <c r="A300" s="183"/>
      <c r="B300" s="184"/>
      <c r="C300" s="228" t="s">
        <v>528</v>
      </c>
      <c r="D300" s="228"/>
      <c r="E300" s="228"/>
      <c r="F300" s="228"/>
      <c r="G300" s="228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6"/>
      <c r="Z300" s="166"/>
      <c r="AA300" s="166"/>
      <c r="AB300" s="166"/>
      <c r="AC300" s="166"/>
      <c r="AD300" s="166"/>
      <c r="AE300" s="166"/>
      <c r="AF300" s="166"/>
      <c r="AG300" s="166" t="s">
        <v>199</v>
      </c>
      <c r="AH300" s="166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85" t="str">
        <f>C300</f>
        <v>nebo vybourání otvorů průřezové plochy přes 4 m2 v příčkách, včetně pomocného lešení o výšce podlahy do 1900 mm a pro zatížení do 1,5 kPa  (150 kg/m2),</v>
      </c>
      <c r="BB300" s="166"/>
      <c r="BC300" s="166"/>
      <c r="BD300" s="166"/>
      <c r="BE300" s="166"/>
      <c r="BF300" s="166"/>
      <c r="BG300" s="166"/>
      <c r="BH300" s="166"/>
    </row>
    <row r="301" spans="1:60" ht="12.75" outlineLevel="1">
      <c r="A301" s="183"/>
      <c r="B301" s="184"/>
      <c r="C301" s="186" t="s">
        <v>533</v>
      </c>
      <c r="D301" s="187"/>
      <c r="E301" s="188">
        <v>21.84</v>
      </c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6"/>
      <c r="Z301" s="166"/>
      <c r="AA301" s="166"/>
      <c r="AB301" s="166"/>
      <c r="AC301" s="166"/>
      <c r="AD301" s="166"/>
      <c r="AE301" s="166"/>
      <c r="AF301" s="166"/>
      <c r="AG301" s="166" t="s">
        <v>201</v>
      </c>
      <c r="AH301" s="166">
        <v>0</v>
      </c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</row>
    <row r="302" spans="1:60" ht="22.5" outlineLevel="1">
      <c r="A302" s="167">
        <v>74</v>
      </c>
      <c r="B302" s="168" t="s">
        <v>534</v>
      </c>
      <c r="C302" s="169" t="s">
        <v>535</v>
      </c>
      <c r="D302" s="170" t="s">
        <v>192</v>
      </c>
      <c r="E302" s="171">
        <v>1.962</v>
      </c>
      <c r="F302" s="172"/>
      <c r="G302" s="173">
        <f>ROUND(E302*F302,2)</f>
        <v>0</v>
      </c>
      <c r="H302" s="172"/>
      <c r="I302" s="173">
        <f>ROUND(E302*H302,2)</f>
        <v>0</v>
      </c>
      <c r="J302" s="172"/>
      <c r="K302" s="173">
        <f>ROUND(E302*J302,2)</f>
        <v>0</v>
      </c>
      <c r="L302" s="173">
        <v>21</v>
      </c>
      <c r="M302" s="173">
        <f>G302*(1+L302/100)</f>
        <v>0</v>
      </c>
      <c r="N302" s="173">
        <v>0.00128</v>
      </c>
      <c r="O302" s="173">
        <f>ROUND(E302*N302,2)</f>
        <v>0</v>
      </c>
      <c r="P302" s="173">
        <v>1.8</v>
      </c>
      <c r="Q302" s="173">
        <f>ROUND(E302*P302,2)</f>
        <v>3.53</v>
      </c>
      <c r="R302" s="173" t="s">
        <v>527</v>
      </c>
      <c r="S302" s="173" t="s">
        <v>194</v>
      </c>
      <c r="T302" s="174" t="s">
        <v>195</v>
      </c>
      <c r="U302" s="165">
        <v>1.52</v>
      </c>
      <c r="V302" s="165">
        <f>ROUND(E302*U302,2)</f>
        <v>2.98</v>
      </c>
      <c r="W302" s="165"/>
      <c r="X302" s="165" t="s">
        <v>196</v>
      </c>
      <c r="Y302" s="166"/>
      <c r="Z302" s="166"/>
      <c r="AA302" s="166"/>
      <c r="AB302" s="166"/>
      <c r="AC302" s="166"/>
      <c r="AD302" s="166"/>
      <c r="AE302" s="166"/>
      <c r="AF302" s="166"/>
      <c r="AG302" s="166" t="s">
        <v>197</v>
      </c>
      <c r="AH302" s="166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</row>
    <row r="303" spans="1:60" ht="22.5" customHeight="1" outlineLevel="1">
      <c r="A303" s="183"/>
      <c r="B303" s="184"/>
      <c r="C303" s="228" t="s">
        <v>536</v>
      </c>
      <c r="D303" s="228"/>
      <c r="E303" s="228"/>
      <c r="F303" s="228"/>
      <c r="G303" s="228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6"/>
      <c r="Z303" s="166"/>
      <c r="AA303" s="166"/>
      <c r="AB303" s="166"/>
      <c r="AC303" s="166"/>
      <c r="AD303" s="166"/>
      <c r="AE303" s="166"/>
      <c r="AF303" s="166"/>
      <c r="AG303" s="166" t="s">
        <v>199</v>
      </c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85" t="str">
        <f>C303</f>
        <v>nebo vybourání otvorů průřezové plochy přes 4 m2 ve zdivu nadzákladovém, včetně pomocného lešení o výšce podlahy do 1900 mm a pro zatížení do 1,5 kPa  (150 kg/m2)</v>
      </c>
      <c r="BB303" s="166"/>
      <c r="BC303" s="166"/>
      <c r="BD303" s="166"/>
      <c r="BE303" s="166"/>
      <c r="BF303" s="166"/>
      <c r="BG303" s="166"/>
      <c r="BH303" s="166"/>
    </row>
    <row r="304" spans="1:60" ht="12.75" outlineLevel="1">
      <c r="A304" s="183"/>
      <c r="B304" s="184"/>
      <c r="C304" s="186" t="s">
        <v>537</v>
      </c>
      <c r="D304" s="187"/>
      <c r="E304" s="188">
        <v>0.72</v>
      </c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6"/>
      <c r="Z304" s="166"/>
      <c r="AA304" s="166"/>
      <c r="AB304" s="166"/>
      <c r="AC304" s="166"/>
      <c r="AD304" s="166"/>
      <c r="AE304" s="166"/>
      <c r="AF304" s="166"/>
      <c r="AG304" s="166" t="s">
        <v>201</v>
      </c>
      <c r="AH304" s="166">
        <v>0</v>
      </c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</row>
    <row r="305" spans="1:60" ht="12.75" outlineLevel="1">
      <c r="A305" s="183"/>
      <c r="B305" s="184"/>
      <c r="C305" s="186" t="s">
        <v>538</v>
      </c>
      <c r="D305" s="187"/>
      <c r="E305" s="188">
        <v>0.25</v>
      </c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6"/>
      <c r="Z305" s="166"/>
      <c r="AA305" s="166"/>
      <c r="AB305" s="166"/>
      <c r="AC305" s="166"/>
      <c r="AD305" s="166"/>
      <c r="AE305" s="166"/>
      <c r="AF305" s="166"/>
      <c r="AG305" s="166" t="s">
        <v>201</v>
      </c>
      <c r="AH305" s="166">
        <v>0</v>
      </c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</row>
    <row r="306" spans="1:60" ht="12.75" outlineLevel="1">
      <c r="A306" s="183"/>
      <c r="B306" s="184"/>
      <c r="C306" s="186" t="s">
        <v>539</v>
      </c>
      <c r="D306" s="187"/>
      <c r="E306" s="188">
        <v>0.99</v>
      </c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6"/>
      <c r="Z306" s="166"/>
      <c r="AA306" s="166"/>
      <c r="AB306" s="166"/>
      <c r="AC306" s="166"/>
      <c r="AD306" s="166"/>
      <c r="AE306" s="166"/>
      <c r="AF306" s="166"/>
      <c r="AG306" s="166" t="s">
        <v>201</v>
      </c>
      <c r="AH306" s="166">
        <v>0</v>
      </c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</row>
    <row r="307" spans="1:60" ht="12.75" outlineLevel="1">
      <c r="A307" s="167">
        <v>75</v>
      </c>
      <c r="B307" s="168" t="s">
        <v>540</v>
      </c>
      <c r="C307" s="169" t="s">
        <v>541</v>
      </c>
      <c r="D307" s="170" t="s">
        <v>192</v>
      </c>
      <c r="E307" s="171">
        <v>1.74695</v>
      </c>
      <c r="F307" s="172"/>
      <c r="G307" s="173">
        <f>ROUND(E307*F307,2)</f>
        <v>0</v>
      </c>
      <c r="H307" s="172"/>
      <c r="I307" s="173">
        <f>ROUND(E307*H307,2)</f>
        <v>0</v>
      </c>
      <c r="J307" s="172"/>
      <c r="K307" s="173">
        <f>ROUND(E307*J307,2)</f>
        <v>0</v>
      </c>
      <c r="L307" s="173">
        <v>21</v>
      </c>
      <c r="M307" s="173">
        <f>G307*(1+L307/100)</f>
        <v>0</v>
      </c>
      <c r="N307" s="173">
        <v>0.00147</v>
      </c>
      <c r="O307" s="173">
        <f>ROUND(E307*N307,2)</f>
        <v>0</v>
      </c>
      <c r="P307" s="173">
        <v>2.2</v>
      </c>
      <c r="Q307" s="173">
        <f>ROUND(E307*P307,2)</f>
        <v>3.84</v>
      </c>
      <c r="R307" s="173" t="s">
        <v>527</v>
      </c>
      <c r="S307" s="173" t="s">
        <v>194</v>
      </c>
      <c r="T307" s="174" t="s">
        <v>195</v>
      </c>
      <c r="U307" s="165">
        <v>4.996</v>
      </c>
      <c r="V307" s="165">
        <f>ROUND(E307*U307,2)</f>
        <v>8.73</v>
      </c>
      <c r="W307" s="165"/>
      <c r="X307" s="165" t="s">
        <v>196</v>
      </c>
      <c r="Y307" s="166"/>
      <c r="Z307" s="166"/>
      <c r="AA307" s="166"/>
      <c r="AB307" s="166"/>
      <c r="AC307" s="166"/>
      <c r="AD307" s="166"/>
      <c r="AE307" s="166"/>
      <c r="AF307" s="166"/>
      <c r="AG307" s="166" t="s">
        <v>197</v>
      </c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</row>
    <row r="308" spans="1:60" ht="22.5" customHeight="1" outlineLevel="1">
      <c r="A308" s="183"/>
      <c r="B308" s="184"/>
      <c r="C308" s="228" t="s">
        <v>542</v>
      </c>
      <c r="D308" s="228"/>
      <c r="E308" s="228"/>
      <c r="F308" s="228"/>
      <c r="G308" s="228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6"/>
      <c r="Z308" s="166"/>
      <c r="AA308" s="166"/>
      <c r="AB308" s="166"/>
      <c r="AC308" s="166"/>
      <c r="AD308" s="166"/>
      <c r="AE308" s="166"/>
      <c r="AF308" s="166"/>
      <c r="AG308" s="166" t="s">
        <v>199</v>
      </c>
      <c r="AH308" s="166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85" t="str">
        <f>C308</f>
        <v>nebo vybourání otvorů průřezové plochy přes 4 m2 ve zdivu z betonu prostého, včetně pomocného lešení o výšce podlahy do 1900 mm a pro zatížení do 1,5 kPa  (150 kg/m2),</v>
      </c>
      <c r="BB308" s="166"/>
      <c r="BC308" s="166"/>
      <c r="BD308" s="166"/>
      <c r="BE308" s="166"/>
      <c r="BF308" s="166"/>
      <c r="BG308" s="166"/>
      <c r="BH308" s="166"/>
    </row>
    <row r="309" spans="1:60" ht="12.75" outlineLevel="1">
      <c r="A309" s="183"/>
      <c r="B309" s="184"/>
      <c r="C309" s="186" t="s">
        <v>543</v>
      </c>
      <c r="D309" s="187"/>
      <c r="E309" s="188">
        <v>0.34</v>
      </c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6"/>
      <c r="Z309" s="166"/>
      <c r="AA309" s="166"/>
      <c r="AB309" s="166"/>
      <c r="AC309" s="166"/>
      <c r="AD309" s="166"/>
      <c r="AE309" s="166"/>
      <c r="AF309" s="166"/>
      <c r="AG309" s="166" t="s">
        <v>201</v>
      </c>
      <c r="AH309" s="166">
        <v>0</v>
      </c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</row>
    <row r="310" spans="1:60" ht="12.75" outlineLevel="1">
      <c r="A310" s="183"/>
      <c r="B310" s="184"/>
      <c r="C310" s="186" t="s">
        <v>544</v>
      </c>
      <c r="D310" s="187"/>
      <c r="E310" s="188">
        <v>0.98</v>
      </c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6"/>
      <c r="Z310" s="166"/>
      <c r="AA310" s="166"/>
      <c r="AB310" s="166"/>
      <c r="AC310" s="166"/>
      <c r="AD310" s="166"/>
      <c r="AE310" s="166"/>
      <c r="AF310" s="166"/>
      <c r="AG310" s="166" t="s">
        <v>201</v>
      </c>
      <c r="AH310" s="166">
        <v>0</v>
      </c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</row>
    <row r="311" spans="1:60" ht="12.75" outlineLevel="1">
      <c r="A311" s="183"/>
      <c r="B311" s="184"/>
      <c r="C311" s="186" t="s">
        <v>545</v>
      </c>
      <c r="D311" s="187"/>
      <c r="E311" s="188">
        <v>0.43</v>
      </c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6"/>
      <c r="Z311" s="166"/>
      <c r="AA311" s="166"/>
      <c r="AB311" s="166"/>
      <c r="AC311" s="166"/>
      <c r="AD311" s="166"/>
      <c r="AE311" s="166"/>
      <c r="AF311" s="166"/>
      <c r="AG311" s="166" t="s">
        <v>201</v>
      </c>
      <c r="AH311" s="166">
        <v>0</v>
      </c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</row>
    <row r="312" spans="1:60" ht="12.75" outlineLevel="1">
      <c r="A312" s="167">
        <v>76</v>
      </c>
      <c r="B312" s="168" t="s">
        <v>546</v>
      </c>
      <c r="C312" s="169" t="s">
        <v>547</v>
      </c>
      <c r="D312" s="170" t="s">
        <v>250</v>
      </c>
      <c r="E312" s="171">
        <v>7.32</v>
      </c>
      <c r="F312" s="172"/>
      <c r="G312" s="173">
        <f>ROUND(E312*F312,2)</f>
        <v>0</v>
      </c>
      <c r="H312" s="172"/>
      <c r="I312" s="173">
        <f>ROUND(E312*H312,2)</f>
        <v>0</v>
      </c>
      <c r="J312" s="172"/>
      <c r="K312" s="173">
        <f>ROUND(E312*J312,2)</f>
        <v>0</v>
      </c>
      <c r="L312" s="173">
        <v>21</v>
      </c>
      <c r="M312" s="173">
        <f>G312*(1+L312/100)</f>
        <v>0</v>
      </c>
      <c r="N312" s="173">
        <v>0.001</v>
      </c>
      <c r="O312" s="173">
        <f>ROUND(E312*N312,2)</f>
        <v>0.01</v>
      </c>
      <c r="P312" s="173">
        <v>0.36</v>
      </c>
      <c r="Q312" s="173">
        <f>ROUND(E312*P312,2)</f>
        <v>2.64</v>
      </c>
      <c r="R312" s="173" t="s">
        <v>364</v>
      </c>
      <c r="S312" s="173" t="s">
        <v>194</v>
      </c>
      <c r="T312" s="174" t="s">
        <v>195</v>
      </c>
      <c r="U312" s="165">
        <v>2.0106</v>
      </c>
      <c r="V312" s="165">
        <f>ROUND(E312*U312,2)</f>
        <v>14.72</v>
      </c>
      <c r="W312" s="165"/>
      <c r="X312" s="165" t="s">
        <v>365</v>
      </c>
      <c r="Y312" s="166"/>
      <c r="Z312" s="166"/>
      <c r="AA312" s="166"/>
      <c r="AB312" s="166"/>
      <c r="AC312" s="166"/>
      <c r="AD312" s="166"/>
      <c r="AE312" s="166"/>
      <c r="AF312" s="166"/>
      <c r="AG312" s="166" t="s">
        <v>366</v>
      </c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</row>
    <row r="313" spans="1:60" ht="12.75" customHeight="1" outlineLevel="1">
      <c r="A313" s="183"/>
      <c r="B313" s="184"/>
      <c r="C313" s="228" t="s">
        <v>548</v>
      </c>
      <c r="D313" s="228"/>
      <c r="E313" s="228"/>
      <c r="F313" s="228"/>
      <c r="G313" s="228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6"/>
      <c r="Z313" s="166"/>
      <c r="AA313" s="166"/>
      <c r="AB313" s="166"/>
      <c r="AC313" s="166"/>
      <c r="AD313" s="166"/>
      <c r="AE313" s="166"/>
      <c r="AF313" s="166"/>
      <c r="AG313" s="166" t="s">
        <v>199</v>
      </c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</row>
    <row r="314" spans="1:60" ht="12.75" outlineLevel="1">
      <c r="A314" s="183"/>
      <c r="B314" s="184"/>
      <c r="C314" s="186" t="s">
        <v>549</v>
      </c>
      <c r="D314" s="187"/>
      <c r="E314" s="188">
        <v>7.32</v>
      </c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6"/>
      <c r="Z314" s="166"/>
      <c r="AA314" s="166"/>
      <c r="AB314" s="166"/>
      <c r="AC314" s="166"/>
      <c r="AD314" s="166"/>
      <c r="AE314" s="166"/>
      <c r="AF314" s="166"/>
      <c r="AG314" s="166" t="s">
        <v>201</v>
      </c>
      <c r="AH314" s="166">
        <v>0</v>
      </c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</row>
    <row r="315" spans="1:60" ht="22.5" outlineLevel="1">
      <c r="A315" s="167">
        <v>77</v>
      </c>
      <c r="B315" s="168" t="s">
        <v>550</v>
      </c>
      <c r="C315" s="169" t="s">
        <v>551</v>
      </c>
      <c r="D315" s="170" t="s">
        <v>192</v>
      </c>
      <c r="E315" s="171">
        <v>25.38225</v>
      </c>
      <c r="F315" s="172"/>
      <c r="G315" s="173">
        <f>ROUND(E315*F315,2)</f>
        <v>0</v>
      </c>
      <c r="H315" s="172"/>
      <c r="I315" s="173">
        <f>ROUND(E315*H315,2)</f>
        <v>0</v>
      </c>
      <c r="J315" s="172"/>
      <c r="K315" s="173">
        <f>ROUND(E315*J315,2)</f>
        <v>0</v>
      </c>
      <c r="L315" s="173">
        <v>21</v>
      </c>
      <c r="M315" s="173">
        <f>G315*(1+L315/100)</f>
        <v>0</v>
      </c>
      <c r="N315" s="173">
        <v>0</v>
      </c>
      <c r="O315" s="173">
        <f>ROUND(E315*N315,2)</f>
        <v>0</v>
      </c>
      <c r="P315" s="173">
        <v>2.2</v>
      </c>
      <c r="Q315" s="173">
        <f>ROUND(E315*P315,2)</f>
        <v>55.84</v>
      </c>
      <c r="R315" s="173" t="s">
        <v>527</v>
      </c>
      <c r="S315" s="173" t="s">
        <v>194</v>
      </c>
      <c r="T315" s="174" t="s">
        <v>195</v>
      </c>
      <c r="U315" s="165">
        <v>4.655</v>
      </c>
      <c r="V315" s="165">
        <f>ROUND(E315*U315,2)</f>
        <v>118.15</v>
      </c>
      <c r="W315" s="165"/>
      <c r="X315" s="165" t="s">
        <v>196</v>
      </c>
      <c r="Y315" s="166"/>
      <c r="Z315" s="166"/>
      <c r="AA315" s="166"/>
      <c r="AB315" s="166"/>
      <c r="AC315" s="166"/>
      <c r="AD315" s="166"/>
      <c r="AE315" s="166"/>
      <c r="AF315" s="166"/>
      <c r="AG315" s="166" t="s">
        <v>197</v>
      </c>
      <c r="AH315" s="166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</row>
    <row r="316" spans="1:60" ht="12.75" outlineLevel="1">
      <c r="A316" s="183"/>
      <c r="B316" s="184"/>
      <c r="C316" s="186" t="s">
        <v>552</v>
      </c>
      <c r="D316" s="187"/>
      <c r="E316" s="188">
        <v>14.48</v>
      </c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6"/>
      <c r="Z316" s="166"/>
      <c r="AA316" s="166"/>
      <c r="AB316" s="166"/>
      <c r="AC316" s="166"/>
      <c r="AD316" s="166"/>
      <c r="AE316" s="166"/>
      <c r="AF316" s="166"/>
      <c r="AG316" s="166" t="s">
        <v>201</v>
      </c>
      <c r="AH316" s="166">
        <v>0</v>
      </c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</row>
    <row r="317" spans="1:60" ht="12.75" outlineLevel="1">
      <c r="A317" s="183"/>
      <c r="B317" s="184"/>
      <c r="C317" s="186" t="s">
        <v>553</v>
      </c>
      <c r="D317" s="187"/>
      <c r="E317" s="188">
        <v>9.12</v>
      </c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6"/>
      <c r="Z317" s="166"/>
      <c r="AA317" s="166"/>
      <c r="AB317" s="166"/>
      <c r="AC317" s="166"/>
      <c r="AD317" s="166"/>
      <c r="AE317" s="166"/>
      <c r="AF317" s="166"/>
      <c r="AG317" s="166" t="s">
        <v>201</v>
      </c>
      <c r="AH317" s="166">
        <v>0</v>
      </c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</row>
    <row r="318" spans="1:60" ht="12.75" outlineLevel="1">
      <c r="A318" s="183"/>
      <c r="B318" s="184"/>
      <c r="C318" s="186" t="s">
        <v>554</v>
      </c>
      <c r="D318" s="187"/>
      <c r="E318" s="188">
        <v>1.78</v>
      </c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6"/>
      <c r="Z318" s="166"/>
      <c r="AA318" s="166"/>
      <c r="AB318" s="166"/>
      <c r="AC318" s="166"/>
      <c r="AD318" s="166"/>
      <c r="AE318" s="166"/>
      <c r="AF318" s="166"/>
      <c r="AG318" s="166" t="s">
        <v>201</v>
      </c>
      <c r="AH318" s="166">
        <v>0</v>
      </c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</row>
    <row r="319" spans="1:60" ht="22.5" outlineLevel="1">
      <c r="A319" s="167">
        <v>78</v>
      </c>
      <c r="B319" s="168" t="s">
        <v>555</v>
      </c>
      <c r="C319" s="169" t="s">
        <v>556</v>
      </c>
      <c r="D319" s="170" t="s">
        <v>192</v>
      </c>
      <c r="E319" s="171">
        <v>1.77975</v>
      </c>
      <c r="F319" s="172"/>
      <c r="G319" s="173">
        <f>ROUND(E319*F319,2)</f>
        <v>0</v>
      </c>
      <c r="H319" s="172"/>
      <c r="I319" s="173">
        <f>ROUND(E319*H319,2)</f>
        <v>0</v>
      </c>
      <c r="J319" s="172"/>
      <c r="K319" s="173">
        <f>ROUND(E319*J319,2)</f>
        <v>0</v>
      </c>
      <c r="L319" s="173">
        <v>21</v>
      </c>
      <c r="M319" s="173">
        <f>G319*(1+L319/100)</f>
        <v>0</v>
      </c>
      <c r="N319" s="173">
        <v>0</v>
      </c>
      <c r="O319" s="173">
        <f>ROUND(E319*N319,2)</f>
        <v>0</v>
      </c>
      <c r="P319" s="173">
        <v>2.2</v>
      </c>
      <c r="Q319" s="173">
        <f>ROUND(E319*P319,2)</f>
        <v>3.92</v>
      </c>
      <c r="R319" s="173" t="s">
        <v>527</v>
      </c>
      <c r="S319" s="173" t="s">
        <v>194</v>
      </c>
      <c r="T319" s="174" t="s">
        <v>195</v>
      </c>
      <c r="U319" s="165">
        <v>5.03</v>
      </c>
      <c r="V319" s="165">
        <f>ROUND(E319*U319,2)</f>
        <v>8.95</v>
      </c>
      <c r="W319" s="165"/>
      <c r="X319" s="165" t="s">
        <v>196</v>
      </c>
      <c r="Y319" s="166"/>
      <c r="Z319" s="166"/>
      <c r="AA319" s="166"/>
      <c r="AB319" s="166"/>
      <c r="AC319" s="166"/>
      <c r="AD319" s="166"/>
      <c r="AE319" s="166"/>
      <c r="AF319" s="166"/>
      <c r="AG319" s="166" t="s">
        <v>197</v>
      </c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</row>
    <row r="320" spans="1:60" ht="12.75" outlineLevel="1">
      <c r="A320" s="183"/>
      <c r="B320" s="184"/>
      <c r="C320" s="186" t="s">
        <v>554</v>
      </c>
      <c r="D320" s="187"/>
      <c r="E320" s="188">
        <v>1.78</v>
      </c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6"/>
      <c r="Z320" s="166"/>
      <c r="AA320" s="166"/>
      <c r="AB320" s="166"/>
      <c r="AC320" s="166"/>
      <c r="AD320" s="166"/>
      <c r="AE320" s="166"/>
      <c r="AF320" s="166"/>
      <c r="AG320" s="166" t="s">
        <v>201</v>
      </c>
      <c r="AH320" s="166">
        <v>0</v>
      </c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</row>
    <row r="321" spans="1:60" ht="22.5" outlineLevel="1">
      <c r="A321" s="167">
        <v>79</v>
      </c>
      <c r="B321" s="168" t="s">
        <v>557</v>
      </c>
      <c r="C321" s="169" t="s">
        <v>558</v>
      </c>
      <c r="D321" s="170" t="s">
        <v>250</v>
      </c>
      <c r="E321" s="171">
        <v>7.2</v>
      </c>
      <c r="F321" s="172"/>
      <c r="G321" s="173">
        <f>ROUND(E321*F321,2)</f>
        <v>0</v>
      </c>
      <c r="H321" s="172"/>
      <c r="I321" s="173">
        <f>ROUND(E321*H321,2)</f>
        <v>0</v>
      </c>
      <c r="J321" s="172"/>
      <c r="K321" s="173">
        <f>ROUND(E321*J321,2)</f>
        <v>0</v>
      </c>
      <c r="L321" s="173">
        <v>21</v>
      </c>
      <c r="M321" s="173">
        <f>G321*(1+L321/100)</f>
        <v>0</v>
      </c>
      <c r="N321" s="173">
        <v>0</v>
      </c>
      <c r="O321" s="173">
        <f>ROUND(E321*N321,2)</f>
        <v>0</v>
      </c>
      <c r="P321" s="173">
        <v>0.02551</v>
      </c>
      <c r="Q321" s="173">
        <f>ROUND(E321*P321,2)</f>
        <v>0.18</v>
      </c>
      <c r="R321" s="173" t="s">
        <v>527</v>
      </c>
      <c r="S321" s="173" t="s">
        <v>194</v>
      </c>
      <c r="T321" s="174" t="s">
        <v>195</v>
      </c>
      <c r="U321" s="165">
        <v>0.1155</v>
      </c>
      <c r="V321" s="165">
        <f>ROUND(E321*U321,2)</f>
        <v>0.83</v>
      </c>
      <c r="W321" s="165"/>
      <c r="X321" s="165" t="s">
        <v>196</v>
      </c>
      <c r="Y321" s="166"/>
      <c r="Z321" s="166"/>
      <c r="AA321" s="166"/>
      <c r="AB321" s="166"/>
      <c r="AC321" s="166"/>
      <c r="AD321" s="166"/>
      <c r="AE321" s="166"/>
      <c r="AF321" s="166"/>
      <c r="AG321" s="166" t="s">
        <v>197</v>
      </c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</row>
    <row r="322" spans="1:60" ht="12.75" outlineLevel="1">
      <c r="A322" s="183"/>
      <c r="B322" s="184"/>
      <c r="C322" s="186" t="s">
        <v>559</v>
      </c>
      <c r="D322" s="187"/>
      <c r="E322" s="188">
        <v>7.2</v>
      </c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  <c r="X322" s="165"/>
      <c r="Y322" s="166"/>
      <c r="Z322" s="166"/>
      <c r="AA322" s="166"/>
      <c r="AB322" s="166"/>
      <c r="AC322" s="166"/>
      <c r="AD322" s="166"/>
      <c r="AE322" s="166"/>
      <c r="AF322" s="166"/>
      <c r="AG322" s="166" t="s">
        <v>201</v>
      </c>
      <c r="AH322" s="166">
        <v>0</v>
      </c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</row>
    <row r="323" spans="1:60" ht="22.5" outlineLevel="1">
      <c r="A323" s="167">
        <v>80</v>
      </c>
      <c r="B323" s="168" t="s">
        <v>560</v>
      </c>
      <c r="C323" s="169" t="s">
        <v>561</v>
      </c>
      <c r="D323" s="170" t="s">
        <v>250</v>
      </c>
      <c r="E323" s="171">
        <v>26.7275</v>
      </c>
      <c r="F323" s="172"/>
      <c r="G323" s="173">
        <f>ROUND(E323*F323,2)</f>
        <v>0</v>
      </c>
      <c r="H323" s="172"/>
      <c r="I323" s="173">
        <f>ROUND(E323*H323,2)</f>
        <v>0</v>
      </c>
      <c r="J323" s="172"/>
      <c r="K323" s="173">
        <f>ROUND(E323*J323,2)</f>
        <v>0</v>
      </c>
      <c r="L323" s="173">
        <v>21</v>
      </c>
      <c r="M323" s="173">
        <f>G323*(1+L323/100)</f>
        <v>0</v>
      </c>
      <c r="N323" s="173">
        <v>0</v>
      </c>
      <c r="O323" s="173">
        <f>ROUND(E323*N323,2)</f>
        <v>0</v>
      </c>
      <c r="P323" s="173">
        <v>0.0126</v>
      </c>
      <c r="Q323" s="173">
        <f>ROUND(E323*P323,2)</f>
        <v>0.34</v>
      </c>
      <c r="R323" s="173" t="s">
        <v>527</v>
      </c>
      <c r="S323" s="173" t="s">
        <v>194</v>
      </c>
      <c r="T323" s="174" t="s">
        <v>195</v>
      </c>
      <c r="U323" s="165">
        <v>0.33</v>
      </c>
      <c r="V323" s="165">
        <f>ROUND(E323*U323,2)</f>
        <v>8.82</v>
      </c>
      <c r="W323" s="165"/>
      <c r="X323" s="165" t="s">
        <v>196</v>
      </c>
      <c r="Y323" s="166"/>
      <c r="Z323" s="166"/>
      <c r="AA323" s="166"/>
      <c r="AB323" s="166"/>
      <c r="AC323" s="166"/>
      <c r="AD323" s="166"/>
      <c r="AE323" s="166"/>
      <c r="AF323" s="166"/>
      <c r="AG323" s="166" t="s">
        <v>197</v>
      </c>
      <c r="AH323" s="166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</row>
    <row r="324" spans="1:60" ht="12.75" outlineLevel="1">
      <c r="A324" s="183"/>
      <c r="B324" s="184"/>
      <c r="C324" s="186" t="s">
        <v>552</v>
      </c>
      <c r="D324" s="187"/>
      <c r="E324" s="188">
        <v>14.48</v>
      </c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  <c r="X324" s="165"/>
      <c r="Y324" s="166"/>
      <c r="Z324" s="166"/>
      <c r="AA324" s="166"/>
      <c r="AB324" s="166"/>
      <c r="AC324" s="166"/>
      <c r="AD324" s="166"/>
      <c r="AE324" s="166"/>
      <c r="AF324" s="166"/>
      <c r="AG324" s="166" t="s">
        <v>201</v>
      </c>
      <c r="AH324" s="166">
        <v>0</v>
      </c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</row>
    <row r="325" spans="1:60" ht="12.75" outlineLevel="1">
      <c r="A325" s="183"/>
      <c r="B325" s="184"/>
      <c r="C325" s="186" t="s">
        <v>562</v>
      </c>
      <c r="D325" s="187"/>
      <c r="E325" s="188">
        <v>3.97</v>
      </c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6"/>
      <c r="Z325" s="166"/>
      <c r="AA325" s="166"/>
      <c r="AB325" s="166"/>
      <c r="AC325" s="166"/>
      <c r="AD325" s="166"/>
      <c r="AE325" s="166"/>
      <c r="AF325" s="166"/>
      <c r="AG325" s="166" t="s">
        <v>201</v>
      </c>
      <c r="AH325" s="166">
        <v>0</v>
      </c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</row>
    <row r="326" spans="1:60" ht="12.75" outlineLevel="1">
      <c r="A326" s="183"/>
      <c r="B326" s="184"/>
      <c r="C326" s="186" t="s">
        <v>563</v>
      </c>
      <c r="D326" s="187"/>
      <c r="E326" s="188">
        <v>4.72</v>
      </c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6"/>
      <c r="Z326" s="166"/>
      <c r="AA326" s="166"/>
      <c r="AB326" s="166"/>
      <c r="AC326" s="166"/>
      <c r="AD326" s="166"/>
      <c r="AE326" s="166"/>
      <c r="AF326" s="166"/>
      <c r="AG326" s="166" t="s">
        <v>201</v>
      </c>
      <c r="AH326" s="166">
        <v>0</v>
      </c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</row>
    <row r="327" spans="1:60" ht="12.75" outlineLevel="1">
      <c r="A327" s="183"/>
      <c r="B327" s="184"/>
      <c r="C327" s="186" t="s">
        <v>564</v>
      </c>
      <c r="D327" s="187"/>
      <c r="E327" s="188">
        <v>3.56</v>
      </c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  <c r="X327" s="165"/>
      <c r="Y327" s="166"/>
      <c r="Z327" s="166"/>
      <c r="AA327" s="166"/>
      <c r="AB327" s="166"/>
      <c r="AC327" s="166"/>
      <c r="AD327" s="166"/>
      <c r="AE327" s="166"/>
      <c r="AF327" s="166"/>
      <c r="AG327" s="166" t="s">
        <v>201</v>
      </c>
      <c r="AH327" s="166">
        <v>0</v>
      </c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</row>
    <row r="328" spans="1:60" ht="12.75" outlineLevel="1">
      <c r="A328" s="167">
        <v>81</v>
      </c>
      <c r="B328" s="168" t="s">
        <v>565</v>
      </c>
      <c r="C328" s="169" t="s">
        <v>566</v>
      </c>
      <c r="D328" s="170" t="s">
        <v>250</v>
      </c>
      <c r="E328" s="171">
        <v>52.8225</v>
      </c>
      <c r="F328" s="172"/>
      <c r="G328" s="173">
        <f>ROUND(E328*F328,2)</f>
        <v>0</v>
      </c>
      <c r="H328" s="172"/>
      <c r="I328" s="173">
        <f>ROUND(E328*H328,2)</f>
        <v>0</v>
      </c>
      <c r="J328" s="172"/>
      <c r="K328" s="173">
        <f>ROUND(E328*J328,2)</f>
        <v>0</v>
      </c>
      <c r="L328" s="173">
        <v>21</v>
      </c>
      <c r="M328" s="173">
        <f>G328*(1+L328/100)</f>
        <v>0</v>
      </c>
      <c r="N328" s="173">
        <v>0</v>
      </c>
      <c r="O328" s="173">
        <f>ROUND(E328*N328,2)</f>
        <v>0</v>
      </c>
      <c r="P328" s="173">
        <v>0.02</v>
      </c>
      <c r="Q328" s="173">
        <f>ROUND(E328*P328,2)</f>
        <v>1.06</v>
      </c>
      <c r="R328" s="173" t="s">
        <v>527</v>
      </c>
      <c r="S328" s="173" t="s">
        <v>194</v>
      </c>
      <c r="T328" s="174" t="s">
        <v>195</v>
      </c>
      <c r="U328" s="165">
        <v>0.078</v>
      </c>
      <c r="V328" s="165">
        <f>ROUND(E328*U328,2)</f>
        <v>4.12</v>
      </c>
      <c r="W328" s="165"/>
      <c r="X328" s="165" t="s">
        <v>196</v>
      </c>
      <c r="Y328" s="166"/>
      <c r="Z328" s="166"/>
      <c r="AA328" s="166"/>
      <c r="AB328" s="166"/>
      <c r="AC328" s="166"/>
      <c r="AD328" s="166"/>
      <c r="AE328" s="166"/>
      <c r="AF328" s="166"/>
      <c r="AG328" s="166" t="s">
        <v>197</v>
      </c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</row>
    <row r="329" spans="1:60" ht="12.75" customHeight="1" outlineLevel="1">
      <c r="A329" s="183"/>
      <c r="B329" s="184"/>
      <c r="C329" s="228" t="s">
        <v>567</v>
      </c>
      <c r="D329" s="228"/>
      <c r="E329" s="228"/>
      <c r="F329" s="228"/>
      <c r="G329" s="228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  <c r="X329" s="165"/>
      <c r="Y329" s="166"/>
      <c r="Z329" s="166"/>
      <c r="AA329" s="166"/>
      <c r="AB329" s="166"/>
      <c r="AC329" s="166"/>
      <c r="AD329" s="166"/>
      <c r="AE329" s="166"/>
      <c r="AF329" s="166"/>
      <c r="AG329" s="166" t="s">
        <v>199</v>
      </c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</row>
    <row r="330" spans="1:60" ht="12.75" outlineLevel="1">
      <c r="A330" s="183"/>
      <c r="B330" s="184"/>
      <c r="C330" s="186" t="s">
        <v>568</v>
      </c>
      <c r="D330" s="187"/>
      <c r="E330" s="188">
        <v>45.62</v>
      </c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6"/>
      <c r="Z330" s="166"/>
      <c r="AA330" s="166"/>
      <c r="AB330" s="166"/>
      <c r="AC330" s="166"/>
      <c r="AD330" s="166"/>
      <c r="AE330" s="166"/>
      <c r="AF330" s="166"/>
      <c r="AG330" s="166" t="s">
        <v>201</v>
      </c>
      <c r="AH330" s="166">
        <v>0</v>
      </c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</row>
    <row r="331" spans="1:60" ht="12.75" outlineLevel="1">
      <c r="A331" s="183"/>
      <c r="B331" s="184"/>
      <c r="C331" s="186" t="s">
        <v>559</v>
      </c>
      <c r="D331" s="187"/>
      <c r="E331" s="188">
        <v>7.2</v>
      </c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  <c r="X331" s="165"/>
      <c r="Y331" s="166"/>
      <c r="Z331" s="166"/>
      <c r="AA331" s="166"/>
      <c r="AB331" s="166"/>
      <c r="AC331" s="166"/>
      <c r="AD331" s="166"/>
      <c r="AE331" s="166"/>
      <c r="AF331" s="166"/>
      <c r="AG331" s="166" t="s">
        <v>201</v>
      </c>
      <c r="AH331" s="166">
        <v>0</v>
      </c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</row>
    <row r="332" spans="1:60" ht="12.75" outlineLevel="1">
      <c r="A332" s="167">
        <v>82</v>
      </c>
      <c r="B332" s="168" t="s">
        <v>569</v>
      </c>
      <c r="C332" s="169" t="s">
        <v>570</v>
      </c>
      <c r="D332" s="170" t="s">
        <v>283</v>
      </c>
      <c r="E332" s="171">
        <v>12</v>
      </c>
      <c r="F332" s="172"/>
      <c r="G332" s="173">
        <f>ROUND(E332*F332,2)</f>
        <v>0</v>
      </c>
      <c r="H332" s="172"/>
      <c r="I332" s="173">
        <f>ROUND(E332*H332,2)</f>
        <v>0</v>
      </c>
      <c r="J332" s="172"/>
      <c r="K332" s="173">
        <f>ROUND(E332*J332,2)</f>
        <v>0</v>
      </c>
      <c r="L332" s="173">
        <v>21</v>
      </c>
      <c r="M332" s="173">
        <f>G332*(1+L332/100)</f>
        <v>0</v>
      </c>
      <c r="N332" s="173">
        <v>0</v>
      </c>
      <c r="O332" s="173">
        <f>ROUND(E332*N332,2)</f>
        <v>0</v>
      </c>
      <c r="P332" s="173">
        <v>0</v>
      </c>
      <c r="Q332" s="173">
        <f>ROUND(E332*P332,2)</f>
        <v>0</v>
      </c>
      <c r="R332" s="173" t="s">
        <v>527</v>
      </c>
      <c r="S332" s="173" t="s">
        <v>194</v>
      </c>
      <c r="T332" s="174" t="s">
        <v>195</v>
      </c>
      <c r="U332" s="165">
        <v>0.06</v>
      </c>
      <c r="V332" s="165">
        <f>ROUND(E332*U332,2)</f>
        <v>0.72</v>
      </c>
      <c r="W332" s="165"/>
      <c r="X332" s="165" t="s">
        <v>196</v>
      </c>
      <c r="Y332" s="166"/>
      <c r="Z332" s="166"/>
      <c r="AA332" s="166"/>
      <c r="AB332" s="166"/>
      <c r="AC332" s="166"/>
      <c r="AD332" s="166"/>
      <c r="AE332" s="166"/>
      <c r="AF332" s="166"/>
      <c r="AG332" s="166" t="s">
        <v>197</v>
      </c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</row>
    <row r="333" spans="1:60" ht="12.75" customHeight="1" outlineLevel="1">
      <c r="A333" s="183"/>
      <c r="B333" s="184"/>
      <c r="C333" s="228" t="s">
        <v>571</v>
      </c>
      <c r="D333" s="228"/>
      <c r="E333" s="228"/>
      <c r="F333" s="228"/>
      <c r="G333" s="228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5"/>
      <c r="Y333" s="166"/>
      <c r="Z333" s="166"/>
      <c r="AA333" s="166"/>
      <c r="AB333" s="166"/>
      <c r="AC333" s="166"/>
      <c r="AD333" s="166"/>
      <c r="AE333" s="166"/>
      <c r="AF333" s="166"/>
      <c r="AG333" s="166" t="s">
        <v>199</v>
      </c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</row>
    <row r="334" spans="1:60" ht="12.75" outlineLevel="1">
      <c r="A334" s="183"/>
      <c r="B334" s="184"/>
      <c r="C334" s="186" t="s">
        <v>572</v>
      </c>
      <c r="D334" s="187"/>
      <c r="E334" s="188">
        <v>12</v>
      </c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6"/>
      <c r="Z334" s="166"/>
      <c r="AA334" s="166"/>
      <c r="AB334" s="166"/>
      <c r="AC334" s="166"/>
      <c r="AD334" s="166"/>
      <c r="AE334" s="166"/>
      <c r="AF334" s="166"/>
      <c r="AG334" s="166" t="s">
        <v>201</v>
      </c>
      <c r="AH334" s="166">
        <v>0</v>
      </c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</row>
    <row r="335" spans="1:60" ht="12.75" outlineLevel="1">
      <c r="A335" s="167">
        <v>83</v>
      </c>
      <c r="B335" s="168" t="s">
        <v>573</v>
      </c>
      <c r="C335" s="169" t="s">
        <v>574</v>
      </c>
      <c r="D335" s="170" t="s">
        <v>283</v>
      </c>
      <c r="E335" s="171">
        <v>2</v>
      </c>
      <c r="F335" s="172"/>
      <c r="G335" s="173">
        <f>ROUND(E335*F335,2)</f>
        <v>0</v>
      </c>
      <c r="H335" s="172"/>
      <c r="I335" s="173">
        <f>ROUND(E335*H335,2)</f>
        <v>0</v>
      </c>
      <c r="J335" s="172"/>
      <c r="K335" s="173">
        <f>ROUND(E335*J335,2)</f>
        <v>0</v>
      </c>
      <c r="L335" s="173">
        <v>21</v>
      </c>
      <c r="M335" s="173">
        <f>G335*(1+L335/100)</f>
        <v>0</v>
      </c>
      <c r="N335" s="173">
        <v>0</v>
      </c>
      <c r="O335" s="173">
        <f>ROUND(E335*N335,2)</f>
        <v>0</v>
      </c>
      <c r="P335" s="173">
        <v>0</v>
      </c>
      <c r="Q335" s="173">
        <f>ROUND(E335*P335,2)</f>
        <v>0</v>
      </c>
      <c r="R335" s="173" t="s">
        <v>527</v>
      </c>
      <c r="S335" s="173" t="s">
        <v>194</v>
      </c>
      <c r="T335" s="174" t="s">
        <v>195</v>
      </c>
      <c r="U335" s="165">
        <v>0.05</v>
      </c>
      <c r="V335" s="165">
        <f>ROUND(E335*U335,2)</f>
        <v>0.1</v>
      </c>
      <c r="W335" s="165"/>
      <c r="X335" s="165" t="s">
        <v>196</v>
      </c>
      <c r="Y335" s="166"/>
      <c r="Z335" s="166"/>
      <c r="AA335" s="166"/>
      <c r="AB335" s="166"/>
      <c r="AC335" s="166"/>
      <c r="AD335" s="166"/>
      <c r="AE335" s="166"/>
      <c r="AF335" s="166"/>
      <c r="AG335" s="166" t="s">
        <v>197</v>
      </c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</row>
    <row r="336" spans="1:60" ht="12.75" customHeight="1" outlineLevel="1">
      <c r="A336" s="183"/>
      <c r="B336" s="184"/>
      <c r="C336" s="228" t="s">
        <v>571</v>
      </c>
      <c r="D336" s="228"/>
      <c r="E336" s="228"/>
      <c r="F336" s="228"/>
      <c r="G336" s="228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  <c r="X336" s="165"/>
      <c r="Y336" s="166"/>
      <c r="Z336" s="166"/>
      <c r="AA336" s="166"/>
      <c r="AB336" s="166"/>
      <c r="AC336" s="166"/>
      <c r="AD336" s="166"/>
      <c r="AE336" s="166"/>
      <c r="AF336" s="166"/>
      <c r="AG336" s="166" t="s">
        <v>199</v>
      </c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</row>
    <row r="337" spans="1:60" ht="12.75" outlineLevel="1">
      <c r="A337" s="167">
        <v>84</v>
      </c>
      <c r="B337" s="168" t="s">
        <v>575</v>
      </c>
      <c r="C337" s="169" t="s">
        <v>576</v>
      </c>
      <c r="D337" s="170" t="s">
        <v>283</v>
      </c>
      <c r="E337" s="171">
        <v>7.718</v>
      </c>
      <c r="F337" s="172"/>
      <c r="G337" s="173">
        <f>ROUND(E337*F337,2)</f>
        <v>0</v>
      </c>
      <c r="H337" s="172"/>
      <c r="I337" s="173">
        <f>ROUND(E337*H337,2)</f>
        <v>0</v>
      </c>
      <c r="J337" s="172"/>
      <c r="K337" s="173">
        <f>ROUND(E337*J337,2)</f>
        <v>0</v>
      </c>
      <c r="L337" s="173">
        <v>21</v>
      </c>
      <c r="M337" s="173">
        <f>G337*(1+L337/100)</f>
        <v>0</v>
      </c>
      <c r="N337" s="173">
        <v>0</v>
      </c>
      <c r="O337" s="173">
        <f>ROUND(E337*N337,2)</f>
        <v>0</v>
      </c>
      <c r="P337" s="173">
        <v>0</v>
      </c>
      <c r="Q337" s="173">
        <f>ROUND(E337*P337,2)</f>
        <v>0</v>
      </c>
      <c r="R337" s="173" t="s">
        <v>527</v>
      </c>
      <c r="S337" s="173" t="s">
        <v>194</v>
      </c>
      <c r="T337" s="174" t="s">
        <v>195</v>
      </c>
      <c r="U337" s="165">
        <v>0.23</v>
      </c>
      <c r="V337" s="165">
        <f>ROUND(E337*U337,2)</f>
        <v>1.78</v>
      </c>
      <c r="W337" s="165"/>
      <c r="X337" s="165" t="s">
        <v>196</v>
      </c>
      <c r="Y337" s="166"/>
      <c r="Z337" s="166"/>
      <c r="AA337" s="166"/>
      <c r="AB337" s="166"/>
      <c r="AC337" s="166"/>
      <c r="AD337" s="166"/>
      <c r="AE337" s="166"/>
      <c r="AF337" s="166"/>
      <c r="AG337" s="166" t="s">
        <v>197</v>
      </c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</row>
    <row r="338" spans="1:60" ht="12.75" customHeight="1" outlineLevel="1">
      <c r="A338" s="183"/>
      <c r="B338" s="184"/>
      <c r="C338" s="228" t="s">
        <v>571</v>
      </c>
      <c r="D338" s="228"/>
      <c r="E338" s="228"/>
      <c r="F338" s="228"/>
      <c r="G338" s="228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  <c r="X338" s="165"/>
      <c r="Y338" s="166"/>
      <c r="Z338" s="166"/>
      <c r="AA338" s="166"/>
      <c r="AB338" s="166"/>
      <c r="AC338" s="166"/>
      <c r="AD338" s="166"/>
      <c r="AE338" s="166"/>
      <c r="AF338" s="166"/>
      <c r="AG338" s="166" t="s">
        <v>199</v>
      </c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</row>
    <row r="339" spans="1:60" ht="12.75" outlineLevel="1">
      <c r="A339" s="183"/>
      <c r="B339" s="184"/>
      <c r="C339" s="186" t="s">
        <v>577</v>
      </c>
      <c r="D339" s="187"/>
      <c r="E339" s="188">
        <v>7.72</v>
      </c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  <c r="X339" s="165"/>
      <c r="Y339" s="166"/>
      <c r="Z339" s="166"/>
      <c r="AA339" s="166"/>
      <c r="AB339" s="166"/>
      <c r="AC339" s="166"/>
      <c r="AD339" s="166"/>
      <c r="AE339" s="166"/>
      <c r="AF339" s="166"/>
      <c r="AG339" s="166" t="s">
        <v>201</v>
      </c>
      <c r="AH339" s="166">
        <v>0</v>
      </c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</row>
    <row r="340" spans="1:60" ht="12.75" outlineLevel="1">
      <c r="A340" s="167">
        <v>85</v>
      </c>
      <c r="B340" s="168" t="s">
        <v>578</v>
      </c>
      <c r="C340" s="169" t="s">
        <v>579</v>
      </c>
      <c r="D340" s="170" t="s">
        <v>283</v>
      </c>
      <c r="E340" s="171">
        <v>1</v>
      </c>
      <c r="F340" s="172"/>
      <c r="G340" s="173">
        <f>ROUND(E340*F340,2)</f>
        <v>0</v>
      </c>
      <c r="H340" s="172"/>
      <c r="I340" s="173">
        <f>ROUND(E340*H340,2)</f>
        <v>0</v>
      </c>
      <c r="J340" s="172"/>
      <c r="K340" s="173">
        <f>ROUND(E340*J340,2)</f>
        <v>0</v>
      </c>
      <c r="L340" s="173">
        <v>21</v>
      </c>
      <c r="M340" s="173">
        <f>G340*(1+L340/100)</f>
        <v>0</v>
      </c>
      <c r="N340" s="173">
        <v>0</v>
      </c>
      <c r="O340" s="173">
        <f>ROUND(E340*N340,2)</f>
        <v>0</v>
      </c>
      <c r="P340" s="173">
        <v>0</v>
      </c>
      <c r="Q340" s="173">
        <f>ROUND(E340*P340,2)</f>
        <v>0</v>
      </c>
      <c r="R340" s="173" t="s">
        <v>527</v>
      </c>
      <c r="S340" s="173" t="s">
        <v>194</v>
      </c>
      <c r="T340" s="174" t="s">
        <v>195</v>
      </c>
      <c r="U340" s="165">
        <v>0.08</v>
      </c>
      <c r="V340" s="165">
        <f>ROUND(E340*U340,2)</f>
        <v>0.08</v>
      </c>
      <c r="W340" s="165"/>
      <c r="X340" s="165" t="s">
        <v>196</v>
      </c>
      <c r="Y340" s="166"/>
      <c r="Z340" s="166"/>
      <c r="AA340" s="166"/>
      <c r="AB340" s="166"/>
      <c r="AC340" s="166"/>
      <c r="AD340" s="166"/>
      <c r="AE340" s="166"/>
      <c r="AF340" s="166"/>
      <c r="AG340" s="166" t="s">
        <v>197</v>
      </c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</row>
    <row r="341" spans="1:60" ht="12.75" customHeight="1" outlineLevel="1">
      <c r="A341" s="183"/>
      <c r="B341" s="184"/>
      <c r="C341" s="228" t="s">
        <v>580</v>
      </c>
      <c r="D341" s="228"/>
      <c r="E341" s="228"/>
      <c r="F341" s="228"/>
      <c r="G341" s="228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  <c r="X341" s="165"/>
      <c r="Y341" s="166"/>
      <c r="Z341" s="166"/>
      <c r="AA341" s="166"/>
      <c r="AB341" s="166"/>
      <c r="AC341" s="166"/>
      <c r="AD341" s="166"/>
      <c r="AE341" s="166"/>
      <c r="AF341" s="166"/>
      <c r="AG341" s="166" t="s">
        <v>199</v>
      </c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</row>
    <row r="342" spans="1:60" ht="12.75" outlineLevel="1">
      <c r="A342" s="167">
        <v>86</v>
      </c>
      <c r="B342" s="168" t="s">
        <v>581</v>
      </c>
      <c r="C342" s="169" t="s">
        <v>582</v>
      </c>
      <c r="D342" s="170" t="s">
        <v>283</v>
      </c>
      <c r="E342" s="171">
        <v>2</v>
      </c>
      <c r="F342" s="172"/>
      <c r="G342" s="173">
        <f>ROUND(E342*F342,2)</f>
        <v>0</v>
      </c>
      <c r="H342" s="172"/>
      <c r="I342" s="173">
        <f>ROUND(E342*H342,2)</f>
        <v>0</v>
      </c>
      <c r="J342" s="172"/>
      <c r="K342" s="173">
        <f>ROUND(E342*J342,2)</f>
        <v>0</v>
      </c>
      <c r="L342" s="173">
        <v>21</v>
      </c>
      <c r="M342" s="173">
        <f>G342*(1+L342/100)</f>
        <v>0</v>
      </c>
      <c r="N342" s="173">
        <v>0</v>
      </c>
      <c r="O342" s="173">
        <f>ROUND(E342*N342,2)</f>
        <v>0</v>
      </c>
      <c r="P342" s="173">
        <v>0</v>
      </c>
      <c r="Q342" s="173">
        <f>ROUND(E342*P342,2)</f>
        <v>0</v>
      </c>
      <c r="R342" s="173" t="s">
        <v>527</v>
      </c>
      <c r="S342" s="173" t="s">
        <v>194</v>
      </c>
      <c r="T342" s="174" t="s">
        <v>195</v>
      </c>
      <c r="U342" s="165">
        <v>0.14</v>
      </c>
      <c r="V342" s="165">
        <f>ROUND(E342*U342,2)</f>
        <v>0.28</v>
      </c>
      <c r="W342" s="165"/>
      <c r="X342" s="165" t="s">
        <v>196</v>
      </c>
      <c r="Y342" s="166"/>
      <c r="Z342" s="166"/>
      <c r="AA342" s="166"/>
      <c r="AB342" s="166"/>
      <c r="AC342" s="166"/>
      <c r="AD342" s="166"/>
      <c r="AE342" s="166"/>
      <c r="AF342" s="166"/>
      <c r="AG342" s="166" t="s">
        <v>197</v>
      </c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</row>
    <row r="343" spans="1:60" ht="12.75" customHeight="1" outlineLevel="1">
      <c r="A343" s="183"/>
      <c r="B343" s="184"/>
      <c r="C343" s="228" t="s">
        <v>580</v>
      </c>
      <c r="D343" s="228"/>
      <c r="E343" s="228"/>
      <c r="F343" s="228"/>
      <c r="G343" s="228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6"/>
      <c r="Z343" s="166"/>
      <c r="AA343" s="166"/>
      <c r="AB343" s="166"/>
      <c r="AC343" s="166"/>
      <c r="AD343" s="166"/>
      <c r="AE343" s="166"/>
      <c r="AF343" s="166"/>
      <c r="AG343" s="166" t="s">
        <v>199</v>
      </c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</row>
    <row r="344" spans="1:60" ht="33.75" outlineLevel="1">
      <c r="A344" s="167">
        <v>87</v>
      </c>
      <c r="B344" s="168" t="s">
        <v>583</v>
      </c>
      <c r="C344" s="169" t="s">
        <v>584</v>
      </c>
      <c r="D344" s="170" t="s">
        <v>250</v>
      </c>
      <c r="E344" s="171">
        <v>4.7038</v>
      </c>
      <c r="F344" s="172"/>
      <c r="G344" s="173">
        <f>ROUND(E344*F344,2)</f>
        <v>0</v>
      </c>
      <c r="H344" s="172"/>
      <c r="I344" s="173">
        <f>ROUND(E344*H344,2)</f>
        <v>0</v>
      </c>
      <c r="J344" s="172"/>
      <c r="K344" s="173">
        <f>ROUND(E344*J344,2)</f>
        <v>0</v>
      </c>
      <c r="L344" s="173">
        <v>21</v>
      </c>
      <c r="M344" s="173">
        <f>G344*(1+L344/100)</f>
        <v>0</v>
      </c>
      <c r="N344" s="173">
        <v>0.00117</v>
      </c>
      <c r="O344" s="173">
        <f>ROUND(E344*N344,2)</f>
        <v>0.01</v>
      </c>
      <c r="P344" s="173">
        <v>0.076</v>
      </c>
      <c r="Q344" s="173">
        <f>ROUND(E344*P344,2)</f>
        <v>0.36</v>
      </c>
      <c r="R344" s="173" t="s">
        <v>527</v>
      </c>
      <c r="S344" s="173" t="s">
        <v>194</v>
      </c>
      <c r="T344" s="174" t="s">
        <v>195</v>
      </c>
      <c r="U344" s="165">
        <v>0.939</v>
      </c>
      <c r="V344" s="165">
        <f>ROUND(E344*U344,2)</f>
        <v>4.42</v>
      </c>
      <c r="W344" s="165"/>
      <c r="X344" s="165" t="s">
        <v>196</v>
      </c>
      <c r="Y344" s="166"/>
      <c r="Z344" s="166"/>
      <c r="AA344" s="166"/>
      <c r="AB344" s="166"/>
      <c r="AC344" s="166"/>
      <c r="AD344" s="166"/>
      <c r="AE344" s="166"/>
      <c r="AF344" s="166"/>
      <c r="AG344" s="166" t="s">
        <v>197</v>
      </c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</row>
    <row r="345" spans="1:60" ht="12.75" outlineLevel="1">
      <c r="A345" s="183"/>
      <c r="B345" s="184"/>
      <c r="C345" s="186" t="s">
        <v>585</v>
      </c>
      <c r="D345" s="187"/>
      <c r="E345" s="188">
        <v>1.58</v>
      </c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  <c r="X345" s="165"/>
      <c r="Y345" s="166"/>
      <c r="Z345" s="166"/>
      <c r="AA345" s="166"/>
      <c r="AB345" s="166"/>
      <c r="AC345" s="166"/>
      <c r="AD345" s="166"/>
      <c r="AE345" s="166"/>
      <c r="AF345" s="166"/>
      <c r="AG345" s="166" t="s">
        <v>201</v>
      </c>
      <c r="AH345" s="166">
        <v>0</v>
      </c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</row>
    <row r="346" spans="1:60" ht="12.75" outlineLevel="1">
      <c r="A346" s="183"/>
      <c r="B346" s="184"/>
      <c r="C346" s="186" t="s">
        <v>586</v>
      </c>
      <c r="D346" s="187"/>
      <c r="E346" s="188">
        <v>1.95</v>
      </c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  <c r="X346" s="165"/>
      <c r="Y346" s="166"/>
      <c r="Z346" s="166"/>
      <c r="AA346" s="166"/>
      <c r="AB346" s="166"/>
      <c r="AC346" s="166"/>
      <c r="AD346" s="166"/>
      <c r="AE346" s="166"/>
      <c r="AF346" s="166"/>
      <c r="AG346" s="166" t="s">
        <v>201</v>
      </c>
      <c r="AH346" s="166">
        <v>0</v>
      </c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</row>
    <row r="347" spans="1:60" ht="12.75" outlineLevel="1">
      <c r="A347" s="183"/>
      <c r="B347" s="184"/>
      <c r="C347" s="186" t="s">
        <v>587</v>
      </c>
      <c r="D347" s="187"/>
      <c r="E347" s="188">
        <v>1.18</v>
      </c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  <c r="X347" s="165"/>
      <c r="Y347" s="166"/>
      <c r="Z347" s="166"/>
      <c r="AA347" s="166"/>
      <c r="AB347" s="166"/>
      <c r="AC347" s="166"/>
      <c r="AD347" s="166"/>
      <c r="AE347" s="166"/>
      <c r="AF347" s="166"/>
      <c r="AG347" s="166" t="s">
        <v>201</v>
      </c>
      <c r="AH347" s="166">
        <v>0</v>
      </c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</row>
    <row r="348" spans="1:60" ht="33.75" outlineLevel="1">
      <c r="A348" s="167">
        <v>88</v>
      </c>
      <c r="B348" s="168" t="s">
        <v>588</v>
      </c>
      <c r="C348" s="169" t="s">
        <v>589</v>
      </c>
      <c r="D348" s="170" t="s">
        <v>250</v>
      </c>
      <c r="E348" s="171">
        <v>3.16</v>
      </c>
      <c r="F348" s="172"/>
      <c r="G348" s="173">
        <f>ROUND(E348*F348,2)</f>
        <v>0</v>
      </c>
      <c r="H348" s="172"/>
      <c r="I348" s="173">
        <f>ROUND(E348*H348,2)</f>
        <v>0</v>
      </c>
      <c r="J348" s="172"/>
      <c r="K348" s="173">
        <f>ROUND(E348*J348,2)</f>
        <v>0</v>
      </c>
      <c r="L348" s="173">
        <v>21</v>
      </c>
      <c r="M348" s="173">
        <f>G348*(1+L348/100)</f>
        <v>0</v>
      </c>
      <c r="N348" s="173">
        <v>0.001</v>
      </c>
      <c r="O348" s="173">
        <f>ROUND(E348*N348,2)</f>
        <v>0</v>
      </c>
      <c r="P348" s="173">
        <v>0.063</v>
      </c>
      <c r="Q348" s="173">
        <f>ROUND(E348*P348,2)</f>
        <v>0.2</v>
      </c>
      <c r="R348" s="173" t="s">
        <v>527</v>
      </c>
      <c r="S348" s="173" t="s">
        <v>194</v>
      </c>
      <c r="T348" s="174" t="s">
        <v>195</v>
      </c>
      <c r="U348" s="165">
        <v>0.718</v>
      </c>
      <c r="V348" s="165">
        <f>ROUND(E348*U348,2)</f>
        <v>2.27</v>
      </c>
      <c r="W348" s="165"/>
      <c r="X348" s="165" t="s">
        <v>196</v>
      </c>
      <c r="Y348" s="166"/>
      <c r="Z348" s="166"/>
      <c r="AA348" s="166"/>
      <c r="AB348" s="166"/>
      <c r="AC348" s="166"/>
      <c r="AD348" s="166"/>
      <c r="AE348" s="166"/>
      <c r="AF348" s="166"/>
      <c r="AG348" s="166" t="s">
        <v>197</v>
      </c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</row>
    <row r="349" spans="1:60" ht="12.75" outlineLevel="1">
      <c r="A349" s="183"/>
      <c r="B349" s="184"/>
      <c r="C349" s="186" t="s">
        <v>590</v>
      </c>
      <c r="D349" s="187"/>
      <c r="E349" s="188">
        <v>3.16</v>
      </c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  <c r="X349" s="165"/>
      <c r="Y349" s="166"/>
      <c r="Z349" s="166"/>
      <c r="AA349" s="166"/>
      <c r="AB349" s="166"/>
      <c r="AC349" s="166"/>
      <c r="AD349" s="166"/>
      <c r="AE349" s="166"/>
      <c r="AF349" s="166"/>
      <c r="AG349" s="166" t="s">
        <v>201</v>
      </c>
      <c r="AH349" s="166">
        <v>0</v>
      </c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</row>
    <row r="350" spans="1:60" ht="33.75" outlineLevel="1">
      <c r="A350" s="167">
        <v>89</v>
      </c>
      <c r="B350" s="168" t="s">
        <v>591</v>
      </c>
      <c r="C350" s="169" t="s">
        <v>592</v>
      </c>
      <c r="D350" s="170" t="s">
        <v>192</v>
      </c>
      <c r="E350" s="171">
        <v>0.83655</v>
      </c>
      <c r="F350" s="172"/>
      <c r="G350" s="173">
        <f>ROUND(E350*F350,2)</f>
        <v>0</v>
      </c>
      <c r="H350" s="172"/>
      <c r="I350" s="173">
        <f>ROUND(E350*H350,2)</f>
        <v>0</v>
      </c>
      <c r="J350" s="172"/>
      <c r="K350" s="173">
        <f>ROUND(E350*J350,2)</f>
        <v>0</v>
      </c>
      <c r="L350" s="173">
        <v>21</v>
      </c>
      <c r="M350" s="173">
        <f>G350*(1+L350/100)</f>
        <v>0</v>
      </c>
      <c r="N350" s="173">
        <v>0.00182</v>
      </c>
      <c r="O350" s="173">
        <f>ROUND(E350*N350,2)</f>
        <v>0</v>
      </c>
      <c r="P350" s="173">
        <v>1.8</v>
      </c>
      <c r="Q350" s="173">
        <f>ROUND(E350*P350,2)</f>
        <v>1.51</v>
      </c>
      <c r="R350" s="173" t="s">
        <v>527</v>
      </c>
      <c r="S350" s="173" t="s">
        <v>194</v>
      </c>
      <c r="T350" s="174" t="s">
        <v>195</v>
      </c>
      <c r="U350" s="165">
        <v>3.608</v>
      </c>
      <c r="V350" s="165">
        <f>ROUND(E350*U350,2)</f>
        <v>3.02</v>
      </c>
      <c r="W350" s="165"/>
      <c r="X350" s="165" t="s">
        <v>196</v>
      </c>
      <c r="Y350" s="166"/>
      <c r="Z350" s="166"/>
      <c r="AA350" s="166"/>
      <c r="AB350" s="166"/>
      <c r="AC350" s="166"/>
      <c r="AD350" s="166"/>
      <c r="AE350" s="166"/>
      <c r="AF350" s="166"/>
      <c r="AG350" s="166" t="s">
        <v>197</v>
      </c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</row>
    <row r="351" spans="1:60" ht="12.75" customHeight="1" outlineLevel="1">
      <c r="A351" s="183"/>
      <c r="B351" s="184"/>
      <c r="C351" s="228" t="s">
        <v>593</v>
      </c>
      <c r="D351" s="228"/>
      <c r="E351" s="228"/>
      <c r="F351" s="228"/>
      <c r="G351" s="228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6"/>
      <c r="Z351" s="166"/>
      <c r="AA351" s="166"/>
      <c r="AB351" s="166"/>
      <c r="AC351" s="166"/>
      <c r="AD351" s="166"/>
      <c r="AE351" s="166"/>
      <c r="AF351" s="166"/>
      <c r="AG351" s="166" t="s">
        <v>199</v>
      </c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</row>
    <row r="352" spans="1:60" ht="12.75" outlineLevel="1">
      <c r="A352" s="183"/>
      <c r="B352" s="184"/>
      <c r="C352" s="186" t="s">
        <v>594</v>
      </c>
      <c r="D352" s="187"/>
      <c r="E352" s="188">
        <v>0.84</v>
      </c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6"/>
      <c r="Z352" s="166"/>
      <c r="AA352" s="166"/>
      <c r="AB352" s="166"/>
      <c r="AC352" s="166"/>
      <c r="AD352" s="166"/>
      <c r="AE352" s="166"/>
      <c r="AF352" s="166"/>
      <c r="AG352" s="166" t="s">
        <v>201</v>
      </c>
      <c r="AH352" s="166">
        <v>0</v>
      </c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</row>
    <row r="353" spans="1:60" ht="33.75" outlineLevel="1">
      <c r="A353" s="167">
        <v>90</v>
      </c>
      <c r="B353" s="168" t="s">
        <v>595</v>
      </c>
      <c r="C353" s="169" t="s">
        <v>596</v>
      </c>
      <c r="D353" s="170" t="s">
        <v>192</v>
      </c>
      <c r="E353" s="171">
        <v>1.44599</v>
      </c>
      <c r="F353" s="172"/>
      <c r="G353" s="173">
        <f>ROUND(E353*F353,2)</f>
        <v>0</v>
      </c>
      <c r="H353" s="172"/>
      <c r="I353" s="173">
        <f>ROUND(E353*H353,2)</f>
        <v>0</v>
      </c>
      <c r="J353" s="172"/>
      <c r="K353" s="173">
        <f>ROUND(E353*J353,2)</f>
        <v>0</v>
      </c>
      <c r="L353" s="173">
        <v>21</v>
      </c>
      <c r="M353" s="173">
        <f>G353*(1+L353/100)</f>
        <v>0</v>
      </c>
      <c r="N353" s="173">
        <v>0.00133</v>
      </c>
      <c r="O353" s="173">
        <f>ROUND(E353*N353,2)</f>
        <v>0</v>
      </c>
      <c r="P353" s="173">
        <v>1.8</v>
      </c>
      <c r="Q353" s="173">
        <f>ROUND(E353*P353,2)</f>
        <v>2.6</v>
      </c>
      <c r="R353" s="173" t="s">
        <v>527</v>
      </c>
      <c r="S353" s="173" t="s">
        <v>194</v>
      </c>
      <c r="T353" s="174" t="s">
        <v>195</v>
      </c>
      <c r="U353" s="165">
        <v>4.67</v>
      </c>
      <c r="V353" s="165">
        <f>ROUND(E353*U353,2)</f>
        <v>6.75</v>
      </c>
      <c r="W353" s="165"/>
      <c r="X353" s="165" t="s">
        <v>196</v>
      </c>
      <c r="Y353" s="166"/>
      <c r="Z353" s="166"/>
      <c r="AA353" s="166"/>
      <c r="AB353" s="166"/>
      <c r="AC353" s="166"/>
      <c r="AD353" s="166"/>
      <c r="AE353" s="166"/>
      <c r="AF353" s="166"/>
      <c r="AG353" s="166" t="s">
        <v>197</v>
      </c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</row>
    <row r="354" spans="1:60" ht="12.75" customHeight="1" outlineLevel="1">
      <c r="A354" s="183"/>
      <c r="B354" s="184"/>
      <c r="C354" s="228" t="s">
        <v>593</v>
      </c>
      <c r="D354" s="228"/>
      <c r="E354" s="228"/>
      <c r="F354" s="228"/>
      <c r="G354" s="228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  <c r="X354" s="165"/>
      <c r="Y354" s="166"/>
      <c r="Z354" s="166"/>
      <c r="AA354" s="166"/>
      <c r="AB354" s="166"/>
      <c r="AC354" s="166"/>
      <c r="AD354" s="166"/>
      <c r="AE354" s="166"/>
      <c r="AF354" s="166"/>
      <c r="AG354" s="166" t="s">
        <v>199</v>
      </c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</row>
    <row r="355" spans="1:60" ht="12.75" outlineLevel="1">
      <c r="A355" s="183"/>
      <c r="B355" s="184"/>
      <c r="C355" s="186" t="s">
        <v>597</v>
      </c>
      <c r="D355" s="187"/>
      <c r="E355" s="188">
        <v>1.45</v>
      </c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  <c r="X355" s="165"/>
      <c r="Y355" s="166"/>
      <c r="Z355" s="166"/>
      <c r="AA355" s="166"/>
      <c r="AB355" s="166"/>
      <c r="AC355" s="166"/>
      <c r="AD355" s="166"/>
      <c r="AE355" s="166"/>
      <c r="AF355" s="166"/>
      <c r="AG355" s="166" t="s">
        <v>201</v>
      </c>
      <c r="AH355" s="166">
        <v>0</v>
      </c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</row>
    <row r="356" spans="1:60" ht="22.5" outlineLevel="1">
      <c r="A356" s="167">
        <v>91</v>
      </c>
      <c r="B356" s="168" t="s">
        <v>598</v>
      </c>
      <c r="C356" s="169" t="s">
        <v>599</v>
      </c>
      <c r="D356" s="170" t="s">
        <v>283</v>
      </c>
      <c r="E356" s="171">
        <v>2</v>
      </c>
      <c r="F356" s="172"/>
      <c r="G356" s="173">
        <f>ROUND(E356*F356,2)</f>
        <v>0</v>
      </c>
      <c r="H356" s="172"/>
      <c r="I356" s="173">
        <f>ROUND(E356*H356,2)</f>
        <v>0</v>
      </c>
      <c r="J356" s="172"/>
      <c r="K356" s="173">
        <f>ROUND(E356*J356,2)</f>
        <v>0</v>
      </c>
      <c r="L356" s="173">
        <v>21</v>
      </c>
      <c r="M356" s="173">
        <f>G356*(1+L356/100)</f>
        <v>0</v>
      </c>
      <c r="N356" s="173">
        <v>0.00049</v>
      </c>
      <c r="O356" s="173">
        <f>ROUND(E356*N356,2)</f>
        <v>0</v>
      </c>
      <c r="P356" s="173">
        <v>0.031</v>
      </c>
      <c r="Q356" s="173">
        <f>ROUND(E356*P356,2)</f>
        <v>0.06</v>
      </c>
      <c r="R356" s="173" t="s">
        <v>527</v>
      </c>
      <c r="S356" s="173" t="s">
        <v>194</v>
      </c>
      <c r="T356" s="174" t="s">
        <v>195</v>
      </c>
      <c r="U356" s="165">
        <v>0.772</v>
      </c>
      <c r="V356" s="165">
        <f>ROUND(E356*U356,2)</f>
        <v>1.54</v>
      </c>
      <c r="W356" s="165"/>
      <c r="X356" s="165" t="s">
        <v>196</v>
      </c>
      <c r="Y356" s="166"/>
      <c r="Z356" s="166"/>
      <c r="AA356" s="166"/>
      <c r="AB356" s="166"/>
      <c r="AC356" s="166"/>
      <c r="AD356" s="166"/>
      <c r="AE356" s="166"/>
      <c r="AF356" s="166"/>
      <c r="AG356" s="166" t="s">
        <v>197</v>
      </c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</row>
    <row r="357" spans="1:60" ht="12.75" outlineLevel="1">
      <c r="A357" s="183"/>
      <c r="B357" s="184"/>
      <c r="C357" s="186" t="s">
        <v>600</v>
      </c>
      <c r="D357" s="187"/>
      <c r="E357" s="188">
        <v>2</v>
      </c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  <c r="X357" s="165"/>
      <c r="Y357" s="166"/>
      <c r="Z357" s="166"/>
      <c r="AA357" s="166"/>
      <c r="AB357" s="166"/>
      <c r="AC357" s="166"/>
      <c r="AD357" s="166"/>
      <c r="AE357" s="166"/>
      <c r="AF357" s="166"/>
      <c r="AG357" s="166" t="s">
        <v>201</v>
      </c>
      <c r="AH357" s="166">
        <v>0</v>
      </c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</row>
    <row r="358" spans="1:60" ht="33.75" outlineLevel="1">
      <c r="A358" s="167">
        <v>92</v>
      </c>
      <c r="B358" s="168" t="s">
        <v>601</v>
      </c>
      <c r="C358" s="169" t="s">
        <v>602</v>
      </c>
      <c r="D358" s="170" t="s">
        <v>324</v>
      </c>
      <c r="E358" s="171">
        <v>29.6</v>
      </c>
      <c r="F358" s="172"/>
      <c r="G358" s="173">
        <f>ROUND(E358*F358,2)</f>
        <v>0</v>
      </c>
      <c r="H358" s="172"/>
      <c r="I358" s="173">
        <f>ROUND(E358*H358,2)</f>
        <v>0</v>
      </c>
      <c r="J358" s="172"/>
      <c r="K358" s="173">
        <f>ROUND(E358*J358,2)</f>
        <v>0</v>
      </c>
      <c r="L358" s="173">
        <v>21</v>
      </c>
      <c r="M358" s="173">
        <f>G358*(1+L358/100)</f>
        <v>0</v>
      </c>
      <c r="N358" s="173">
        <v>0</v>
      </c>
      <c r="O358" s="173">
        <f>ROUND(E358*N358,2)</f>
        <v>0</v>
      </c>
      <c r="P358" s="173">
        <v>0.01</v>
      </c>
      <c r="Q358" s="173">
        <f>ROUND(E358*P358,2)</f>
        <v>0.3</v>
      </c>
      <c r="R358" s="173" t="s">
        <v>527</v>
      </c>
      <c r="S358" s="173" t="s">
        <v>194</v>
      </c>
      <c r="T358" s="174" t="s">
        <v>195</v>
      </c>
      <c r="U358" s="165">
        <v>0.13</v>
      </c>
      <c r="V358" s="165">
        <f>ROUND(E358*U358,2)</f>
        <v>3.85</v>
      </c>
      <c r="W358" s="165"/>
      <c r="X358" s="165" t="s">
        <v>196</v>
      </c>
      <c r="Y358" s="166"/>
      <c r="Z358" s="166"/>
      <c r="AA358" s="166"/>
      <c r="AB358" s="166"/>
      <c r="AC358" s="166"/>
      <c r="AD358" s="166"/>
      <c r="AE358" s="166"/>
      <c r="AF358" s="166"/>
      <c r="AG358" s="166" t="s">
        <v>197</v>
      </c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</row>
    <row r="359" spans="1:60" ht="12.75" outlineLevel="1">
      <c r="A359" s="183"/>
      <c r="B359" s="184"/>
      <c r="C359" s="186" t="s">
        <v>603</v>
      </c>
      <c r="D359" s="187"/>
      <c r="E359" s="188">
        <v>29.6</v>
      </c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  <c r="X359" s="165"/>
      <c r="Y359" s="166"/>
      <c r="Z359" s="166"/>
      <c r="AA359" s="166"/>
      <c r="AB359" s="166"/>
      <c r="AC359" s="166"/>
      <c r="AD359" s="166"/>
      <c r="AE359" s="166"/>
      <c r="AF359" s="166"/>
      <c r="AG359" s="166" t="s">
        <v>201</v>
      </c>
      <c r="AH359" s="166">
        <v>0</v>
      </c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</row>
    <row r="360" spans="1:60" ht="33.75" outlineLevel="1">
      <c r="A360" s="157">
        <v>93</v>
      </c>
      <c r="B360" s="158" t="s">
        <v>604</v>
      </c>
      <c r="C360" s="159" t="s">
        <v>605</v>
      </c>
      <c r="D360" s="160" t="s">
        <v>283</v>
      </c>
      <c r="E360" s="161">
        <v>1</v>
      </c>
      <c r="F360" s="162"/>
      <c r="G360" s="163">
        <f>ROUND(E360*F360,2)</f>
        <v>0</v>
      </c>
      <c r="H360" s="162"/>
      <c r="I360" s="163">
        <f>ROUND(E360*H360,2)</f>
        <v>0</v>
      </c>
      <c r="J360" s="162"/>
      <c r="K360" s="163">
        <f>ROUND(E360*J360,2)</f>
        <v>0</v>
      </c>
      <c r="L360" s="163">
        <v>21</v>
      </c>
      <c r="M360" s="163">
        <f>G360*(1+L360/100)</f>
        <v>0</v>
      </c>
      <c r="N360" s="163">
        <v>0</v>
      </c>
      <c r="O360" s="163">
        <f>ROUND(E360*N360,2)</f>
        <v>0</v>
      </c>
      <c r="P360" s="163">
        <v>0.045</v>
      </c>
      <c r="Q360" s="163">
        <f>ROUND(E360*P360,2)</f>
        <v>0.05</v>
      </c>
      <c r="R360" s="163" t="s">
        <v>527</v>
      </c>
      <c r="S360" s="163" t="s">
        <v>194</v>
      </c>
      <c r="T360" s="164" t="s">
        <v>195</v>
      </c>
      <c r="U360" s="165">
        <v>0.26</v>
      </c>
      <c r="V360" s="165">
        <f>ROUND(E360*U360,2)</f>
        <v>0.26</v>
      </c>
      <c r="W360" s="165"/>
      <c r="X360" s="165" t="s">
        <v>196</v>
      </c>
      <c r="Y360" s="166"/>
      <c r="Z360" s="166"/>
      <c r="AA360" s="166"/>
      <c r="AB360" s="166"/>
      <c r="AC360" s="166"/>
      <c r="AD360" s="166"/>
      <c r="AE360" s="166"/>
      <c r="AF360" s="166"/>
      <c r="AG360" s="166" t="s">
        <v>197</v>
      </c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</row>
    <row r="361" spans="1:60" ht="22.5" outlineLevel="1">
      <c r="A361" s="157">
        <v>94</v>
      </c>
      <c r="B361" s="158" t="s">
        <v>606</v>
      </c>
      <c r="C361" s="159" t="s">
        <v>607</v>
      </c>
      <c r="D361" s="160" t="s">
        <v>250</v>
      </c>
      <c r="E361" s="161">
        <v>81.454</v>
      </c>
      <c r="F361" s="162"/>
      <c r="G361" s="163">
        <f>ROUND(E361*F361,2)</f>
        <v>0</v>
      </c>
      <c r="H361" s="162"/>
      <c r="I361" s="163">
        <f>ROUND(E361*H361,2)</f>
        <v>0</v>
      </c>
      <c r="J361" s="162"/>
      <c r="K361" s="163">
        <f>ROUND(E361*J361,2)</f>
        <v>0</v>
      </c>
      <c r="L361" s="163">
        <v>21</v>
      </c>
      <c r="M361" s="163">
        <f>G361*(1+L361/100)</f>
        <v>0</v>
      </c>
      <c r="N361" s="163">
        <v>0</v>
      </c>
      <c r="O361" s="163">
        <f>ROUND(E361*N361,2)</f>
        <v>0</v>
      </c>
      <c r="P361" s="163">
        <v>0.05</v>
      </c>
      <c r="Q361" s="163">
        <f>ROUND(E361*P361,2)</f>
        <v>4.07</v>
      </c>
      <c r="R361" s="163" t="s">
        <v>527</v>
      </c>
      <c r="S361" s="163" t="s">
        <v>194</v>
      </c>
      <c r="T361" s="164" t="s">
        <v>195</v>
      </c>
      <c r="U361" s="165">
        <v>0.33</v>
      </c>
      <c r="V361" s="165">
        <f>ROUND(E361*U361,2)</f>
        <v>26.88</v>
      </c>
      <c r="W361" s="165"/>
      <c r="X361" s="165" t="s">
        <v>196</v>
      </c>
      <c r="Y361" s="166"/>
      <c r="Z361" s="166"/>
      <c r="AA361" s="166"/>
      <c r="AB361" s="166"/>
      <c r="AC361" s="166"/>
      <c r="AD361" s="166"/>
      <c r="AE361" s="166"/>
      <c r="AF361" s="166"/>
      <c r="AG361" s="166" t="s">
        <v>197</v>
      </c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</row>
    <row r="362" spans="1:60" ht="22.5" outlineLevel="1">
      <c r="A362" s="157">
        <v>95</v>
      </c>
      <c r="B362" s="158" t="s">
        <v>608</v>
      </c>
      <c r="C362" s="159" t="s">
        <v>609</v>
      </c>
      <c r="D362" s="160" t="s">
        <v>250</v>
      </c>
      <c r="E362" s="161">
        <v>55.1</v>
      </c>
      <c r="F362" s="162"/>
      <c r="G362" s="163">
        <f>ROUND(E362*F362,2)</f>
        <v>0</v>
      </c>
      <c r="H362" s="162"/>
      <c r="I362" s="163">
        <f>ROUND(E362*H362,2)</f>
        <v>0</v>
      </c>
      <c r="J362" s="162"/>
      <c r="K362" s="163">
        <f>ROUND(E362*J362,2)</f>
        <v>0</v>
      </c>
      <c r="L362" s="163">
        <v>21</v>
      </c>
      <c r="M362" s="163">
        <f>G362*(1+L362/100)</f>
        <v>0</v>
      </c>
      <c r="N362" s="163">
        <v>0</v>
      </c>
      <c r="O362" s="163">
        <f>ROUND(E362*N362,2)</f>
        <v>0</v>
      </c>
      <c r="P362" s="163">
        <v>0.004</v>
      </c>
      <c r="Q362" s="163">
        <f>ROUND(E362*P362,2)</f>
        <v>0.22</v>
      </c>
      <c r="R362" s="163" t="s">
        <v>527</v>
      </c>
      <c r="S362" s="163" t="s">
        <v>194</v>
      </c>
      <c r="T362" s="164" t="s">
        <v>195</v>
      </c>
      <c r="U362" s="165">
        <v>0.03</v>
      </c>
      <c r="V362" s="165">
        <f>ROUND(E362*U362,2)</f>
        <v>1.65</v>
      </c>
      <c r="W362" s="165"/>
      <c r="X362" s="165" t="s">
        <v>196</v>
      </c>
      <c r="Y362" s="166"/>
      <c r="Z362" s="166"/>
      <c r="AA362" s="166"/>
      <c r="AB362" s="166"/>
      <c r="AC362" s="166"/>
      <c r="AD362" s="166"/>
      <c r="AE362" s="166"/>
      <c r="AF362" s="166"/>
      <c r="AG362" s="166" t="s">
        <v>197</v>
      </c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</row>
    <row r="363" spans="1:60" ht="22.5" outlineLevel="1">
      <c r="A363" s="157">
        <v>96</v>
      </c>
      <c r="B363" s="158" t="s">
        <v>610</v>
      </c>
      <c r="C363" s="159" t="s">
        <v>611</v>
      </c>
      <c r="D363" s="160" t="s">
        <v>250</v>
      </c>
      <c r="E363" s="161">
        <v>205.4308</v>
      </c>
      <c r="F363" s="162"/>
      <c r="G363" s="163">
        <f>ROUND(E363*F363,2)</f>
        <v>0</v>
      </c>
      <c r="H363" s="162"/>
      <c r="I363" s="163">
        <f>ROUND(E363*H363,2)</f>
        <v>0</v>
      </c>
      <c r="J363" s="162"/>
      <c r="K363" s="163">
        <f>ROUND(E363*J363,2)</f>
        <v>0</v>
      </c>
      <c r="L363" s="163">
        <v>21</v>
      </c>
      <c r="M363" s="163">
        <f>G363*(1+L363/100)</f>
        <v>0</v>
      </c>
      <c r="N363" s="163">
        <v>0</v>
      </c>
      <c r="O363" s="163">
        <f>ROUND(E363*N363,2)</f>
        <v>0</v>
      </c>
      <c r="P363" s="163">
        <v>0.01</v>
      </c>
      <c r="Q363" s="163">
        <f>ROUND(E363*P363,2)</f>
        <v>2.05</v>
      </c>
      <c r="R363" s="163" t="s">
        <v>527</v>
      </c>
      <c r="S363" s="163" t="s">
        <v>194</v>
      </c>
      <c r="T363" s="164" t="s">
        <v>195</v>
      </c>
      <c r="U363" s="165">
        <v>0.08</v>
      </c>
      <c r="V363" s="165">
        <f>ROUND(E363*U363,2)</f>
        <v>16.43</v>
      </c>
      <c r="W363" s="165"/>
      <c r="X363" s="165" t="s">
        <v>196</v>
      </c>
      <c r="Y363" s="166"/>
      <c r="Z363" s="166"/>
      <c r="AA363" s="166"/>
      <c r="AB363" s="166"/>
      <c r="AC363" s="166"/>
      <c r="AD363" s="166"/>
      <c r="AE363" s="166"/>
      <c r="AF363" s="166"/>
      <c r="AG363" s="166" t="s">
        <v>197</v>
      </c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</row>
    <row r="364" spans="1:60" ht="22.5" outlineLevel="1">
      <c r="A364" s="167">
        <v>97</v>
      </c>
      <c r="B364" s="168" t="s">
        <v>612</v>
      </c>
      <c r="C364" s="169" t="s">
        <v>613</v>
      </c>
      <c r="D364" s="170" t="s">
        <v>250</v>
      </c>
      <c r="E364" s="171">
        <v>218.432</v>
      </c>
      <c r="F364" s="172"/>
      <c r="G364" s="173">
        <f>ROUND(E364*F364,2)</f>
        <v>0</v>
      </c>
      <c r="H364" s="172"/>
      <c r="I364" s="173">
        <f>ROUND(E364*H364,2)</f>
        <v>0</v>
      </c>
      <c r="J364" s="172"/>
      <c r="K364" s="173">
        <f>ROUND(E364*J364,2)</f>
        <v>0</v>
      </c>
      <c r="L364" s="173">
        <v>21</v>
      </c>
      <c r="M364" s="173">
        <f>G364*(1+L364/100)</f>
        <v>0</v>
      </c>
      <c r="N364" s="173">
        <v>0</v>
      </c>
      <c r="O364" s="173">
        <f>ROUND(E364*N364,2)</f>
        <v>0</v>
      </c>
      <c r="P364" s="173">
        <v>0.046</v>
      </c>
      <c r="Q364" s="173">
        <f>ROUND(E364*P364,2)</f>
        <v>10.05</v>
      </c>
      <c r="R364" s="173" t="s">
        <v>527</v>
      </c>
      <c r="S364" s="173" t="s">
        <v>194</v>
      </c>
      <c r="T364" s="174" t="s">
        <v>195</v>
      </c>
      <c r="U364" s="165">
        <v>0.26</v>
      </c>
      <c r="V364" s="165">
        <f>ROUND(E364*U364,2)</f>
        <v>56.79</v>
      </c>
      <c r="W364" s="165"/>
      <c r="X364" s="165" t="s">
        <v>196</v>
      </c>
      <c r="Y364" s="166"/>
      <c r="Z364" s="166"/>
      <c r="AA364" s="166"/>
      <c r="AB364" s="166"/>
      <c r="AC364" s="166"/>
      <c r="AD364" s="166"/>
      <c r="AE364" s="166"/>
      <c r="AF364" s="166"/>
      <c r="AG364" s="166" t="s">
        <v>197</v>
      </c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</row>
    <row r="365" spans="1:60" ht="12.75" outlineLevel="1">
      <c r="A365" s="183"/>
      <c r="B365" s="184"/>
      <c r="C365" s="186" t="s">
        <v>614</v>
      </c>
      <c r="D365" s="187"/>
      <c r="E365" s="188">
        <v>165.36</v>
      </c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  <c r="X365" s="165"/>
      <c r="Y365" s="166"/>
      <c r="Z365" s="166"/>
      <c r="AA365" s="166"/>
      <c r="AB365" s="166"/>
      <c r="AC365" s="166"/>
      <c r="AD365" s="166"/>
      <c r="AE365" s="166"/>
      <c r="AF365" s="166"/>
      <c r="AG365" s="166" t="s">
        <v>201</v>
      </c>
      <c r="AH365" s="166">
        <v>0</v>
      </c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</row>
    <row r="366" spans="1:60" ht="12.75" outlineLevel="1">
      <c r="A366" s="183"/>
      <c r="B366" s="184"/>
      <c r="C366" s="186" t="s">
        <v>615</v>
      </c>
      <c r="D366" s="187"/>
      <c r="E366" s="188">
        <v>13.09</v>
      </c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  <c r="X366" s="165"/>
      <c r="Y366" s="166"/>
      <c r="Z366" s="166"/>
      <c r="AA366" s="166"/>
      <c r="AB366" s="166"/>
      <c r="AC366" s="166"/>
      <c r="AD366" s="166"/>
      <c r="AE366" s="166"/>
      <c r="AF366" s="166"/>
      <c r="AG366" s="166" t="s">
        <v>201</v>
      </c>
      <c r="AH366" s="166">
        <v>0</v>
      </c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</row>
    <row r="367" spans="1:60" ht="12.75" outlineLevel="1">
      <c r="A367" s="183"/>
      <c r="B367" s="184"/>
      <c r="C367" s="186" t="s">
        <v>616</v>
      </c>
      <c r="D367" s="187"/>
      <c r="E367" s="188">
        <v>14.52</v>
      </c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  <c r="X367" s="165"/>
      <c r="Y367" s="166"/>
      <c r="Z367" s="166"/>
      <c r="AA367" s="166"/>
      <c r="AB367" s="166"/>
      <c r="AC367" s="166"/>
      <c r="AD367" s="166"/>
      <c r="AE367" s="166"/>
      <c r="AF367" s="166"/>
      <c r="AG367" s="166" t="s">
        <v>201</v>
      </c>
      <c r="AH367" s="166">
        <v>0</v>
      </c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</row>
    <row r="368" spans="1:60" ht="12.75" outlineLevel="1">
      <c r="A368" s="183"/>
      <c r="B368" s="184"/>
      <c r="C368" s="186" t="s">
        <v>617</v>
      </c>
      <c r="D368" s="187"/>
      <c r="E368" s="188">
        <v>25.46</v>
      </c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  <c r="X368" s="165"/>
      <c r="Y368" s="166"/>
      <c r="Z368" s="166"/>
      <c r="AA368" s="166"/>
      <c r="AB368" s="166"/>
      <c r="AC368" s="166"/>
      <c r="AD368" s="166"/>
      <c r="AE368" s="166"/>
      <c r="AF368" s="166"/>
      <c r="AG368" s="166" t="s">
        <v>201</v>
      </c>
      <c r="AH368" s="166">
        <v>0</v>
      </c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</row>
    <row r="369" spans="1:60" ht="22.5" outlineLevel="1">
      <c r="A369" s="167">
        <v>98</v>
      </c>
      <c r="B369" s="168" t="s">
        <v>618</v>
      </c>
      <c r="C369" s="169" t="s">
        <v>619</v>
      </c>
      <c r="D369" s="170" t="s">
        <v>250</v>
      </c>
      <c r="E369" s="171">
        <v>25.456</v>
      </c>
      <c r="F369" s="172"/>
      <c r="G369" s="173">
        <f>ROUND(E369*F369,2)</f>
        <v>0</v>
      </c>
      <c r="H369" s="172"/>
      <c r="I369" s="173">
        <f>ROUND(E369*H369,2)</f>
        <v>0</v>
      </c>
      <c r="J369" s="172"/>
      <c r="K369" s="173">
        <f>ROUND(E369*J369,2)</f>
        <v>0</v>
      </c>
      <c r="L369" s="173">
        <v>21</v>
      </c>
      <c r="M369" s="173">
        <f>G369*(1+L369/100)</f>
        <v>0</v>
      </c>
      <c r="N369" s="173">
        <v>0</v>
      </c>
      <c r="O369" s="173">
        <f>ROUND(E369*N369,2)</f>
        <v>0</v>
      </c>
      <c r="P369" s="173">
        <v>0.068</v>
      </c>
      <c r="Q369" s="173">
        <f>ROUND(E369*P369,2)</f>
        <v>1.73</v>
      </c>
      <c r="R369" s="173" t="s">
        <v>527</v>
      </c>
      <c r="S369" s="173" t="s">
        <v>194</v>
      </c>
      <c r="T369" s="174" t="s">
        <v>195</v>
      </c>
      <c r="U369" s="165">
        <v>0.3</v>
      </c>
      <c r="V369" s="165">
        <f>ROUND(E369*U369,2)</f>
        <v>7.64</v>
      </c>
      <c r="W369" s="165"/>
      <c r="X369" s="165" t="s">
        <v>196</v>
      </c>
      <c r="Y369" s="166"/>
      <c r="Z369" s="166"/>
      <c r="AA369" s="166"/>
      <c r="AB369" s="166"/>
      <c r="AC369" s="166"/>
      <c r="AD369" s="166"/>
      <c r="AE369" s="166"/>
      <c r="AF369" s="166"/>
      <c r="AG369" s="166" t="s">
        <v>197</v>
      </c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</row>
    <row r="370" spans="1:60" ht="12.75" customHeight="1" outlineLevel="1">
      <c r="A370" s="183"/>
      <c r="B370" s="184"/>
      <c r="C370" s="228" t="s">
        <v>620</v>
      </c>
      <c r="D370" s="228"/>
      <c r="E370" s="228"/>
      <c r="F370" s="228"/>
      <c r="G370" s="228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6"/>
      <c r="Z370" s="166"/>
      <c r="AA370" s="166"/>
      <c r="AB370" s="166"/>
      <c r="AC370" s="166"/>
      <c r="AD370" s="166"/>
      <c r="AE370" s="166"/>
      <c r="AF370" s="166"/>
      <c r="AG370" s="166" t="s">
        <v>199</v>
      </c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</row>
    <row r="371" spans="1:60" ht="12.75" outlineLevel="1">
      <c r="A371" s="183"/>
      <c r="B371" s="184"/>
      <c r="C371" s="186" t="s">
        <v>621</v>
      </c>
      <c r="D371" s="187"/>
      <c r="E371" s="188">
        <v>25.46</v>
      </c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6"/>
      <c r="Z371" s="166"/>
      <c r="AA371" s="166"/>
      <c r="AB371" s="166"/>
      <c r="AC371" s="166"/>
      <c r="AD371" s="166"/>
      <c r="AE371" s="166"/>
      <c r="AF371" s="166"/>
      <c r="AG371" s="166" t="s">
        <v>201</v>
      </c>
      <c r="AH371" s="166">
        <v>0</v>
      </c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</row>
    <row r="372" spans="1:60" ht="56.25" outlineLevel="1">
      <c r="A372" s="167">
        <v>99</v>
      </c>
      <c r="B372" s="168" t="s">
        <v>622</v>
      </c>
      <c r="C372" s="169" t="s">
        <v>623</v>
      </c>
      <c r="D372" s="170" t="s">
        <v>250</v>
      </c>
      <c r="E372" s="171">
        <v>326.71</v>
      </c>
      <c r="F372" s="172"/>
      <c r="G372" s="173">
        <f>ROUND(E372*F372,2)</f>
        <v>0</v>
      </c>
      <c r="H372" s="172"/>
      <c r="I372" s="173">
        <f>ROUND(E372*H372,2)</f>
        <v>0</v>
      </c>
      <c r="J372" s="172"/>
      <c r="K372" s="173">
        <f>ROUND(E372*J372,2)</f>
        <v>0</v>
      </c>
      <c r="L372" s="173">
        <v>21</v>
      </c>
      <c r="M372" s="173">
        <f>G372*(1+L372/100)</f>
        <v>0</v>
      </c>
      <c r="N372" s="173">
        <v>4E-05</v>
      </c>
      <c r="O372" s="173">
        <f>ROUND(E372*N372,2)</f>
        <v>0.01</v>
      </c>
      <c r="P372" s="173">
        <v>0</v>
      </c>
      <c r="Q372" s="173">
        <f>ROUND(E372*P372,2)</f>
        <v>0</v>
      </c>
      <c r="R372" s="173" t="s">
        <v>251</v>
      </c>
      <c r="S372" s="173" t="s">
        <v>194</v>
      </c>
      <c r="T372" s="174" t="s">
        <v>195</v>
      </c>
      <c r="U372" s="165">
        <v>0.308</v>
      </c>
      <c r="V372" s="165">
        <f>ROUND(E372*U372,2)</f>
        <v>100.63</v>
      </c>
      <c r="W372" s="165"/>
      <c r="X372" s="165" t="s">
        <v>196</v>
      </c>
      <c r="Y372" s="166"/>
      <c r="Z372" s="166"/>
      <c r="AA372" s="166"/>
      <c r="AB372" s="166"/>
      <c r="AC372" s="166"/>
      <c r="AD372" s="166"/>
      <c r="AE372" s="166"/>
      <c r="AF372" s="166"/>
      <c r="AG372" s="166" t="s">
        <v>197</v>
      </c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</row>
    <row r="373" spans="1:60" ht="12.75" outlineLevel="1">
      <c r="A373" s="183"/>
      <c r="B373" s="184"/>
      <c r="C373" s="186" t="s">
        <v>624</v>
      </c>
      <c r="D373" s="187"/>
      <c r="E373" s="188">
        <v>226.71</v>
      </c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6"/>
      <c r="Z373" s="166"/>
      <c r="AA373" s="166"/>
      <c r="AB373" s="166"/>
      <c r="AC373" s="166"/>
      <c r="AD373" s="166"/>
      <c r="AE373" s="166"/>
      <c r="AF373" s="166"/>
      <c r="AG373" s="166" t="s">
        <v>201</v>
      </c>
      <c r="AH373" s="166">
        <v>0</v>
      </c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</row>
    <row r="374" spans="1:60" ht="12.75" outlineLevel="1">
      <c r="A374" s="183"/>
      <c r="B374" s="184"/>
      <c r="C374" s="186" t="s">
        <v>625</v>
      </c>
      <c r="D374" s="187"/>
      <c r="E374" s="188">
        <v>100</v>
      </c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6"/>
      <c r="Z374" s="166"/>
      <c r="AA374" s="166"/>
      <c r="AB374" s="166"/>
      <c r="AC374" s="166"/>
      <c r="AD374" s="166"/>
      <c r="AE374" s="166"/>
      <c r="AF374" s="166"/>
      <c r="AG374" s="166" t="s">
        <v>201</v>
      </c>
      <c r="AH374" s="166">
        <v>0</v>
      </c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</row>
    <row r="375" spans="1:60" ht="12.75" outlineLevel="1">
      <c r="A375" s="157">
        <v>100</v>
      </c>
      <c r="B375" s="158" t="s">
        <v>626</v>
      </c>
      <c r="C375" s="159" t="s">
        <v>627</v>
      </c>
      <c r="D375" s="160" t="s">
        <v>628</v>
      </c>
      <c r="E375" s="161">
        <v>120</v>
      </c>
      <c r="F375" s="162"/>
      <c r="G375" s="163">
        <f>ROUND(E375*F375,2)</f>
        <v>0</v>
      </c>
      <c r="H375" s="162"/>
      <c r="I375" s="163">
        <f>ROUND(E375*H375,2)</f>
        <v>0</v>
      </c>
      <c r="J375" s="162"/>
      <c r="K375" s="163">
        <f>ROUND(E375*J375,2)</f>
        <v>0</v>
      </c>
      <c r="L375" s="163">
        <v>21</v>
      </c>
      <c r="M375" s="163">
        <f>G375*(1+L375/100)</f>
        <v>0</v>
      </c>
      <c r="N375" s="163">
        <v>0</v>
      </c>
      <c r="O375" s="163">
        <f>ROUND(E375*N375,2)</f>
        <v>0</v>
      </c>
      <c r="P375" s="163">
        <v>0</v>
      </c>
      <c r="Q375" s="163">
        <f>ROUND(E375*P375,2)</f>
        <v>0</v>
      </c>
      <c r="R375" s="163" t="s">
        <v>629</v>
      </c>
      <c r="S375" s="163" t="s">
        <v>194</v>
      </c>
      <c r="T375" s="164" t="s">
        <v>195</v>
      </c>
      <c r="U375" s="165">
        <v>1</v>
      </c>
      <c r="V375" s="165">
        <f>ROUND(E375*U375,2)</f>
        <v>120</v>
      </c>
      <c r="W375" s="165"/>
      <c r="X375" s="165" t="s">
        <v>630</v>
      </c>
      <c r="Y375" s="166"/>
      <c r="Z375" s="166"/>
      <c r="AA375" s="166"/>
      <c r="AB375" s="166"/>
      <c r="AC375" s="166"/>
      <c r="AD375" s="166"/>
      <c r="AE375" s="166"/>
      <c r="AF375" s="166"/>
      <c r="AG375" s="166" t="s">
        <v>631</v>
      </c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</row>
    <row r="376" spans="1:60" ht="22.5" outlineLevel="1">
      <c r="A376" s="157">
        <v>101</v>
      </c>
      <c r="B376" s="158" t="s">
        <v>632</v>
      </c>
      <c r="C376" s="159" t="s">
        <v>633</v>
      </c>
      <c r="D376" s="160" t="s">
        <v>283</v>
      </c>
      <c r="E376" s="161">
        <v>2</v>
      </c>
      <c r="F376" s="162"/>
      <c r="G376" s="163">
        <f>ROUND(E376*F376,2)</f>
        <v>0</v>
      </c>
      <c r="H376" s="162"/>
      <c r="I376" s="163">
        <f>ROUND(E376*H376,2)</f>
        <v>0</v>
      </c>
      <c r="J376" s="162"/>
      <c r="K376" s="163">
        <f>ROUND(E376*J376,2)</f>
        <v>0</v>
      </c>
      <c r="L376" s="163">
        <v>21</v>
      </c>
      <c r="M376" s="163">
        <f>G376*(1+L376/100)</f>
        <v>0</v>
      </c>
      <c r="N376" s="163">
        <v>0.0155</v>
      </c>
      <c r="O376" s="163">
        <f>ROUND(E376*N376,2)</f>
        <v>0.03</v>
      </c>
      <c r="P376" s="163">
        <v>0</v>
      </c>
      <c r="Q376" s="163">
        <f>ROUND(E376*P376,2)</f>
        <v>0</v>
      </c>
      <c r="R376" s="163" t="s">
        <v>634</v>
      </c>
      <c r="S376" s="163" t="s">
        <v>194</v>
      </c>
      <c r="T376" s="164" t="s">
        <v>195</v>
      </c>
      <c r="U376" s="165">
        <v>0</v>
      </c>
      <c r="V376" s="165">
        <f>ROUND(E376*U376,2)</f>
        <v>0</v>
      </c>
      <c r="W376" s="165"/>
      <c r="X376" s="165" t="s">
        <v>490</v>
      </c>
      <c r="Y376" s="166"/>
      <c r="Z376" s="166"/>
      <c r="AA376" s="166"/>
      <c r="AB376" s="166"/>
      <c r="AC376" s="166"/>
      <c r="AD376" s="166"/>
      <c r="AE376" s="166"/>
      <c r="AF376" s="166"/>
      <c r="AG376" s="166" t="s">
        <v>491</v>
      </c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</row>
    <row r="377" spans="1:60" ht="12.75" outlineLevel="1">
      <c r="A377" s="157">
        <v>102</v>
      </c>
      <c r="B377" s="158" t="s">
        <v>635</v>
      </c>
      <c r="C377" s="159" t="s">
        <v>636</v>
      </c>
      <c r="D377" s="160" t="s">
        <v>283</v>
      </c>
      <c r="E377" s="161">
        <v>1</v>
      </c>
      <c r="F377" s="162"/>
      <c r="G377" s="163">
        <f>ROUND(E377*F377,2)</f>
        <v>0</v>
      </c>
      <c r="H377" s="162"/>
      <c r="I377" s="163">
        <f>ROUND(E377*H377,2)</f>
        <v>0</v>
      </c>
      <c r="J377" s="162"/>
      <c r="K377" s="163">
        <f>ROUND(E377*J377,2)</f>
        <v>0</v>
      </c>
      <c r="L377" s="163">
        <v>21</v>
      </c>
      <c r="M377" s="163">
        <f>G377*(1+L377/100)</f>
        <v>0</v>
      </c>
      <c r="N377" s="163">
        <v>0.0089</v>
      </c>
      <c r="O377" s="163">
        <f>ROUND(E377*N377,2)</f>
        <v>0.01</v>
      </c>
      <c r="P377" s="163">
        <v>0</v>
      </c>
      <c r="Q377" s="163">
        <f>ROUND(E377*P377,2)</f>
        <v>0</v>
      </c>
      <c r="R377" s="163" t="s">
        <v>634</v>
      </c>
      <c r="S377" s="163" t="s">
        <v>194</v>
      </c>
      <c r="T377" s="164" t="s">
        <v>195</v>
      </c>
      <c r="U377" s="165">
        <v>0</v>
      </c>
      <c r="V377" s="165">
        <f>ROUND(E377*U377,2)</f>
        <v>0</v>
      </c>
      <c r="W377" s="165"/>
      <c r="X377" s="165" t="s">
        <v>490</v>
      </c>
      <c r="Y377" s="166"/>
      <c r="Z377" s="166"/>
      <c r="AA377" s="166"/>
      <c r="AB377" s="166"/>
      <c r="AC377" s="166"/>
      <c r="AD377" s="166"/>
      <c r="AE377" s="166"/>
      <c r="AF377" s="166"/>
      <c r="AG377" s="166" t="s">
        <v>491</v>
      </c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</row>
    <row r="378" spans="1:33" ht="12.75">
      <c r="A378" s="149" t="s">
        <v>173</v>
      </c>
      <c r="B378" s="150" t="s">
        <v>87</v>
      </c>
      <c r="C378" s="151" t="s">
        <v>88</v>
      </c>
      <c r="D378" s="152"/>
      <c r="E378" s="153"/>
      <c r="F378" s="154"/>
      <c r="G378" s="154">
        <f>SUMIF(AG379:AG384,"&lt;&gt;NOR",G379:G384)</f>
        <v>0</v>
      </c>
      <c r="H378" s="154"/>
      <c r="I378" s="154">
        <f>SUM(I379:I384)</f>
        <v>0</v>
      </c>
      <c r="J378" s="154"/>
      <c r="K378" s="154">
        <f>SUM(K379:K384)</f>
        <v>0</v>
      </c>
      <c r="L378" s="154"/>
      <c r="M378" s="154">
        <f>SUM(M379:M384)</f>
        <v>0</v>
      </c>
      <c r="N378" s="154"/>
      <c r="O378" s="154">
        <f>SUM(O379:O384)</f>
        <v>0</v>
      </c>
      <c r="P378" s="154"/>
      <c r="Q378" s="154">
        <f>SUM(Q379:Q384)</f>
        <v>0</v>
      </c>
      <c r="R378" s="154"/>
      <c r="S378" s="154"/>
      <c r="T378" s="155"/>
      <c r="U378" s="156"/>
      <c r="V378" s="156">
        <f>SUM(V379:V384)</f>
        <v>101.27</v>
      </c>
      <c r="W378" s="156"/>
      <c r="X378" s="156"/>
      <c r="AG378" t="s">
        <v>174</v>
      </c>
    </row>
    <row r="379" spans="1:60" ht="33.75" outlineLevel="1">
      <c r="A379" s="167">
        <v>103</v>
      </c>
      <c r="B379" s="168" t="s">
        <v>637</v>
      </c>
      <c r="C379" s="169" t="s">
        <v>638</v>
      </c>
      <c r="D379" s="170" t="s">
        <v>240</v>
      </c>
      <c r="E379" s="171">
        <v>107.90775</v>
      </c>
      <c r="F379" s="172"/>
      <c r="G379" s="173">
        <f>ROUND(E379*F379,2)</f>
        <v>0</v>
      </c>
      <c r="H379" s="172"/>
      <c r="I379" s="173">
        <f>ROUND(E379*H379,2)</f>
        <v>0</v>
      </c>
      <c r="J379" s="172"/>
      <c r="K379" s="173">
        <f>ROUND(E379*J379,2)</f>
        <v>0</v>
      </c>
      <c r="L379" s="173">
        <v>21</v>
      </c>
      <c r="M379" s="173">
        <f>G379*(1+L379/100)</f>
        <v>0</v>
      </c>
      <c r="N379" s="173">
        <v>0</v>
      </c>
      <c r="O379" s="173">
        <f>ROUND(E379*N379,2)</f>
        <v>0</v>
      </c>
      <c r="P379" s="173">
        <v>0</v>
      </c>
      <c r="Q379" s="173">
        <f>ROUND(E379*P379,2)</f>
        <v>0</v>
      </c>
      <c r="R379" s="173" t="s">
        <v>303</v>
      </c>
      <c r="S379" s="173" t="s">
        <v>194</v>
      </c>
      <c r="T379" s="174" t="s">
        <v>195</v>
      </c>
      <c r="U379" s="165">
        <v>0.9385</v>
      </c>
      <c r="V379" s="165">
        <f>ROUND(E379*U379,2)</f>
        <v>101.27</v>
      </c>
      <c r="W379" s="165"/>
      <c r="X379" s="165" t="s">
        <v>639</v>
      </c>
      <c r="Y379" s="166"/>
      <c r="Z379" s="166"/>
      <c r="AA379" s="166"/>
      <c r="AB379" s="166"/>
      <c r="AC379" s="166"/>
      <c r="AD379" s="166"/>
      <c r="AE379" s="166"/>
      <c r="AF379" s="166"/>
      <c r="AG379" s="166" t="s">
        <v>640</v>
      </c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</row>
    <row r="380" spans="1:60" ht="12.75" customHeight="1" outlineLevel="1">
      <c r="A380" s="183"/>
      <c r="B380" s="184"/>
      <c r="C380" s="228" t="s">
        <v>641</v>
      </c>
      <c r="D380" s="228"/>
      <c r="E380" s="228"/>
      <c r="F380" s="228"/>
      <c r="G380" s="228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  <c r="U380" s="165"/>
      <c r="V380" s="165"/>
      <c r="W380" s="165"/>
      <c r="X380" s="165"/>
      <c r="Y380" s="166"/>
      <c r="Z380" s="166"/>
      <c r="AA380" s="166"/>
      <c r="AB380" s="166"/>
      <c r="AC380" s="166"/>
      <c r="AD380" s="166"/>
      <c r="AE380" s="166"/>
      <c r="AF380" s="166"/>
      <c r="AG380" s="166" t="s">
        <v>199</v>
      </c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</row>
    <row r="381" spans="1:60" ht="12.75" outlineLevel="1">
      <c r="A381" s="183"/>
      <c r="B381" s="184"/>
      <c r="C381" s="186" t="s">
        <v>642</v>
      </c>
      <c r="D381" s="187"/>
      <c r="E381" s="188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  <c r="U381" s="165"/>
      <c r="V381" s="165"/>
      <c r="W381" s="165"/>
      <c r="X381" s="165"/>
      <c r="Y381" s="166"/>
      <c r="Z381" s="166"/>
      <c r="AA381" s="166"/>
      <c r="AB381" s="166"/>
      <c r="AC381" s="166"/>
      <c r="AD381" s="166"/>
      <c r="AE381" s="166"/>
      <c r="AF381" s="166"/>
      <c r="AG381" s="166" t="s">
        <v>201</v>
      </c>
      <c r="AH381" s="166">
        <v>0</v>
      </c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</row>
    <row r="382" spans="1:60" ht="22.5" outlineLevel="1">
      <c r="A382" s="183"/>
      <c r="B382" s="184"/>
      <c r="C382" s="186" t="s">
        <v>643</v>
      </c>
      <c r="D382" s="187"/>
      <c r="E382" s="188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  <c r="U382" s="165"/>
      <c r="V382" s="165"/>
      <c r="W382" s="165"/>
      <c r="X382" s="165"/>
      <c r="Y382" s="166"/>
      <c r="Z382" s="166"/>
      <c r="AA382" s="166"/>
      <c r="AB382" s="166"/>
      <c r="AC382" s="166"/>
      <c r="AD382" s="166"/>
      <c r="AE382" s="166"/>
      <c r="AF382" s="166"/>
      <c r="AG382" s="166" t="s">
        <v>201</v>
      </c>
      <c r="AH382" s="166">
        <v>0</v>
      </c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</row>
    <row r="383" spans="1:60" ht="22.5" outlineLevel="1">
      <c r="A383" s="183"/>
      <c r="B383" s="184"/>
      <c r="C383" s="186" t="s">
        <v>644</v>
      </c>
      <c r="D383" s="187"/>
      <c r="E383" s="188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  <c r="U383" s="165"/>
      <c r="V383" s="165"/>
      <c r="W383" s="165"/>
      <c r="X383" s="165"/>
      <c r="Y383" s="166"/>
      <c r="Z383" s="166"/>
      <c r="AA383" s="166"/>
      <c r="AB383" s="166"/>
      <c r="AC383" s="166"/>
      <c r="AD383" s="166"/>
      <c r="AE383" s="166"/>
      <c r="AF383" s="166"/>
      <c r="AG383" s="166" t="s">
        <v>201</v>
      </c>
      <c r="AH383" s="166">
        <v>0</v>
      </c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</row>
    <row r="384" spans="1:60" ht="12.75" outlineLevel="1">
      <c r="A384" s="183"/>
      <c r="B384" s="184"/>
      <c r="C384" s="186" t="s">
        <v>645</v>
      </c>
      <c r="D384" s="187"/>
      <c r="E384" s="188">
        <v>107.90775</v>
      </c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5"/>
      <c r="W384" s="165"/>
      <c r="X384" s="165"/>
      <c r="Y384" s="166"/>
      <c r="Z384" s="166"/>
      <c r="AA384" s="166"/>
      <c r="AB384" s="166"/>
      <c r="AC384" s="166"/>
      <c r="AD384" s="166"/>
      <c r="AE384" s="166"/>
      <c r="AF384" s="166"/>
      <c r="AG384" s="166" t="s">
        <v>201</v>
      </c>
      <c r="AH384" s="166">
        <v>0</v>
      </c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</row>
    <row r="385" spans="1:33" ht="12.75">
      <c r="A385" s="149" t="s">
        <v>173</v>
      </c>
      <c r="B385" s="150" t="s">
        <v>89</v>
      </c>
      <c r="C385" s="151" t="s">
        <v>90</v>
      </c>
      <c r="D385" s="152"/>
      <c r="E385" s="153"/>
      <c r="F385" s="154"/>
      <c r="G385" s="154">
        <f>SUMIF(AG386:AG445,"&lt;&gt;NOR",G386:G445)</f>
        <v>0</v>
      </c>
      <c r="H385" s="154"/>
      <c r="I385" s="154">
        <f>SUM(I386:I445)</f>
        <v>0</v>
      </c>
      <c r="J385" s="154"/>
      <c r="K385" s="154">
        <f>SUM(K386:K445)</f>
        <v>0</v>
      </c>
      <c r="L385" s="154"/>
      <c r="M385" s="154">
        <f>SUM(M386:M445)</f>
        <v>0</v>
      </c>
      <c r="N385" s="154"/>
      <c r="O385" s="154">
        <f>SUM(O386:O445)</f>
        <v>2.9000000000000004</v>
      </c>
      <c r="P385" s="154"/>
      <c r="Q385" s="154">
        <f>SUM(Q386:Q445)</f>
        <v>0</v>
      </c>
      <c r="R385" s="154"/>
      <c r="S385" s="154"/>
      <c r="T385" s="155"/>
      <c r="U385" s="156"/>
      <c r="V385" s="156">
        <f>SUM(V386:V445)</f>
        <v>135.18</v>
      </c>
      <c r="W385" s="156"/>
      <c r="X385" s="156"/>
      <c r="AG385" t="s">
        <v>174</v>
      </c>
    </row>
    <row r="386" spans="1:60" ht="22.5" outlineLevel="1">
      <c r="A386" s="167">
        <v>104</v>
      </c>
      <c r="B386" s="168" t="s">
        <v>646</v>
      </c>
      <c r="C386" s="169" t="s">
        <v>647</v>
      </c>
      <c r="D386" s="170" t="s">
        <v>250</v>
      </c>
      <c r="E386" s="171">
        <v>134.4255</v>
      </c>
      <c r="F386" s="172"/>
      <c r="G386" s="173">
        <f>ROUND(E386*F386,2)</f>
        <v>0</v>
      </c>
      <c r="H386" s="172"/>
      <c r="I386" s="173">
        <f>ROUND(E386*H386,2)</f>
        <v>0</v>
      </c>
      <c r="J386" s="172"/>
      <c r="K386" s="173">
        <f>ROUND(E386*J386,2)</f>
        <v>0</v>
      </c>
      <c r="L386" s="173">
        <v>21</v>
      </c>
      <c r="M386" s="173">
        <f>G386*(1+L386/100)</f>
        <v>0</v>
      </c>
      <c r="N386" s="173">
        <v>0.00033</v>
      </c>
      <c r="O386" s="173">
        <f>ROUND(E386*N386,2)</f>
        <v>0.04</v>
      </c>
      <c r="P386" s="173">
        <v>0</v>
      </c>
      <c r="Q386" s="173">
        <f>ROUND(E386*P386,2)</f>
        <v>0</v>
      </c>
      <c r="R386" s="173" t="s">
        <v>648</v>
      </c>
      <c r="S386" s="173" t="s">
        <v>194</v>
      </c>
      <c r="T386" s="174" t="s">
        <v>195</v>
      </c>
      <c r="U386" s="165">
        <v>0.0275</v>
      </c>
      <c r="V386" s="165">
        <f>ROUND(E386*U386,2)</f>
        <v>3.7</v>
      </c>
      <c r="W386" s="165"/>
      <c r="X386" s="165" t="s">
        <v>196</v>
      </c>
      <c r="Y386" s="166"/>
      <c r="Z386" s="166"/>
      <c r="AA386" s="166"/>
      <c r="AB386" s="166"/>
      <c r="AC386" s="166"/>
      <c r="AD386" s="166"/>
      <c r="AE386" s="166"/>
      <c r="AF386" s="166"/>
      <c r="AG386" s="166" t="s">
        <v>197</v>
      </c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</row>
    <row r="387" spans="1:60" ht="12.75" outlineLevel="1">
      <c r="A387" s="183"/>
      <c r="B387" s="184"/>
      <c r="C387" s="186" t="s">
        <v>276</v>
      </c>
      <c r="D387" s="187"/>
      <c r="E387" s="188">
        <v>72.39</v>
      </c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  <c r="U387" s="165"/>
      <c r="V387" s="165"/>
      <c r="W387" s="165"/>
      <c r="X387" s="165"/>
      <c r="Y387" s="166"/>
      <c r="Z387" s="166"/>
      <c r="AA387" s="166"/>
      <c r="AB387" s="166"/>
      <c r="AC387" s="166"/>
      <c r="AD387" s="166"/>
      <c r="AE387" s="166"/>
      <c r="AF387" s="166"/>
      <c r="AG387" s="166" t="s">
        <v>201</v>
      </c>
      <c r="AH387" s="166">
        <v>0</v>
      </c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</row>
    <row r="388" spans="1:60" ht="12.75" outlineLevel="1">
      <c r="A388" s="183"/>
      <c r="B388" s="184"/>
      <c r="C388" s="186" t="s">
        <v>477</v>
      </c>
      <c r="D388" s="187"/>
      <c r="E388" s="188">
        <v>19.85</v>
      </c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6"/>
      <c r="Z388" s="166"/>
      <c r="AA388" s="166"/>
      <c r="AB388" s="166"/>
      <c r="AC388" s="166"/>
      <c r="AD388" s="166"/>
      <c r="AE388" s="166"/>
      <c r="AF388" s="166"/>
      <c r="AG388" s="166" t="s">
        <v>201</v>
      </c>
      <c r="AH388" s="166">
        <v>0</v>
      </c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</row>
    <row r="389" spans="1:60" ht="12.75" outlineLevel="1">
      <c r="A389" s="183"/>
      <c r="B389" s="184"/>
      <c r="C389" s="186" t="s">
        <v>478</v>
      </c>
      <c r="D389" s="187"/>
      <c r="E389" s="188">
        <v>23.59</v>
      </c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  <c r="U389" s="165"/>
      <c r="V389" s="165"/>
      <c r="W389" s="165"/>
      <c r="X389" s="165"/>
      <c r="Y389" s="166"/>
      <c r="Z389" s="166"/>
      <c r="AA389" s="166"/>
      <c r="AB389" s="166"/>
      <c r="AC389" s="166"/>
      <c r="AD389" s="166"/>
      <c r="AE389" s="166"/>
      <c r="AF389" s="166"/>
      <c r="AG389" s="166" t="s">
        <v>201</v>
      </c>
      <c r="AH389" s="166">
        <v>0</v>
      </c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</row>
    <row r="390" spans="1:60" ht="12.75" outlineLevel="1">
      <c r="A390" s="183"/>
      <c r="B390" s="184"/>
      <c r="C390" s="186" t="s">
        <v>479</v>
      </c>
      <c r="D390" s="187"/>
      <c r="E390" s="188">
        <v>16.99</v>
      </c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  <c r="U390" s="165"/>
      <c r="V390" s="165"/>
      <c r="W390" s="165"/>
      <c r="X390" s="165"/>
      <c r="Y390" s="166"/>
      <c r="Z390" s="166"/>
      <c r="AA390" s="166"/>
      <c r="AB390" s="166"/>
      <c r="AC390" s="166"/>
      <c r="AD390" s="166"/>
      <c r="AE390" s="166"/>
      <c r="AF390" s="166"/>
      <c r="AG390" s="166" t="s">
        <v>201</v>
      </c>
      <c r="AH390" s="166">
        <v>0</v>
      </c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</row>
    <row r="391" spans="1:60" ht="12.75" outlineLevel="1">
      <c r="A391" s="183"/>
      <c r="B391" s="184"/>
      <c r="C391" s="186" t="s">
        <v>649</v>
      </c>
      <c r="D391" s="187"/>
      <c r="E391" s="188">
        <v>0.53</v>
      </c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  <c r="U391" s="165"/>
      <c r="V391" s="165"/>
      <c r="W391" s="165"/>
      <c r="X391" s="165"/>
      <c r="Y391" s="166"/>
      <c r="Z391" s="166"/>
      <c r="AA391" s="166"/>
      <c r="AB391" s="166"/>
      <c r="AC391" s="166"/>
      <c r="AD391" s="166"/>
      <c r="AE391" s="166"/>
      <c r="AF391" s="166"/>
      <c r="AG391" s="166" t="s">
        <v>201</v>
      </c>
      <c r="AH391" s="166">
        <v>0</v>
      </c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</row>
    <row r="392" spans="1:60" ht="12.75" outlineLevel="1">
      <c r="A392" s="183"/>
      <c r="B392" s="184"/>
      <c r="C392" s="186" t="s">
        <v>650</v>
      </c>
      <c r="D392" s="187"/>
      <c r="E392" s="188">
        <v>1.08</v>
      </c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  <c r="U392" s="165"/>
      <c r="V392" s="165"/>
      <c r="W392" s="165"/>
      <c r="X392" s="165"/>
      <c r="Y392" s="166"/>
      <c r="Z392" s="166"/>
      <c r="AA392" s="166"/>
      <c r="AB392" s="166"/>
      <c r="AC392" s="166"/>
      <c r="AD392" s="166"/>
      <c r="AE392" s="166"/>
      <c r="AF392" s="166"/>
      <c r="AG392" s="166" t="s">
        <v>201</v>
      </c>
      <c r="AH392" s="166">
        <v>0</v>
      </c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</row>
    <row r="393" spans="1:60" ht="33.75" outlineLevel="1">
      <c r="A393" s="167">
        <v>105</v>
      </c>
      <c r="B393" s="168" t="s">
        <v>651</v>
      </c>
      <c r="C393" s="169" t="s">
        <v>652</v>
      </c>
      <c r="D393" s="170" t="s">
        <v>250</v>
      </c>
      <c r="E393" s="171">
        <v>4.1556</v>
      </c>
      <c r="F393" s="172"/>
      <c r="G393" s="173">
        <f>ROUND(E393*F393,2)</f>
        <v>0</v>
      </c>
      <c r="H393" s="172"/>
      <c r="I393" s="173">
        <f>ROUND(E393*H393,2)</f>
        <v>0</v>
      </c>
      <c r="J393" s="172"/>
      <c r="K393" s="173">
        <f>ROUND(E393*J393,2)</f>
        <v>0</v>
      </c>
      <c r="L393" s="173">
        <v>21</v>
      </c>
      <c r="M393" s="173">
        <f>G393*(1+L393/100)</f>
        <v>0</v>
      </c>
      <c r="N393" s="173">
        <v>0.00052</v>
      </c>
      <c r="O393" s="173">
        <f>ROUND(E393*N393,2)</f>
        <v>0</v>
      </c>
      <c r="P393" s="173">
        <v>0</v>
      </c>
      <c r="Q393" s="173">
        <f>ROUND(E393*P393,2)</f>
        <v>0</v>
      </c>
      <c r="R393" s="173" t="s">
        <v>648</v>
      </c>
      <c r="S393" s="173" t="s">
        <v>194</v>
      </c>
      <c r="T393" s="174" t="s">
        <v>195</v>
      </c>
      <c r="U393" s="165">
        <v>0.049</v>
      </c>
      <c r="V393" s="165">
        <f>ROUND(E393*U393,2)</f>
        <v>0.2</v>
      </c>
      <c r="W393" s="165"/>
      <c r="X393" s="165" t="s">
        <v>196</v>
      </c>
      <c r="Y393" s="166"/>
      <c r="Z393" s="166"/>
      <c r="AA393" s="166"/>
      <c r="AB393" s="166"/>
      <c r="AC393" s="166"/>
      <c r="AD393" s="166"/>
      <c r="AE393" s="166"/>
      <c r="AF393" s="166"/>
      <c r="AG393" s="166" t="s">
        <v>197</v>
      </c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</row>
    <row r="394" spans="1:60" ht="12.75" customHeight="1" outlineLevel="1">
      <c r="A394" s="183"/>
      <c r="B394" s="184"/>
      <c r="C394" s="229" t="s">
        <v>653</v>
      </c>
      <c r="D394" s="229"/>
      <c r="E394" s="229"/>
      <c r="F394" s="229"/>
      <c r="G394" s="229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  <c r="U394" s="165"/>
      <c r="V394" s="165"/>
      <c r="W394" s="165"/>
      <c r="X394" s="165"/>
      <c r="Y394" s="166"/>
      <c r="Z394" s="166"/>
      <c r="AA394" s="166"/>
      <c r="AB394" s="166"/>
      <c r="AC394" s="166"/>
      <c r="AD394" s="166"/>
      <c r="AE394" s="166"/>
      <c r="AF394" s="166"/>
      <c r="AG394" s="166" t="s">
        <v>486</v>
      </c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</row>
    <row r="395" spans="1:60" ht="12.75" outlineLevel="1">
      <c r="A395" s="183"/>
      <c r="B395" s="184"/>
      <c r="C395" s="186" t="s">
        <v>654</v>
      </c>
      <c r="D395" s="187"/>
      <c r="E395" s="188">
        <v>2.4</v>
      </c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  <c r="U395" s="165"/>
      <c r="V395" s="165"/>
      <c r="W395" s="165"/>
      <c r="X395" s="165"/>
      <c r="Y395" s="166"/>
      <c r="Z395" s="166"/>
      <c r="AA395" s="166"/>
      <c r="AB395" s="166"/>
      <c r="AC395" s="166"/>
      <c r="AD395" s="166"/>
      <c r="AE395" s="166"/>
      <c r="AF395" s="166"/>
      <c r="AG395" s="166" t="s">
        <v>201</v>
      </c>
      <c r="AH395" s="166">
        <v>0</v>
      </c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</row>
    <row r="396" spans="1:60" ht="12.75" outlineLevel="1">
      <c r="A396" s="183"/>
      <c r="B396" s="184"/>
      <c r="C396" s="186" t="s">
        <v>655</v>
      </c>
      <c r="D396" s="187"/>
      <c r="E396" s="188">
        <v>1.9</v>
      </c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6"/>
      <c r="Z396" s="166"/>
      <c r="AA396" s="166"/>
      <c r="AB396" s="166"/>
      <c r="AC396" s="166"/>
      <c r="AD396" s="166"/>
      <c r="AE396" s="166"/>
      <c r="AF396" s="166"/>
      <c r="AG396" s="166" t="s">
        <v>201</v>
      </c>
      <c r="AH396" s="166">
        <v>0</v>
      </c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</row>
    <row r="397" spans="1:60" ht="12.75" outlineLevel="1">
      <c r="A397" s="183"/>
      <c r="B397" s="184"/>
      <c r="C397" s="186" t="s">
        <v>255</v>
      </c>
      <c r="D397" s="187"/>
      <c r="E397" s="188">
        <v>-0.1</v>
      </c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6"/>
      <c r="Z397" s="166"/>
      <c r="AA397" s="166"/>
      <c r="AB397" s="166"/>
      <c r="AC397" s="166"/>
      <c r="AD397" s="166"/>
      <c r="AE397" s="166"/>
      <c r="AF397" s="166"/>
      <c r="AG397" s="166" t="s">
        <v>201</v>
      </c>
      <c r="AH397" s="166">
        <v>0</v>
      </c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</row>
    <row r="398" spans="1:60" ht="12.75" outlineLevel="1">
      <c r="A398" s="183"/>
      <c r="B398" s="184"/>
      <c r="C398" s="186" t="s">
        <v>256</v>
      </c>
      <c r="D398" s="187"/>
      <c r="E398" s="188">
        <v>-0.05</v>
      </c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6"/>
      <c r="Z398" s="166"/>
      <c r="AA398" s="166"/>
      <c r="AB398" s="166"/>
      <c r="AC398" s="166"/>
      <c r="AD398" s="166"/>
      <c r="AE398" s="166"/>
      <c r="AF398" s="166"/>
      <c r="AG398" s="166" t="s">
        <v>201</v>
      </c>
      <c r="AH398" s="166">
        <v>0</v>
      </c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</row>
    <row r="399" spans="1:60" ht="22.5" outlineLevel="1">
      <c r="A399" s="167">
        <v>106</v>
      </c>
      <c r="B399" s="168" t="s">
        <v>656</v>
      </c>
      <c r="C399" s="169" t="s">
        <v>657</v>
      </c>
      <c r="D399" s="170" t="s">
        <v>250</v>
      </c>
      <c r="E399" s="171">
        <v>134.4255</v>
      </c>
      <c r="F399" s="172"/>
      <c r="G399" s="173">
        <f>ROUND(E399*F399,2)</f>
        <v>0</v>
      </c>
      <c r="H399" s="172"/>
      <c r="I399" s="173">
        <f>ROUND(E399*H399,2)</f>
        <v>0</v>
      </c>
      <c r="J399" s="172"/>
      <c r="K399" s="173">
        <f>ROUND(E399*J399,2)</f>
        <v>0</v>
      </c>
      <c r="L399" s="173">
        <v>21</v>
      </c>
      <c r="M399" s="173">
        <f>G399*(1+L399/100)</f>
        <v>0</v>
      </c>
      <c r="N399" s="173">
        <v>0.00082</v>
      </c>
      <c r="O399" s="173">
        <f>ROUND(E399*N399,2)</f>
        <v>0.11</v>
      </c>
      <c r="P399" s="173">
        <v>0</v>
      </c>
      <c r="Q399" s="173">
        <f>ROUND(E399*P399,2)</f>
        <v>0</v>
      </c>
      <c r="R399" s="173" t="s">
        <v>648</v>
      </c>
      <c r="S399" s="173" t="s">
        <v>194</v>
      </c>
      <c r="T399" s="174" t="s">
        <v>195</v>
      </c>
      <c r="U399" s="165">
        <v>0.45982</v>
      </c>
      <c r="V399" s="165">
        <f>ROUND(E399*U399,2)</f>
        <v>61.81</v>
      </c>
      <c r="W399" s="165"/>
      <c r="X399" s="165" t="s">
        <v>196</v>
      </c>
      <c r="Y399" s="166"/>
      <c r="Z399" s="166"/>
      <c r="AA399" s="166"/>
      <c r="AB399" s="166"/>
      <c r="AC399" s="166"/>
      <c r="AD399" s="166"/>
      <c r="AE399" s="166"/>
      <c r="AF399" s="166"/>
      <c r="AG399" s="166" t="s">
        <v>197</v>
      </c>
      <c r="AH399" s="166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</row>
    <row r="400" spans="1:60" ht="12.75" outlineLevel="1">
      <c r="A400" s="183"/>
      <c r="B400" s="184"/>
      <c r="C400" s="186" t="s">
        <v>276</v>
      </c>
      <c r="D400" s="187"/>
      <c r="E400" s="188">
        <v>72.39</v>
      </c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  <c r="U400" s="165"/>
      <c r="V400" s="165"/>
      <c r="W400" s="165"/>
      <c r="X400" s="165"/>
      <c r="Y400" s="166"/>
      <c r="Z400" s="166"/>
      <c r="AA400" s="166"/>
      <c r="AB400" s="166"/>
      <c r="AC400" s="166"/>
      <c r="AD400" s="166"/>
      <c r="AE400" s="166"/>
      <c r="AF400" s="166"/>
      <c r="AG400" s="166" t="s">
        <v>201</v>
      </c>
      <c r="AH400" s="166">
        <v>0</v>
      </c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</row>
    <row r="401" spans="1:60" ht="12.75" outlineLevel="1">
      <c r="A401" s="183"/>
      <c r="B401" s="184"/>
      <c r="C401" s="186" t="s">
        <v>477</v>
      </c>
      <c r="D401" s="187"/>
      <c r="E401" s="188">
        <v>19.85</v>
      </c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  <c r="U401" s="165"/>
      <c r="V401" s="165"/>
      <c r="W401" s="165"/>
      <c r="X401" s="165"/>
      <c r="Y401" s="166"/>
      <c r="Z401" s="166"/>
      <c r="AA401" s="166"/>
      <c r="AB401" s="166"/>
      <c r="AC401" s="166"/>
      <c r="AD401" s="166"/>
      <c r="AE401" s="166"/>
      <c r="AF401" s="166"/>
      <c r="AG401" s="166" t="s">
        <v>201</v>
      </c>
      <c r="AH401" s="166">
        <v>0</v>
      </c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</row>
    <row r="402" spans="1:60" ht="12.75" outlineLevel="1">
      <c r="A402" s="183"/>
      <c r="B402" s="184"/>
      <c r="C402" s="186" t="s">
        <v>478</v>
      </c>
      <c r="D402" s="187"/>
      <c r="E402" s="188">
        <v>23.59</v>
      </c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  <c r="U402" s="165"/>
      <c r="V402" s="165"/>
      <c r="W402" s="165"/>
      <c r="X402" s="165"/>
      <c r="Y402" s="166"/>
      <c r="Z402" s="166"/>
      <c r="AA402" s="166"/>
      <c r="AB402" s="166"/>
      <c r="AC402" s="166"/>
      <c r="AD402" s="166"/>
      <c r="AE402" s="166"/>
      <c r="AF402" s="166"/>
      <c r="AG402" s="166" t="s">
        <v>201</v>
      </c>
      <c r="AH402" s="166">
        <v>0</v>
      </c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</row>
    <row r="403" spans="1:60" ht="12.75" outlineLevel="1">
      <c r="A403" s="183"/>
      <c r="B403" s="184"/>
      <c r="C403" s="186" t="s">
        <v>479</v>
      </c>
      <c r="D403" s="187"/>
      <c r="E403" s="188">
        <v>16.99</v>
      </c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  <c r="U403" s="165"/>
      <c r="V403" s="165"/>
      <c r="W403" s="165"/>
      <c r="X403" s="165"/>
      <c r="Y403" s="166"/>
      <c r="Z403" s="166"/>
      <c r="AA403" s="166"/>
      <c r="AB403" s="166"/>
      <c r="AC403" s="166"/>
      <c r="AD403" s="166"/>
      <c r="AE403" s="166"/>
      <c r="AF403" s="166"/>
      <c r="AG403" s="166" t="s">
        <v>201</v>
      </c>
      <c r="AH403" s="166">
        <v>0</v>
      </c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</row>
    <row r="404" spans="1:60" ht="12.75" outlineLevel="1">
      <c r="A404" s="183"/>
      <c r="B404" s="184"/>
      <c r="C404" s="186" t="s">
        <v>649</v>
      </c>
      <c r="D404" s="187"/>
      <c r="E404" s="188">
        <v>0.53</v>
      </c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  <c r="U404" s="165"/>
      <c r="V404" s="165"/>
      <c r="W404" s="165"/>
      <c r="X404" s="165"/>
      <c r="Y404" s="166"/>
      <c r="Z404" s="166"/>
      <c r="AA404" s="166"/>
      <c r="AB404" s="166"/>
      <c r="AC404" s="166"/>
      <c r="AD404" s="166"/>
      <c r="AE404" s="166"/>
      <c r="AF404" s="166"/>
      <c r="AG404" s="166" t="s">
        <v>201</v>
      </c>
      <c r="AH404" s="166">
        <v>0</v>
      </c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</row>
    <row r="405" spans="1:60" ht="12.75" outlineLevel="1">
      <c r="A405" s="183"/>
      <c r="B405" s="184"/>
      <c r="C405" s="186" t="s">
        <v>650</v>
      </c>
      <c r="D405" s="187"/>
      <c r="E405" s="188">
        <v>1.08</v>
      </c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  <c r="U405" s="165"/>
      <c r="V405" s="165"/>
      <c r="W405" s="165"/>
      <c r="X405" s="165"/>
      <c r="Y405" s="166"/>
      <c r="Z405" s="166"/>
      <c r="AA405" s="166"/>
      <c r="AB405" s="166"/>
      <c r="AC405" s="166"/>
      <c r="AD405" s="166"/>
      <c r="AE405" s="166"/>
      <c r="AF405" s="166"/>
      <c r="AG405" s="166" t="s">
        <v>201</v>
      </c>
      <c r="AH405" s="166">
        <v>0</v>
      </c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</row>
    <row r="406" spans="1:60" ht="22.5" outlineLevel="1">
      <c r="A406" s="167">
        <v>107</v>
      </c>
      <c r="B406" s="168" t="s">
        <v>658</v>
      </c>
      <c r="C406" s="169" t="s">
        <v>659</v>
      </c>
      <c r="D406" s="170" t="s">
        <v>250</v>
      </c>
      <c r="E406" s="171">
        <v>4.1556</v>
      </c>
      <c r="F406" s="172"/>
      <c r="G406" s="173">
        <f>ROUND(E406*F406,2)</f>
        <v>0</v>
      </c>
      <c r="H406" s="172"/>
      <c r="I406" s="173">
        <f>ROUND(E406*H406,2)</f>
        <v>0</v>
      </c>
      <c r="J406" s="172"/>
      <c r="K406" s="173">
        <f>ROUND(E406*J406,2)</f>
        <v>0</v>
      </c>
      <c r="L406" s="173">
        <v>21</v>
      </c>
      <c r="M406" s="173">
        <f>G406*(1+L406/100)</f>
        <v>0</v>
      </c>
      <c r="N406" s="173">
        <v>0.00099</v>
      </c>
      <c r="O406" s="173">
        <f>ROUND(E406*N406,2)</f>
        <v>0</v>
      </c>
      <c r="P406" s="173">
        <v>0</v>
      </c>
      <c r="Q406" s="173">
        <f>ROUND(E406*P406,2)</f>
        <v>0</v>
      </c>
      <c r="R406" s="173" t="s">
        <v>648</v>
      </c>
      <c r="S406" s="173" t="s">
        <v>194</v>
      </c>
      <c r="T406" s="174" t="s">
        <v>195</v>
      </c>
      <c r="U406" s="165">
        <v>0.532</v>
      </c>
      <c r="V406" s="165">
        <f>ROUND(E406*U406,2)</f>
        <v>2.21</v>
      </c>
      <c r="W406" s="165"/>
      <c r="X406" s="165" t="s">
        <v>196</v>
      </c>
      <c r="Y406" s="166"/>
      <c r="Z406" s="166"/>
      <c r="AA406" s="166"/>
      <c r="AB406" s="166"/>
      <c r="AC406" s="166"/>
      <c r="AD406" s="166"/>
      <c r="AE406" s="166"/>
      <c r="AF406" s="166"/>
      <c r="AG406" s="166" t="s">
        <v>197</v>
      </c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</row>
    <row r="407" spans="1:60" ht="12.75" outlineLevel="1">
      <c r="A407" s="183"/>
      <c r="B407" s="184"/>
      <c r="C407" s="186" t="s">
        <v>654</v>
      </c>
      <c r="D407" s="187"/>
      <c r="E407" s="188">
        <v>2.4</v>
      </c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  <c r="U407" s="165"/>
      <c r="V407" s="165"/>
      <c r="W407" s="165"/>
      <c r="X407" s="165"/>
      <c r="Y407" s="166"/>
      <c r="Z407" s="166"/>
      <c r="AA407" s="166"/>
      <c r="AB407" s="166"/>
      <c r="AC407" s="166"/>
      <c r="AD407" s="166"/>
      <c r="AE407" s="166"/>
      <c r="AF407" s="166"/>
      <c r="AG407" s="166" t="s">
        <v>201</v>
      </c>
      <c r="AH407" s="166">
        <v>0</v>
      </c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</row>
    <row r="408" spans="1:60" ht="12.75" outlineLevel="1">
      <c r="A408" s="183"/>
      <c r="B408" s="184"/>
      <c r="C408" s="186" t="s">
        <v>655</v>
      </c>
      <c r="D408" s="187"/>
      <c r="E408" s="188">
        <v>1.9</v>
      </c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  <c r="U408" s="165"/>
      <c r="V408" s="165"/>
      <c r="W408" s="165"/>
      <c r="X408" s="165"/>
      <c r="Y408" s="166"/>
      <c r="Z408" s="166"/>
      <c r="AA408" s="166"/>
      <c r="AB408" s="166"/>
      <c r="AC408" s="166"/>
      <c r="AD408" s="166"/>
      <c r="AE408" s="166"/>
      <c r="AF408" s="166"/>
      <c r="AG408" s="166" t="s">
        <v>201</v>
      </c>
      <c r="AH408" s="166">
        <v>0</v>
      </c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6"/>
    </row>
    <row r="409" spans="1:60" ht="12.75" outlineLevel="1">
      <c r="A409" s="183"/>
      <c r="B409" s="184"/>
      <c r="C409" s="186" t="s">
        <v>255</v>
      </c>
      <c r="D409" s="187"/>
      <c r="E409" s="188">
        <v>-0.1</v>
      </c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  <c r="U409" s="165"/>
      <c r="V409" s="165"/>
      <c r="W409" s="165"/>
      <c r="X409" s="165"/>
      <c r="Y409" s="166"/>
      <c r="Z409" s="166"/>
      <c r="AA409" s="166"/>
      <c r="AB409" s="166"/>
      <c r="AC409" s="166"/>
      <c r="AD409" s="166"/>
      <c r="AE409" s="166"/>
      <c r="AF409" s="166"/>
      <c r="AG409" s="166" t="s">
        <v>201</v>
      </c>
      <c r="AH409" s="166">
        <v>0</v>
      </c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</row>
    <row r="410" spans="1:60" ht="12.75" outlineLevel="1">
      <c r="A410" s="183"/>
      <c r="B410" s="184"/>
      <c r="C410" s="186" t="s">
        <v>256</v>
      </c>
      <c r="D410" s="187"/>
      <c r="E410" s="188">
        <v>-0.05</v>
      </c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6"/>
      <c r="Z410" s="166"/>
      <c r="AA410" s="166"/>
      <c r="AB410" s="166"/>
      <c r="AC410" s="166"/>
      <c r="AD410" s="166"/>
      <c r="AE410" s="166"/>
      <c r="AF410" s="166"/>
      <c r="AG410" s="166" t="s">
        <v>201</v>
      </c>
      <c r="AH410" s="166">
        <v>0</v>
      </c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</row>
    <row r="411" spans="1:60" ht="12.75" outlineLevel="1">
      <c r="A411" s="167">
        <v>108</v>
      </c>
      <c r="B411" s="168" t="s">
        <v>660</v>
      </c>
      <c r="C411" s="169" t="s">
        <v>661</v>
      </c>
      <c r="D411" s="170" t="s">
        <v>250</v>
      </c>
      <c r="E411" s="171">
        <v>130.23225</v>
      </c>
      <c r="F411" s="172"/>
      <c r="G411" s="173">
        <f>ROUND(E411*F411,2)</f>
        <v>0</v>
      </c>
      <c r="H411" s="172"/>
      <c r="I411" s="173">
        <f>ROUND(E411*H411,2)</f>
        <v>0</v>
      </c>
      <c r="J411" s="172"/>
      <c r="K411" s="173">
        <f>ROUND(E411*J411,2)</f>
        <v>0</v>
      </c>
      <c r="L411" s="173">
        <v>21</v>
      </c>
      <c r="M411" s="173">
        <f>G411*(1+L411/100)</f>
        <v>0</v>
      </c>
      <c r="N411" s="173">
        <v>0.00021</v>
      </c>
      <c r="O411" s="173">
        <f>ROUND(E411*N411,2)</f>
        <v>0.03</v>
      </c>
      <c r="P411" s="173">
        <v>0</v>
      </c>
      <c r="Q411" s="173">
        <f>ROUND(E411*P411,2)</f>
        <v>0</v>
      </c>
      <c r="R411" s="173" t="s">
        <v>648</v>
      </c>
      <c r="S411" s="173" t="s">
        <v>194</v>
      </c>
      <c r="T411" s="174" t="s">
        <v>195</v>
      </c>
      <c r="U411" s="165">
        <v>0.095</v>
      </c>
      <c r="V411" s="165">
        <f>ROUND(E411*U411,2)</f>
        <v>12.37</v>
      </c>
      <c r="W411" s="165"/>
      <c r="X411" s="165" t="s">
        <v>196</v>
      </c>
      <c r="Y411" s="166"/>
      <c r="Z411" s="166"/>
      <c r="AA411" s="166"/>
      <c r="AB411" s="166"/>
      <c r="AC411" s="166"/>
      <c r="AD411" s="166"/>
      <c r="AE411" s="166"/>
      <c r="AF411" s="166"/>
      <c r="AG411" s="166" t="s">
        <v>197</v>
      </c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</row>
    <row r="412" spans="1:60" ht="12.75" outlineLevel="1">
      <c r="A412" s="183"/>
      <c r="B412" s="184"/>
      <c r="C412" s="186" t="s">
        <v>384</v>
      </c>
      <c r="D412" s="187"/>
      <c r="E412" s="188">
        <v>86.38</v>
      </c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  <c r="U412" s="165"/>
      <c r="V412" s="165"/>
      <c r="W412" s="165"/>
      <c r="X412" s="165"/>
      <c r="Y412" s="166"/>
      <c r="Z412" s="166"/>
      <c r="AA412" s="166"/>
      <c r="AB412" s="166"/>
      <c r="AC412" s="166"/>
      <c r="AD412" s="166"/>
      <c r="AE412" s="166"/>
      <c r="AF412" s="166"/>
      <c r="AG412" s="166" t="s">
        <v>201</v>
      </c>
      <c r="AH412" s="166">
        <v>0</v>
      </c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</row>
    <row r="413" spans="1:60" ht="12.75" outlineLevel="1">
      <c r="A413" s="183"/>
      <c r="B413" s="184"/>
      <c r="C413" s="186" t="s">
        <v>385</v>
      </c>
      <c r="D413" s="187"/>
      <c r="E413" s="188">
        <v>-2.1</v>
      </c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  <c r="U413" s="165"/>
      <c r="V413" s="165"/>
      <c r="W413" s="165"/>
      <c r="X413" s="165"/>
      <c r="Y413" s="166"/>
      <c r="Z413" s="166"/>
      <c r="AA413" s="166"/>
      <c r="AB413" s="166"/>
      <c r="AC413" s="166"/>
      <c r="AD413" s="166"/>
      <c r="AE413" s="166"/>
      <c r="AF413" s="166"/>
      <c r="AG413" s="166" t="s">
        <v>201</v>
      </c>
      <c r="AH413" s="166">
        <v>0</v>
      </c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</row>
    <row r="414" spans="1:60" ht="12.75" outlineLevel="1">
      <c r="A414" s="183"/>
      <c r="B414" s="184"/>
      <c r="C414" s="186" t="s">
        <v>386</v>
      </c>
      <c r="D414" s="187"/>
      <c r="E414" s="188">
        <v>-1.2</v>
      </c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  <c r="U414" s="165"/>
      <c r="V414" s="165"/>
      <c r="W414" s="165"/>
      <c r="X414" s="165"/>
      <c r="Y414" s="166"/>
      <c r="Z414" s="166"/>
      <c r="AA414" s="166"/>
      <c r="AB414" s="166"/>
      <c r="AC414" s="166"/>
      <c r="AD414" s="166"/>
      <c r="AE414" s="166"/>
      <c r="AF414" s="166"/>
      <c r="AG414" s="166" t="s">
        <v>201</v>
      </c>
      <c r="AH414" s="166">
        <v>0</v>
      </c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</row>
    <row r="415" spans="1:60" ht="12.75" outlineLevel="1">
      <c r="A415" s="183"/>
      <c r="B415" s="184"/>
      <c r="C415" s="186" t="s">
        <v>387</v>
      </c>
      <c r="D415" s="187"/>
      <c r="E415" s="188">
        <v>26.7</v>
      </c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6"/>
      <c r="Z415" s="166"/>
      <c r="AA415" s="166"/>
      <c r="AB415" s="166"/>
      <c r="AC415" s="166"/>
      <c r="AD415" s="166"/>
      <c r="AE415" s="166"/>
      <c r="AF415" s="166"/>
      <c r="AG415" s="166" t="s">
        <v>201</v>
      </c>
      <c r="AH415" s="166">
        <v>0</v>
      </c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</row>
    <row r="416" spans="1:60" ht="12.75" outlineLevel="1">
      <c r="A416" s="183"/>
      <c r="B416" s="184"/>
      <c r="C416" s="189" t="s">
        <v>402</v>
      </c>
      <c r="D416" s="190"/>
      <c r="E416" s="191">
        <v>109.78</v>
      </c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  <c r="U416" s="165"/>
      <c r="V416" s="165"/>
      <c r="W416" s="165"/>
      <c r="X416" s="165"/>
      <c r="Y416" s="166"/>
      <c r="Z416" s="166"/>
      <c r="AA416" s="166"/>
      <c r="AB416" s="166"/>
      <c r="AC416" s="166"/>
      <c r="AD416" s="166"/>
      <c r="AE416" s="166"/>
      <c r="AF416" s="166"/>
      <c r="AG416" s="166" t="s">
        <v>201</v>
      </c>
      <c r="AH416" s="166">
        <v>1</v>
      </c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</row>
    <row r="417" spans="1:60" ht="12.75" outlineLevel="1">
      <c r="A417" s="183"/>
      <c r="B417" s="184"/>
      <c r="C417" s="186" t="s">
        <v>662</v>
      </c>
      <c r="D417" s="187"/>
      <c r="E417" s="188">
        <v>20.46</v>
      </c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  <c r="T417" s="165"/>
      <c r="U417" s="165"/>
      <c r="V417" s="165"/>
      <c r="W417" s="165"/>
      <c r="X417" s="165"/>
      <c r="Y417" s="166"/>
      <c r="Z417" s="166"/>
      <c r="AA417" s="166"/>
      <c r="AB417" s="166"/>
      <c r="AC417" s="166"/>
      <c r="AD417" s="166"/>
      <c r="AE417" s="166"/>
      <c r="AF417" s="166"/>
      <c r="AG417" s="166" t="s">
        <v>201</v>
      </c>
      <c r="AH417" s="166">
        <v>0</v>
      </c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</row>
    <row r="418" spans="1:60" ht="12.75" outlineLevel="1">
      <c r="A418" s="157">
        <v>109</v>
      </c>
      <c r="B418" s="158" t="s">
        <v>663</v>
      </c>
      <c r="C418" s="159" t="s">
        <v>664</v>
      </c>
      <c r="D418" s="160" t="s">
        <v>250</v>
      </c>
      <c r="E418" s="161">
        <v>130.73225</v>
      </c>
      <c r="F418" s="162"/>
      <c r="G418" s="163">
        <f>ROUND(E418*F418,2)</f>
        <v>0</v>
      </c>
      <c r="H418" s="162"/>
      <c r="I418" s="163">
        <f>ROUND(E418*H418,2)</f>
        <v>0</v>
      </c>
      <c r="J418" s="162"/>
      <c r="K418" s="163">
        <f>ROUND(E418*J418,2)</f>
        <v>0</v>
      </c>
      <c r="L418" s="163">
        <v>21</v>
      </c>
      <c r="M418" s="163">
        <f>G418*(1+L418/100)</f>
        <v>0</v>
      </c>
      <c r="N418" s="163">
        <v>0.00368</v>
      </c>
      <c r="O418" s="163">
        <f>ROUND(E418*N418,2)</f>
        <v>0.48</v>
      </c>
      <c r="P418" s="163">
        <v>0</v>
      </c>
      <c r="Q418" s="163">
        <f>ROUND(E418*P418,2)</f>
        <v>0</v>
      </c>
      <c r="R418" s="163" t="s">
        <v>648</v>
      </c>
      <c r="S418" s="163" t="s">
        <v>194</v>
      </c>
      <c r="T418" s="164" t="s">
        <v>195</v>
      </c>
      <c r="U418" s="165">
        <v>0.385</v>
      </c>
      <c r="V418" s="165">
        <f>ROUND(E418*U418,2)</f>
        <v>50.33</v>
      </c>
      <c r="W418" s="165"/>
      <c r="X418" s="165" t="s">
        <v>196</v>
      </c>
      <c r="Y418" s="166"/>
      <c r="Z418" s="166"/>
      <c r="AA418" s="166"/>
      <c r="AB418" s="166"/>
      <c r="AC418" s="166"/>
      <c r="AD418" s="166"/>
      <c r="AE418" s="166"/>
      <c r="AF418" s="166"/>
      <c r="AG418" s="166" t="s">
        <v>197</v>
      </c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</row>
    <row r="419" spans="1:60" ht="12.75" outlineLevel="1">
      <c r="A419" s="167">
        <v>110</v>
      </c>
      <c r="B419" s="168" t="s">
        <v>665</v>
      </c>
      <c r="C419" s="169" t="s">
        <v>666</v>
      </c>
      <c r="D419" s="170" t="s">
        <v>250</v>
      </c>
      <c r="E419" s="171">
        <v>50.5999</v>
      </c>
      <c r="F419" s="172"/>
      <c r="G419" s="173">
        <f>ROUND(E419*F419,2)</f>
        <v>0</v>
      </c>
      <c r="H419" s="172"/>
      <c r="I419" s="173">
        <f>ROUND(E419*H419,2)</f>
        <v>0</v>
      </c>
      <c r="J419" s="172"/>
      <c r="K419" s="173">
        <f>ROUND(E419*J419,2)</f>
        <v>0</v>
      </c>
      <c r="L419" s="173">
        <v>21</v>
      </c>
      <c r="M419" s="173">
        <f>G419*(1+L419/100)</f>
        <v>0</v>
      </c>
      <c r="N419" s="173">
        <v>0.015</v>
      </c>
      <c r="O419" s="173">
        <f>ROUND(E419*N419,2)</f>
        <v>0.76</v>
      </c>
      <c r="P419" s="173">
        <v>0</v>
      </c>
      <c r="Q419" s="173">
        <f>ROUND(E419*P419,2)</f>
        <v>0</v>
      </c>
      <c r="R419" s="173"/>
      <c r="S419" s="173" t="s">
        <v>178</v>
      </c>
      <c r="T419" s="174" t="s">
        <v>179</v>
      </c>
      <c r="U419" s="165">
        <v>0</v>
      </c>
      <c r="V419" s="165">
        <f>ROUND(E419*U419,2)</f>
        <v>0</v>
      </c>
      <c r="W419" s="165"/>
      <c r="X419" s="165" t="s">
        <v>196</v>
      </c>
      <c r="Y419" s="166"/>
      <c r="Z419" s="166"/>
      <c r="AA419" s="166"/>
      <c r="AB419" s="166"/>
      <c r="AC419" s="166"/>
      <c r="AD419" s="166"/>
      <c r="AE419" s="166"/>
      <c r="AF419" s="166"/>
      <c r="AG419" s="166" t="s">
        <v>197</v>
      </c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</row>
    <row r="420" spans="1:60" ht="12.75" outlineLevel="1">
      <c r="A420" s="183"/>
      <c r="B420" s="184"/>
      <c r="C420" s="186" t="s">
        <v>667</v>
      </c>
      <c r="D420" s="187"/>
      <c r="E420" s="188">
        <v>4.47</v>
      </c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  <c r="U420" s="165"/>
      <c r="V420" s="165"/>
      <c r="W420" s="165"/>
      <c r="X420" s="165"/>
      <c r="Y420" s="166"/>
      <c r="Z420" s="166"/>
      <c r="AA420" s="166"/>
      <c r="AB420" s="166"/>
      <c r="AC420" s="166"/>
      <c r="AD420" s="166"/>
      <c r="AE420" s="166"/>
      <c r="AF420" s="166"/>
      <c r="AG420" s="166" t="s">
        <v>201</v>
      </c>
      <c r="AH420" s="166">
        <v>0</v>
      </c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</row>
    <row r="421" spans="1:60" ht="12.75" outlineLevel="1">
      <c r="A421" s="183"/>
      <c r="B421" s="184"/>
      <c r="C421" s="186" t="s">
        <v>668</v>
      </c>
      <c r="D421" s="187"/>
      <c r="E421" s="188">
        <v>1.48</v>
      </c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  <c r="U421" s="165"/>
      <c r="V421" s="165"/>
      <c r="W421" s="165"/>
      <c r="X421" s="165"/>
      <c r="Y421" s="166"/>
      <c r="Z421" s="166"/>
      <c r="AA421" s="166"/>
      <c r="AB421" s="166"/>
      <c r="AC421" s="166"/>
      <c r="AD421" s="166"/>
      <c r="AE421" s="166"/>
      <c r="AF421" s="166"/>
      <c r="AG421" s="166" t="s">
        <v>201</v>
      </c>
      <c r="AH421" s="166">
        <v>0</v>
      </c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</row>
    <row r="422" spans="1:60" ht="12.75" outlineLevel="1">
      <c r="A422" s="183"/>
      <c r="B422" s="184"/>
      <c r="C422" s="186" t="s">
        <v>669</v>
      </c>
      <c r="D422" s="187"/>
      <c r="E422" s="188">
        <v>0.75</v>
      </c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  <c r="U422" s="165"/>
      <c r="V422" s="165"/>
      <c r="W422" s="165"/>
      <c r="X422" s="165"/>
      <c r="Y422" s="166"/>
      <c r="Z422" s="166"/>
      <c r="AA422" s="166"/>
      <c r="AB422" s="166"/>
      <c r="AC422" s="166"/>
      <c r="AD422" s="166"/>
      <c r="AE422" s="166"/>
      <c r="AF422" s="166"/>
      <c r="AG422" s="166" t="s">
        <v>201</v>
      </c>
      <c r="AH422" s="166">
        <v>0</v>
      </c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</row>
    <row r="423" spans="1:60" ht="12.75" outlineLevel="1">
      <c r="A423" s="183"/>
      <c r="B423" s="184"/>
      <c r="C423" s="186" t="s">
        <v>670</v>
      </c>
      <c r="D423" s="187"/>
      <c r="E423" s="188">
        <v>0.92</v>
      </c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  <c r="T423" s="165"/>
      <c r="U423" s="165"/>
      <c r="V423" s="165"/>
      <c r="W423" s="165"/>
      <c r="X423" s="165"/>
      <c r="Y423" s="166"/>
      <c r="Z423" s="166"/>
      <c r="AA423" s="166"/>
      <c r="AB423" s="166"/>
      <c r="AC423" s="166"/>
      <c r="AD423" s="166"/>
      <c r="AE423" s="166"/>
      <c r="AF423" s="166"/>
      <c r="AG423" s="166" t="s">
        <v>201</v>
      </c>
      <c r="AH423" s="166">
        <v>0</v>
      </c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</row>
    <row r="424" spans="1:60" ht="12.75" outlineLevel="1">
      <c r="A424" s="183"/>
      <c r="B424" s="184"/>
      <c r="C424" s="186" t="s">
        <v>671</v>
      </c>
      <c r="D424" s="187"/>
      <c r="E424" s="188">
        <v>0.14</v>
      </c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6"/>
      <c r="Z424" s="166"/>
      <c r="AA424" s="166"/>
      <c r="AB424" s="166"/>
      <c r="AC424" s="166"/>
      <c r="AD424" s="166"/>
      <c r="AE424" s="166"/>
      <c r="AF424" s="166"/>
      <c r="AG424" s="166" t="s">
        <v>201</v>
      </c>
      <c r="AH424" s="166">
        <v>0</v>
      </c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</row>
    <row r="425" spans="1:60" ht="12.75" outlineLevel="1">
      <c r="A425" s="183"/>
      <c r="B425" s="184"/>
      <c r="C425" s="186" t="s">
        <v>672</v>
      </c>
      <c r="D425" s="187"/>
      <c r="E425" s="188">
        <v>2.63</v>
      </c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  <c r="U425" s="165"/>
      <c r="V425" s="165"/>
      <c r="W425" s="165"/>
      <c r="X425" s="165"/>
      <c r="Y425" s="166"/>
      <c r="Z425" s="166"/>
      <c r="AA425" s="166"/>
      <c r="AB425" s="166"/>
      <c r="AC425" s="166"/>
      <c r="AD425" s="166"/>
      <c r="AE425" s="166"/>
      <c r="AF425" s="166"/>
      <c r="AG425" s="166" t="s">
        <v>201</v>
      </c>
      <c r="AH425" s="166">
        <v>0</v>
      </c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</row>
    <row r="426" spans="1:60" ht="12.75" outlineLevel="1">
      <c r="A426" s="183"/>
      <c r="B426" s="184"/>
      <c r="C426" s="186" t="s">
        <v>673</v>
      </c>
      <c r="D426" s="187"/>
      <c r="E426" s="188">
        <v>1.62</v>
      </c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  <c r="U426" s="165"/>
      <c r="V426" s="165"/>
      <c r="W426" s="165"/>
      <c r="X426" s="165"/>
      <c r="Y426" s="166"/>
      <c r="Z426" s="166"/>
      <c r="AA426" s="166"/>
      <c r="AB426" s="166"/>
      <c r="AC426" s="166"/>
      <c r="AD426" s="166"/>
      <c r="AE426" s="166"/>
      <c r="AF426" s="166"/>
      <c r="AG426" s="166" t="s">
        <v>201</v>
      </c>
      <c r="AH426" s="166">
        <v>0</v>
      </c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</row>
    <row r="427" spans="1:60" ht="12.75" outlineLevel="1">
      <c r="A427" s="183"/>
      <c r="B427" s="184"/>
      <c r="C427" s="186" t="s">
        <v>674</v>
      </c>
      <c r="D427" s="187"/>
      <c r="E427" s="188">
        <v>4.95</v>
      </c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  <c r="U427" s="165"/>
      <c r="V427" s="165"/>
      <c r="W427" s="165"/>
      <c r="X427" s="165"/>
      <c r="Y427" s="166"/>
      <c r="Z427" s="166"/>
      <c r="AA427" s="166"/>
      <c r="AB427" s="166"/>
      <c r="AC427" s="166"/>
      <c r="AD427" s="166"/>
      <c r="AE427" s="166"/>
      <c r="AF427" s="166"/>
      <c r="AG427" s="166" t="s">
        <v>201</v>
      </c>
      <c r="AH427" s="166">
        <v>0</v>
      </c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</row>
    <row r="428" spans="1:60" ht="12.75" outlineLevel="1">
      <c r="A428" s="183"/>
      <c r="B428" s="184"/>
      <c r="C428" s="186" t="s">
        <v>675</v>
      </c>
      <c r="D428" s="187"/>
      <c r="E428" s="188">
        <v>1.92</v>
      </c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  <c r="U428" s="165"/>
      <c r="V428" s="165"/>
      <c r="W428" s="165"/>
      <c r="X428" s="165"/>
      <c r="Y428" s="166"/>
      <c r="Z428" s="166"/>
      <c r="AA428" s="166"/>
      <c r="AB428" s="166"/>
      <c r="AC428" s="166"/>
      <c r="AD428" s="166"/>
      <c r="AE428" s="166"/>
      <c r="AF428" s="166"/>
      <c r="AG428" s="166" t="s">
        <v>201</v>
      </c>
      <c r="AH428" s="166">
        <v>0</v>
      </c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</row>
    <row r="429" spans="1:60" ht="12.75" outlineLevel="1">
      <c r="A429" s="183"/>
      <c r="B429" s="184"/>
      <c r="C429" s="186" t="s">
        <v>676</v>
      </c>
      <c r="D429" s="187"/>
      <c r="E429" s="188">
        <v>3.42</v>
      </c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  <c r="U429" s="165"/>
      <c r="V429" s="165"/>
      <c r="W429" s="165"/>
      <c r="X429" s="165"/>
      <c r="Y429" s="166"/>
      <c r="Z429" s="166"/>
      <c r="AA429" s="166"/>
      <c r="AB429" s="166"/>
      <c r="AC429" s="166"/>
      <c r="AD429" s="166"/>
      <c r="AE429" s="166"/>
      <c r="AF429" s="166"/>
      <c r="AG429" s="166" t="s">
        <v>201</v>
      </c>
      <c r="AH429" s="166">
        <v>0</v>
      </c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</row>
    <row r="430" spans="1:60" ht="12.75" outlineLevel="1">
      <c r="A430" s="183"/>
      <c r="B430" s="184"/>
      <c r="C430" s="186" t="s">
        <v>677</v>
      </c>
      <c r="D430" s="187"/>
      <c r="E430" s="188">
        <v>6.41</v>
      </c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  <c r="U430" s="165"/>
      <c r="V430" s="165"/>
      <c r="W430" s="165"/>
      <c r="X430" s="165"/>
      <c r="Y430" s="166"/>
      <c r="Z430" s="166"/>
      <c r="AA430" s="166"/>
      <c r="AB430" s="166"/>
      <c r="AC430" s="166"/>
      <c r="AD430" s="166"/>
      <c r="AE430" s="166"/>
      <c r="AF430" s="166"/>
      <c r="AG430" s="166" t="s">
        <v>201</v>
      </c>
      <c r="AH430" s="166">
        <v>0</v>
      </c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</row>
    <row r="431" spans="1:60" ht="12.75" outlineLevel="1">
      <c r="A431" s="183"/>
      <c r="B431" s="184"/>
      <c r="C431" s="186" t="s">
        <v>678</v>
      </c>
      <c r="D431" s="187"/>
      <c r="E431" s="188">
        <v>20.31</v>
      </c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  <c r="U431" s="165"/>
      <c r="V431" s="165"/>
      <c r="W431" s="165"/>
      <c r="X431" s="165"/>
      <c r="Y431" s="166"/>
      <c r="Z431" s="166"/>
      <c r="AA431" s="166"/>
      <c r="AB431" s="166"/>
      <c r="AC431" s="166"/>
      <c r="AD431" s="166"/>
      <c r="AE431" s="166"/>
      <c r="AF431" s="166"/>
      <c r="AG431" s="166" t="s">
        <v>201</v>
      </c>
      <c r="AH431" s="166">
        <v>0</v>
      </c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</row>
    <row r="432" spans="1:60" ht="12.75" outlineLevel="1">
      <c r="A432" s="183"/>
      <c r="B432" s="184"/>
      <c r="C432" s="186" t="s">
        <v>679</v>
      </c>
      <c r="D432" s="187"/>
      <c r="E432" s="188">
        <v>1.27</v>
      </c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  <c r="U432" s="165"/>
      <c r="V432" s="165"/>
      <c r="W432" s="165"/>
      <c r="X432" s="165"/>
      <c r="Y432" s="166"/>
      <c r="Z432" s="166"/>
      <c r="AA432" s="166"/>
      <c r="AB432" s="166"/>
      <c r="AC432" s="166"/>
      <c r="AD432" s="166"/>
      <c r="AE432" s="166"/>
      <c r="AF432" s="166"/>
      <c r="AG432" s="166" t="s">
        <v>201</v>
      </c>
      <c r="AH432" s="166">
        <v>0</v>
      </c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</row>
    <row r="433" spans="1:60" ht="12.75" outlineLevel="1">
      <c r="A433" s="183"/>
      <c r="B433" s="184"/>
      <c r="C433" s="186" t="s">
        <v>680</v>
      </c>
      <c r="D433" s="187"/>
      <c r="E433" s="188">
        <v>3.8</v>
      </c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6"/>
      <c r="Z433" s="166"/>
      <c r="AA433" s="166"/>
      <c r="AB433" s="166"/>
      <c r="AC433" s="166"/>
      <c r="AD433" s="166"/>
      <c r="AE433" s="166"/>
      <c r="AF433" s="166"/>
      <c r="AG433" s="166" t="s">
        <v>201</v>
      </c>
      <c r="AH433" s="166">
        <v>0</v>
      </c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</row>
    <row r="434" spans="1:60" ht="12.75" outlineLevel="1">
      <c r="A434" s="183"/>
      <c r="B434" s="184"/>
      <c r="C434" s="186" t="s">
        <v>681</v>
      </c>
      <c r="D434" s="187"/>
      <c r="E434" s="188">
        <v>-4.05</v>
      </c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6"/>
      <c r="Z434" s="166"/>
      <c r="AA434" s="166"/>
      <c r="AB434" s="166"/>
      <c r="AC434" s="166"/>
      <c r="AD434" s="166"/>
      <c r="AE434" s="166"/>
      <c r="AF434" s="166"/>
      <c r="AG434" s="166" t="s">
        <v>201</v>
      </c>
      <c r="AH434" s="166">
        <v>0</v>
      </c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</row>
    <row r="435" spans="1:60" ht="12.75" outlineLevel="1">
      <c r="A435" s="183"/>
      <c r="B435" s="184"/>
      <c r="C435" s="186" t="s">
        <v>682</v>
      </c>
      <c r="D435" s="187"/>
      <c r="E435" s="188">
        <v>0.81</v>
      </c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6"/>
      <c r="Z435" s="166"/>
      <c r="AA435" s="166"/>
      <c r="AB435" s="166"/>
      <c r="AC435" s="166"/>
      <c r="AD435" s="166"/>
      <c r="AE435" s="166"/>
      <c r="AF435" s="166"/>
      <c r="AG435" s="166" t="s">
        <v>201</v>
      </c>
      <c r="AH435" s="166">
        <v>0</v>
      </c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</row>
    <row r="436" spans="1:60" ht="12.75" outlineLevel="1">
      <c r="A436" s="183"/>
      <c r="B436" s="184"/>
      <c r="C436" s="186" t="s">
        <v>683</v>
      </c>
      <c r="D436" s="187"/>
      <c r="E436" s="188">
        <v>-0.23</v>
      </c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6"/>
      <c r="Z436" s="166"/>
      <c r="AA436" s="166"/>
      <c r="AB436" s="166"/>
      <c r="AC436" s="166"/>
      <c r="AD436" s="166"/>
      <c r="AE436" s="166"/>
      <c r="AF436" s="166"/>
      <c r="AG436" s="166" t="s">
        <v>201</v>
      </c>
      <c r="AH436" s="166">
        <v>0</v>
      </c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</row>
    <row r="437" spans="1:60" ht="22.5" outlineLevel="1">
      <c r="A437" s="167">
        <v>111</v>
      </c>
      <c r="B437" s="168" t="s">
        <v>684</v>
      </c>
      <c r="C437" s="169" t="s">
        <v>685</v>
      </c>
      <c r="D437" s="170" t="s">
        <v>250</v>
      </c>
      <c r="E437" s="171">
        <v>159.57604</v>
      </c>
      <c r="F437" s="172"/>
      <c r="G437" s="173">
        <f>ROUND(E437*F437,2)</f>
        <v>0</v>
      </c>
      <c r="H437" s="172"/>
      <c r="I437" s="173">
        <f>ROUND(E437*H437,2)</f>
        <v>0</v>
      </c>
      <c r="J437" s="172"/>
      <c r="K437" s="173">
        <f>ROUND(E437*J437,2)</f>
        <v>0</v>
      </c>
      <c r="L437" s="173">
        <v>21</v>
      </c>
      <c r="M437" s="173">
        <f>G437*(1+L437/100)</f>
        <v>0</v>
      </c>
      <c r="N437" s="173">
        <v>0.0044</v>
      </c>
      <c r="O437" s="173">
        <f>ROUND(E437*N437,2)</f>
        <v>0.7</v>
      </c>
      <c r="P437" s="173">
        <v>0</v>
      </c>
      <c r="Q437" s="173">
        <f>ROUND(E437*P437,2)</f>
        <v>0</v>
      </c>
      <c r="R437" s="173" t="s">
        <v>634</v>
      </c>
      <c r="S437" s="173" t="s">
        <v>686</v>
      </c>
      <c r="T437" s="174" t="s">
        <v>686</v>
      </c>
      <c r="U437" s="165">
        <v>0</v>
      </c>
      <c r="V437" s="165">
        <f>ROUND(E437*U437,2)</f>
        <v>0</v>
      </c>
      <c r="W437" s="165"/>
      <c r="X437" s="165" t="s">
        <v>490</v>
      </c>
      <c r="Y437" s="166"/>
      <c r="Z437" s="166"/>
      <c r="AA437" s="166"/>
      <c r="AB437" s="166"/>
      <c r="AC437" s="166"/>
      <c r="AD437" s="166"/>
      <c r="AE437" s="166"/>
      <c r="AF437" s="166"/>
      <c r="AG437" s="166" t="s">
        <v>491</v>
      </c>
      <c r="AH437" s="166"/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</row>
    <row r="438" spans="1:60" ht="12.75" outlineLevel="1">
      <c r="A438" s="183"/>
      <c r="B438" s="184"/>
      <c r="C438" s="186" t="s">
        <v>687</v>
      </c>
      <c r="D438" s="187"/>
      <c r="E438" s="188">
        <v>154.59</v>
      </c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  <c r="U438" s="165"/>
      <c r="V438" s="165"/>
      <c r="W438" s="165"/>
      <c r="X438" s="165"/>
      <c r="Y438" s="166"/>
      <c r="Z438" s="166"/>
      <c r="AA438" s="166"/>
      <c r="AB438" s="166"/>
      <c r="AC438" s="166"/>
      <c r="AD438" s="166"/>
      <c r="AE438" s="166"/>
      <c r="AF438" s="166"/>
      <c r="AG438" s="166" t="s">
        <v>201</v>
      </c>
      <c r="AH438" s="166">
        <v>0</v>
      </c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</row>
    <row r="439" spans="1:60" ht="12.75" outlineLevel="1">
      <c r="A439" s="183"/>
      <c r="B439" s="184"/>
      <c r="C439" s="186" t="s">
        <v>688</v>
      </c>
      <c r="D439" s="187"/>
      <c r="E439" s="188">
        <v>4.99</v>
      </c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  <c r="U439" s="165"/>
      <c r="V439" s="165"/>
      <c r="W439" s="165"/>
      <c r="X439" s="165"/>
      <c r="Y439" s="166"/>
      <c r="Z439" s="166"/>
      <c r="AA439" s="166"/>
      <c r="AB439" s="166"/>
      <c r="AC439" s="166"/>
      <c r="AD439" s="166"/>
      <c r="AE439" s="166"/>
      <c r="AF439" s="166"/>
      <c r="AG439" s="166" t="s">
        <v>201</v>
      </c>
      <c r="AH439" s="166">
        <v>0</v>
      </c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</row>
    <row r="440" spans="1:60" ht="22.5" outlineLevel="1">
      <c r="A440" s="157">
        <v>112</v>
      </c>
      <c r="B440" s="158" t="s">
        <v>689</v>
      </c>
      <c r="C440" s="159" t="s">
        <v>690</v>
      </c>
      <c r="D440" s="160" t="s">
        <v>250</v>
      </c>
      <c r="E440" s="161">
        <v>159.57604</v>
      </c>
      <c r="F440" s="162"/>
      <c r="G440" s="163">
        <f>ROUND(E440*F440,2)</f>
        <v>0</v>
      </c>
      <c r="H440" s="162"/>
      <c r="I440" s="163">
        <f>ROUND(E440*H440,2)</f>
        <v>0</v>
      </c>
      <c r="J440" s="162"/>
      <c r="K440" s="163">
        <f>ROUND(E440*J440,2)</f>
        <v>0</v>
      </c>
      <c r="L440" s="163">
        <v>21</v>
      </c>
      <c r="M440" s="163">
        <f>G440*(1+L440/100)</f>
        <v>0</v>
      </c>
      <c r="N440" s="163">
        <v>0.0049</v>
      </c>
      <c r="O440" s="163">
        <f>ROUND(E440*N440,2)</f>
        <v>0.78</v>
      </c>
      <c r="P440" s="163">
        <v>0</v>
      </c>
      <c r="Q440" s="163">
        <f>ROUND(E440*P440,2)</f>
        <v>0</v>
      </c>
      <c r="R440" s="163" t="s">
        <v>634</v>
      </c>
      <c r="S440" s="163" t="s">
        <v>194</v>
      </c>
      <c r="T440" s="164" t="s">
        <v>195</v>
      </c>
      <c r="U440" s="165">
        <v>0</v>
      </c>
      <c r="V440" s="165">
        <f>ROUND(E440*U440,2)</f>
        <v>0</v>
      </c>
      <c r="W440" s="165"/>
      <c r="X440" s="165" t="s">
        <v>490</v>
      </c>
      <c r="Y440" s="166"/>
      <c r="Z440" s="166"/>
      <c r="AA440" s="166"/>
      <c r="AB440" s="166"/>
      <c r="AC440" s="166"/>
      <c r="AD440" s="166"/>
      <c r="AE440" s="166"/>
      <c r="AF440" s="166"/>
      <c r="AG440" s="166" t="s">
        <v>491</v>
      </c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</row>
    <row r="441" spans="1:60" ht="12.75" outlineLevel="1">
      <c r="A441" s="167">
        <v>113</v>
      </c>
      <c r="B441" s="168" t="s">
        <v>691</v>
      </c>
      <c r="C441" s="169" t="s">
        <v>692</v>
      </c>
      <c r="D441" s="170" t="s">
        <v>240</v>
      </c>
      <c r="E441" s="171">
        <v>2.91236</v>
      </c>
      <c r="F441" s="172"/>
      <c r="G441" s="173">
        <f>ROUND(E441*F441,2)</f>
        <v>0</v>
      </c>
      <c r="H441" s="172"/>
      <c r="I441" s="173">
        <f>ROUND(E441*H441,2)</f>
        <v>0</v>
      </c>
      <c r="J441" s="172"/>
      <c r="K441" s="173">
        <f>ROUND(E441*J441,2)</f>
        <v>0</v>
      </c>
      <c r="L441" s="173">
        <v>21</v>
      </c>
      <c r="M441" s="173">
        <f>G441*(1+L441/100)</f>
        <v>0</v>
      </c>
      <c r="N441" s="173">
        <v>0</v>
      </c>
      <c r="O441" s="173">
        <f>ROUND(E441*N441,2)</f>
        <v>0</v>
      </c>
      <c r="P441" s="173">
        <v>0</v>
      </c>
      <c r="Q441" s="173">
        <f>ROUND(E441*P441,2)</f>
        <v>0</v>
      </c>
      <c r="R441" s="173" t="s">
        <v>648</v>
      </c>
      <c r="S441" s="173" t="s">
        <v>194</v>
      </c>
      <c r="T441" s="174" t="s">
        <v>195</v>
      </c>
      <c r="U441" s="165">
        <v>1.567</v>
      </c>
      <c r="V441" s="165">
        <f>ROUND(E441*U441,2)</f>
        <v>4.56</v>
      </c>
      <c r="W441" s="165"/>
      <c r="X441" s="165" t="s">
        <v>639</v>
      </c>
      <c r="Y441" s="166"/>
      <c r="Z441" s="166"/>
      <c r="AA441" s="166"/>
      <c r="AB441" s="166"/>
      <c r="AC441" s="166"/>
      <c r="AD441" s="166"/>
      <c r="AE441" s="166"/>
      <c r="AF441" s="166"/>
      <c r="AG441" s="166" t="s">
        <v>640</v>
      </c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</row>
    <row r="442" spans="1:60" ht="12.75" customHeight="1" outlineLevel="1">
      <c r="A442" s="183"/>
      <c r="B442" s="184"/>
      <c r="C442" s="228" t="s">
        <v>693</v>
      </c>
      <c r="D442" s="228"/>
      <c r="E442" s="228"/>
      <c r="F442" s="228"/>
      <c r="G442" s="228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  <c r="U442" s="165"/>
      <c r="V442" s="165"/>
      <c r="W442" s="165"/>
      <c r="X442" s="165"/>
      <c r="Y442" s="166"/>
      <c r="Z442" s="166"/>
      <c r="AA442" s="166"/>
      <c r="AB442" s="166"/>
      <c r="AC442" s="166"/>
      <c r="AD442" s="166"/>
      <c r="AE442" s="166"/>
      <c r="AF442" s="166"/>
      <c r="AG442" s="166" t="s">
        <v>199</v>
      </c>
      <c r="AH442" s="166"/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</row>
    <row r="443" spans="1:60" ht="12.75" outlineLevel="1">
      <c r="A443" s="183"/>
      <c r="B443" s="184"/>
      <c r="C443" s="186" t="s">
        <v>642</v>
      </c>
      <c r="D443" s="187"/>
      <c r="E443" s="188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  <c r="U443" s="165"/>
      <c r="V443" s="165"/>
      <c r="W443" s="165"/>
      <c r="X443" s="165"/>
      <c r="Y443" s="166"/>
      <c r="Z443" s="166"/>
      <c r="AA443" s="166"/>
      <c r="AB443" s="166"/>
      <c r="AC443" s="166"/>
      <c r="AD443" s="166"/>
      <c r="AE443" s="166"/>
      <c r="AF443" s="166"/>
      <c r="AG443" s="166" t="s">
        <v>201</v>
      </c>
      <c r="AH443" s="166">
        <v>0</v>
      </c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</row>
    <row r="444" spans="1:60" ht="12.75" outlineLevel="1">
      <c r="A444" s="183"/>
      <c r="B444" s="184"/>
      <c r="C444" s="186" t="s">
        <v>694</v>
      </c>
      <c r="D444" s="187"/>
      <c r="E444" s="188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  <c r="U444" s="165"/>
      <c r="V444" s="165"/>
      <c r="W444" s="165"/>
      <c r="X444" s="165"/>
      <c r="Y444" s="166"/>
      <c r="Z444" s="166"/>
      <c r="AA444" s="166"/>
      <c r="AB444" s="166"/>
      <c r="AC444" s="166"/>
      <c r="AD444" s="166"/>
      <c r="AE444" s="166"/>
      <c r="AF444" s="166"/>
      <c r="AG444" s="166" t="s">
        <v>201</v>
      </c>
      <c r="AH444" s="166">
        <v>0</v>
      </c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</row>
    <row r="445" spans="1:60" ht="12.75" outlineLevel="1">
      <c r="A445" s="183"/>
      <c r="B445" s="184"/>
      <c r="C445" s="186" t="s">
        <v>695</v>
      </c>
      <c r="D445" s="187"/>
      <c r="E445" s="188">
        <v>2.91236</v>
      </c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  <c r="U445" s="165"/>
      <c r="V445" s="165"/>
      <c r="W445" s="165"/>
      <c r="X445" s="165"/>
      <c r="Y445" s="166"/>
      <c r="Z445" s="166"/>
      <c r="AA445" s="166"/>
      <c r="AB445" s="166"/>
      <c r="AC445" s="166"/>
      <c r="AD445" s="166"/>
      <c r="AE445" s="166"/>
      <c r="AF445" s="166"/>
      <c r="AG445" s="166" t="s">
        <v>201</v>
      </c>
      <c r="AH445" s="166">
        <v>0</v>
      </c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</row>
    <row r="446" spans="1:33" ht="12.75">
      <c r="A446" s="149" t="s">
        <v>173</v>
      </c>
      <c r="B446" s="150" t="s">
        <v>91</v>
      </c>
      <c r="C446" s="151" t="s">
        <v>92</v>
      </c>
      <c r="D446" s="152"/>
      <c r="E446" s="153"/>
      <c r="F446" s="154"/>
      <c r="G446" s="154">
        <f>SUMIF(AG447:AG455,"&lt;&gt;NOR",G447:G455)</f>
        <v>0</v>
      </c>
      <c r="H446" s="154"/>
      <c r="I446" s="154">
        <f>SUM(I447:I455)</f>
        <v>0</v>
      </c>
      <c r="J446" s="154"/>
      <c r="K446" s="154">
        <f>SUM(K447:K455)</f>
        <v>0</v>
      </c>
      <c r="L446" s="154"/>
      <c r="M446" s="154">
        <f>SUM(M447:M455)</f>
        <v>0</v>
      </c>
      <c r="N446" s="154"/>
      <c r="O446" s="154">
        <f>SUM(O447:O455)</f>
        <v>0.15</v>
      </c>
      <c r="P446" s="154"/>
      <c r="Q446" s="154">
        <f>SUM(Q447:Q455)</f>
        <v>0</v>
      </c>
      <c r="R446" s="154"/>
      <c r="S446" s="154"/>
      <c r="T446" s="155"/>
      <c r="U446" s="156"/>
      <c r="V446" s="156">
        <f>SUM(V447:V455)</f>
        <v>11.12</v>
      </c>
      <c r="W446" s="156"/>
      <c r="X446" s="156"/>
      <c r="AG446" t="s">
        <v>174</v>
      </c>
    </row>
    <row r="447" spans="1:60" ht="12.75" outlineLevel="1">
      <c r="A447" s="167">
        <v>114</v>
      </c>
      <c r="B447" s="168" t="s">
        <v>696</v>
      </c>
      <c r="C447" s="169" t="s">
        <v>697</v>
      </c>
      <c r="D447" s="170" t="s">
        <v>250</v>
      </c>
      <c r="E447" s="171">
        <v>72.39</v>
      </c>
      <c r="F447" s="172"/>
      <c r="G447" s="173">
        <f>ROUND(E447*F447,2)</f>
        <v>0</v>
      </c>
      <c r="H447" s="172"/>
      <c r="I447" s="173">
        <f>ROUND(E447*H447,2)</f>
        <v>0</v>
      </c>
      <c r="J447" s="172"/>
      <c r="K447" s="173">
        <f>ROUND(E447*J447,2)</f>
        <v>0</v>
      </c>
      <c r="L447" s="173">
        <v>21</v>
      </c>
      <c r="M447" s="173">
        <f>G447*(1+L447/100)</f>
        <v>0</v>
      </c>
      <c r="N447" s="173">
        <v>0.00204</v>
      </c>
      <c r="O447" s="173">
        <f>ROUND(E447*N447,2)</f>
        <v>0.15</v>
      </c>
      <c r="P447" s="173">
        <v>0</v>
      </c>
      <c r="Q447" s="173">
        <f>ROUND(E447*P447,2)</f>
        <v>0</v>
      </c>
      <c r="R447" s="173" t="s">
        <v>698</v>
      </c>
      <c r="S447" s="173" t="s">
        <v>194</v>
      </c>
      <c r="T447" s="174" t="s">
        <v>195</v>
      </c>
      <c r="U447" s="165">
        <v>0.08</v>
      </c>
      <c r="V447" s="165">
        <f>ROUND(E447*U447,2)</f>
        <v>5.79</v>
      </c>
      <c r="W447" s="165"/>
      <c r="X447" s="165" t="s">
        <v>196</v>
      </c>
      <c r="Y447" s="166"/>
      <c r="Z447" s="166"/>
      <c r="AA447" s="166"/>
      <c r="AB447" s="166"/>
      <c r="AC447" s="166"/>
      <c r="AD447" s="166"/>
      <c r="AE447" s="166"/>
      <c r="AF447" s="166"/>
      <c r="AG447" s="166" t="s">
        <v>197</v>
      </c>
      <c r="AH447" s="166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</row>
    <row r="448" spans="1:60" ht="12.75" outlineLevel="1">
      <c r="A448" s="183"/>
      <c r="B448" s="184"/>
      <c r="C448" s="186" t="s">
        <v>699</v>
      </c>
      <c r="D448" s="187"/>
      <c r="E448" s="188">
        <v>72.39</v>
      </c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  <c r="U448" s="165"/>
      <c r="V448" s="165"/>
      <c r="W448" s="165"/>
      <c r="X448" s="165"/>
      <c r="Y448" s="166"/>
      <c r="Z448" s="166"/>
      <c r="AA448" s="166"/>
      <c r="AB448" s="166"/>
      <c r="AC448" s="166"/>
      <c r="AD448" s="166"/>
      <c r="AE448" s="166"/>
      <c r="AF448" s="166"/>
      <c r="AG448" s="166" t="s">
        <v>201</v>
      </c>
      <c r="AH448" s="166">
        <v>0</v>
      </c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</row>
    <row r="449" spans="1:60" ht="22.5" outlineLevel="1">
      <c r="A449" s="167">
        <v>115</v>
      </c>
      <c r="B449" s="168" t="s">
        <v>700</v>
      </c>
      <c r="C449" s="169" t="s">
        <v>701</v>
      </c>
      <c r="D449" s="170" t="s">
        <v>250</v>
      </c>
      <c r="E449" s="171">
        <v>72.39</v>
      </c>
      <c r="F449" s="172"/>
      <c r="G449" s="173">
        <f>ROUND(E449*F449,2)</f>
        <v>0</v>
      </c>
      <c r="H449" s="172"/>
      <c r="I449" s="173">
        <f>ROUND(E449*H449,2)</f>
        <v>0</v>
      </c>
      <c r="J449" s="172"/>
      <c r="K449" s="173">
        <f>ROUND(E449*J449,2)</f>
        <v>0</v>
      </c>
      <c r="L449" s="173">
        <v>21</v>
      </c>
      <c r="M449" s="173">
        <f>G449*(1+L449/100)</f>
        <v>0</v>
      </c>
      <c r="N449" s="173">
        <v>1E-05</v>
      </c>
      <c r="O449" s="173">
        <f>ROUND(E449*N449,2)</f>
        <v>0</v>
      </c>
      <c r="P449" s="173">
        <v>0</v>
      </c>
      <c r="Q449" s="173">
        <f>ROUND(E449*P449,2)</f>
        <v>0</v>
      </c>
      <c r="R449" s="173" t="s">
        <v>698</v>
      </c>
      <c r="S449" s="173" t="s">
        <v>194</v>
      </c>
      <c r="T449" s="174" t="s">
        <v>195</v>
      </c>
      <c r="U449" s="165">
        <v>0.07</v>
      </c>
      <c r="V449" s="165">
        <f>ROUND(E449*U449,2)</f>
        <v>5.07</v>
      </c>
      <c r="W449" s="165"/>
      <c r="X449" s="165" t="s">
        <v>196</v>
      </c>
      <c r="Y449" s="166"/>
      <c r="Z449" s="166"/>
      <c r="AA449" s="166"/>
      <c r="AB449" s="166"/>
      <c r="AC449" s="166"/>
      <c r="AD449" s="166"/>
      <c r="AE449" s="166"/>
      <c r="AF449" s="166"/>
      <c r="AG449" s="166" t="s">
        <v>197</v>
      </c>
      <c r="AH449" s="166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</row>
    <row r="450" spans="1:60" ht="12.75" outlineLevel="1">
      <c r="A450" s="183"/>
      <c r="B450" s="184"/>
      <c r="C450" s="186" t="s">
        <v>699</v>
      </c>
      <c r="D450" s="187"/>
      <c r="E450" s="188">
        <v>72.39</v>
      </c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  <c r="U450" s="165"/>
      <c r="V450" s="165"/>
      <c r="W450" s="165"/>
      <c r="X450" s="165"/>
      <c r="Y450" s="166"/>
      <c r="Z450" s="166"/>
      <c r="AA450" s="166"/>
      <c r="AB450" s="166"/>
      <c r="AC450" s="166"/>
      <c r="AD450" s="166"/>
      <c r="AE450" s="166"/>
      <c r="AF450" s="166"/>
      <c r="AG450" s="166" t="s">
        <v>201</v>
      </c>
      <c r="AH450" s="166">
        <v>0</v>
      </c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</row>
    <row r="451" spans="1:60" ht="12.75" outlineLevel="1">
      <c r="A451" s="167">
        <v>116</v>
      </c>
      <c r="B451" s="168" t="s">
        <v>702</v>
      </c>
      <c r="C451" s="169" t="s">
        <v>703</v>
      </c>
      <c r="D451" s="170" t="s">
        <v>240</v>
      </c>
      <c r="E451" s="171">
        <v>0.1484</v>
      </c>
      <c r="F451" s="172"/>
      <c r="G451" s="173">
        <f>ROUND(E451*F451,2)</f>
        <v>0</v>
      </c>
      <c r="H451" s="172"/>
      <c r="I451" s="173">
        <f>ROUND(E451*H451,2)</f>
        <v>0</v>
      </c>
      <c r="J451" s="172"/>
      <c r="K451" s="173">
        <f>ROUND(E451*J451,2)</f>
        <v>0</v>
      </c>
      <c r="L451" s="173">
        <v>21</v>
      </c>
      <c r="M451" s="173">
        <f>G451*(1+L451/100)</f>
        <v>0</v>
      </c>
      <c r="N451" s="173">
        <v>0</v>
      </c>
      <c r="O451" s="173">
        <f>ROUND(E451*N451,2)</f>
        <v>0</v>
      </c>
      <c r="P451" s="173">
        <v>0</v>
      </c>
      <c r="Q451" s="173">
        <f>ROUND(E451*P451,2)</f>
        <v>0</v>
      </c>
      <c r="R451" s="173" t="s">
        <v>698</v>
      </c>
      <c r="S451" s="173" t="s">
        <v>194</v>
      </c>
      <c r="T451" s="174" t="s">
        <v>195</v>
      </c>
      <c r="U451" s="165">
        <v>1.74</v>
      </c>
      <c r="V451" s="165">
        <f>ROUND(E451*U451,2)</f>
        <v>0.26</v>
      </c>
      <c r="W451" s="165"/>
      <c r="X451" s="165" t="s">
        <v>639</v>
      </c>
      <c r="Y451" s="166"/>
      <c r="Z451" s="166"/>
      <c r="AA451" s="166"/>
      <c r="AB451" s="166"/>
      <c r="AC451" s="166"/>
      <c r="AD451" s="166"/>
      <c r="AE451" s="166"/>
      <c r="AF451" s="166"/>
      <c r="AG451" s="166" t="s">
        <v>640</v>
      </c>
      <c r="AH451" s="166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</row>
    <row r="452" spans="1:60" ht="12.75" customHeight="1" outlineLevel="1">
      <c r="A452" s="183"/>
      <c r="B452" s="184"/>
      <c r="C452" s="228" t="s">
        <v>704</v>
      </c>
      <c r="D452" s="228"/>
      <c r="E452" s="228"/>
      <c r="F452" s="228"/>
      <c r="G452" s="228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  <c r="T452" s="165"/>
      <c r="U452" s="165"/>
      <c r="V452" s="165"/>
      <c r="W452" s="165"/>
      <c r="X452" s="165"/>
      <c r="Y452" s="166"/>
      <c r="Z452" s="166"/>
      <c r="AA452" s="166"/>
      <c r="AB452" s="166"/>
      <c r="AC452" s="166"/>
      <c r="AD452" s="166"/>
      <c r="AE452" s="166"/>
      <c r="AF452" s="166"/>
      <c r="AG452" s="166" t="s">
        <v>199</v>
      </c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</row>
    <row r="453" spans="1:60" ht="12.75" outlineLevel="1">
      <c r="A453" s="183"/>
      <c r="B453" s="184"/>
      <c r="C453" s="186" t="s">
        <v>642</v>
      </c>
      <c r="D453" s="187"/>
      <c r="E453" s="188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65"/>
      <c r="U453" s="165"/>
      <c r="V453" s="165"/>
      <c r="W453" s="165"/>
      <c r="X453" s="165"/>
      <c r="Y453" s="166"/>
      <c r="Z453" s="166"/>
      <c r="AA453" s="166"/>
      <c r="AB453" s="166"/>
      <c r="AC453" s="166"/>
      <c r="AD453" s="166"/>
      <c r="AE453" s="166"/>
      <c r="AF453" s="166"/>
      <c r="AG453" s="166" t="s">
        <v>201</v>
      </c>
      <c r="AH453" s="166">
        <v>0</v>
      </c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</row>
    <row r="454" spans="1:60" ht="12.75" outlineLevel="1">
      <c r="A454" s="183"/>
      <c r="B454" s="184"/>
      <c r="C454" s="186" t="s">
        <v>705</v>
      </c>
      <c r="D454" s="187"/>
      <c r="E454" s="188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  <c r="U454" s="165"/>
      <c r="V454" s="165"/>
      <c r="W454" s="165"/>
      <c r="X454" s="165"/>
      <c r="Y454" s="166"/>
      <c r="Z454" s="166"/>
      <c r="AA454" s="166"/>
      <c r="AB454" s="166"/>
      <c r="AC454" s="166"/>
      <c r="AD454" s="166"/>
      <c r="AE454" s="166"/>
      <c r="AF454" s="166"/>
      <c r="AG454" s="166" t="s">
        <v>201</v>
      </c>
      <c r="AH454" s="166">
        <v>0</v>
      </c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</row>
    <row r="455" spans="1:60" ht="12.75" outlineLevel="1">
      <c r="A455" s="183"/>
      <c r="B455" s="184"/>
      <c r="C455" s="186" t="s">
        <v>706</v>
      </c>
      <c r="D455" s="187"/>
      <c r="E455" s="188">
        <v>0.1484</v>
      </c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  <c r="U455" s="165"/>
      <c r="V455" s="165"/>
      <c r="W455" s="165"/>
      <c r="X455" s="165"/>
      <c r="Y455" s="166"/>
      <c r="Z455" s="166"/>
      <c r="AA455" s="166"/>
      <c r="AB455" s="166"/>
      <c r="AC455" s="166"/>
      <c r="AD455" s="166"/>
      <c r="AE455" s="166"/>
      <c r="AF455" s="166"/>
      <c r="AG455" s="166" t="s">
        <v>201</v>
      </c>
      <c r="AH455" s="166">
        <v>0</v>
      </c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</row>
    <row r="456" spans="1:33" ht="12.75">
      <c r="A456" s="149" t="s">
        <v>173</v>
      </c>
      <c r="B456" s="150" t="s">
        <v>111</v>
      </c>
      <c r="C456" s="151" t="s">
        <v>112</v>
      </c>
      <c r="D456" s="152"/>
      <c r="E456" s="153"/>
      <c r="F456" s="154"/>
      <c r="G456" s="154">
        <f>SUMIF(AG457:AG472,"&lt;&gt;NOR",G457:G472)</f>
        <v>0</v>
      </c>
      <c r="H456" s="154"/>
      <c r="I456" s="154">
        <f>SUM(I457:I472)</f>
        <v>0</v>
      </c>
      <c r="J456" s="154"/>
      <c r="K456" s="154">
        <f>SUM(K457:K472)</f>
        <v>0</v>
      </c>
      <c r="L456" s="154"/>
      <c r="M456" s="154">
        <f>SUM(M457:M472)</f>
        <v>0</v>
      </c>
      <c r="N456" s="154"/>
      <c r="O456" s="154">
        <f>SUM(O457:O472)</f>
        <v>0.81</v>
      </c>
      <c r="P456" s="154"/>
      <c r="Q456" s="154">
        <f>SUM(Q457:Q472)</f>
        <v>0</v>
      </c>
      <c r="R456" s="154"/>
      <c r="S456" s="154"/>
      <c r="T456" s="155"/>
      <c r="U456" s="156"/>
      <c r="V456" s="156">
        <f>SUM(V457:V472)</f>
        <v>13.67</v>
      </c>
      <c r="W456" s="156"/>
      <c r="X456" s="156"/>
      <c r="AG456" t="s">
        <v>174</v>
      </c>
    </row>
    <row r="457" spans="1:60" ht="22.5" outlineLevel="1">
      <c r="A457" s="167">
        <v>117</v>
      </c>
      <c r="B457" s="168" t="s">
        <v>707</v>
      </c>
      <c r="C457" s="169" t="s">
        <v>708</v>
      </c>
      <c r="D457" s="170" t="s">
        <v>283</v>
      </c>
      <c r="E457" s="171">
        <v>8</v>
      </c>
      <c r="F457" s="172"/>
      <c r="G457" s="173">
        <f>ROUND(E457*F457,2)</f>
        <v>0</v>
      </c>
      <c r="H457" s="172"/>
      <c r="I457" s="173">
        <f>ROUND(E457*H457,2)</f>
        <v>0</v>
      </c>
      <c r="J457" s="172"/>
      <c r="K457" s="173">
        <f>ROUND(E457*J457,2)</f>
        <v>0</v>
      </c>
      <c r="L457" s="173">
        <v>21</v>
      </c>
      <c r="M457" s="173">
        <f>G457*(1+L457/100)</f>
        <v>0</v>
      </c>
      <c r="N457" s="173">
        <v>0</v>
      </c>
      <c r="O457" s="173">
        <f>ROUND(E457*N457,2)</f>
        <v>0</v>
      </c>
      <c r="P457" s="173">
        <v>0</v>
      </c>
      <c r="Q457" s="173">
        <f>ROUND(E457*P457,2)</f>
        <v>0</v>
      </c>
      <c r="R457" s="173" t="s">
        <v>709</v>
      </c>
      <c r="S457" s="173" t="s">
        <v>194</v>
      </c>
      <c r="T457" s="174" t="s">
        <v>195</v>
      </c>
      <c r="U457" s="165">
        <v>1.45</v>
      </c>
      <c r="V457" s="165">
        <f>ROUND(E457*U457,2)</f>
        <v>11.6</v>
      </c>
      <c r="W457" s="165"/>
      <c r="X457" s="165" t="s">
        <v>196</v>
      </c>
      <c r="Y457" s="166"/>
      <c r="Z457" s="166"/>
      <c r="AA457" s="166"/>
      <c r="AB457" s="166"/>
      <c r="AC457" s="166"/>
      <c r="AD457" s="166"/>
      <c r="AE457" s="166"/>
      <c r="AF457" s="166"/>
      <c r="AG457" s="166" t="s">
        <v>197</v>
      </c>
      <c r="AH457" s="166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</row>
    <row r="458" spans="1:60" ht="12.75" outlineLevel="1">
      <c r="A458" s="183"/>
      <c r="B458" s="184"/>
      <c r="C458" s="186" t="s">
        <v>710</v>
      </c>
      <c r="D458" s="187"/>
      <c r="E458" s="188">
        <v>8</v>
      </c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  <c r="U458" s="165"/>
      <c r="V458" s="165"/>
      <c r="W458" s="165"/>
      <c r="X458" s="165"/>
      <c r="Y458" s="166"/>
      <c r="Z458" s="166"/>
      <c r="AA458" s="166"/>
      <c r="AB458" s="166"/>
      <c r="AC458" s="166"/>
      <c r="AD458" s="166"/>
      <c r="AE458" s="166"/>
      <c r="AF458" s="166"/>
      <c r="AG458" s="166" t="s">
        <v>201</v>
      </c>
      <c r="AH458" s="166">
        <v>0</v>
      </c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</row>
    <row r="459" spans="1:60" ht="22.5" outlineLevel="1">
      <c r="A459" s="157">
        <v>118</v>
      </c>
      <c r="B459" s="158" t="s">
        <v>711</v>
      </c>
      <c r="C459" s="159" t="s">
        <v>712</v>
      </c>
      <c r="D459" s="160" t="s">
        <v>283</v>
      </c>
      <c r="E459" s="161">
        <v>1</v>
      </c>
      <c r="F459" s="162"/>
      <c r="G459" s="163">
        <f>ROUND(E459*F459,2)</f>
        <v>0</v>
      </c>
      <c r="H459" s="162"/>
      <c r="I459" s="163">
        <f>ROUND(E459*H459,2)</f>
        <v>0</v>
      </c>
      <c r="J459" s="162"/>
      <c r="K459" s="163">
        <f>ROUND(E459*J459,2)</f>
        <v>0</v>
      </c>
      <c r="L459" s="163">
        <v>21</v>
      </c>
      <c r="M459" s="163">
        <f>G459*(1+L459/100)</f>
        <v>0</v>
      </c>
      <c r="N459" s="163">
        <v>0</v>
      </c>
      <c r="O459" s="163">
        <f>ROUND(E459*N459,2)</f>
        <v>0</v>
      </c>
      <c r="P459" s="163">
        <v>0.0018</v>
      </c>
      <c r="Q459" s="163">
        <f>ROUND(E459*P459,2)</f>
        <v>0</v>
      </c>
      <c r="R459" s="163" t="s">
        <v>709</v>
      </c>
      <c r="S459" s="163" t="s">
        <v>194</v>
      </c>
      <c r="T459" s="164" t="s">
        <v>195</v>
      </c>
      <c r="U459" s="165">
        <v>0.11</v>
      </c>
      <c r="V459" s="165">
        <f>ROUND(E459*U459,2)</f>
        <v>0.11</v>
      </c>
      <c r="W459" s="165"/>
      <c r="X459" s="165" t="s">
        <v>196</v>
      </c>
      <c r="Y459" s="166"/>
      <c r="Z459" s="166"/>
      <c r="AA459" s="166"/>
      <c r="AB459" s="166"/>
      <c r="AC459" s="166"/>
      <c r="AD459" s="166"/>
      <c r="AE459" s="166"/>
      <c r="AF459" s="166"/>
      <c r="AG459" s="166" t="s">
        <v>197</v>
      </c>
      <c r="AH459" s="166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</row>
    <row r="460" spans="1:60" ht="22.5" outlineLevel="1">
      <c r="A460" s="157">
        <v>119</v>
      </c>
      <c r="B460" s="158" t="s">
        <v>713</v>
      </c>
      <c r="C460" s="159" t="s">
        <v>714</v>
      </c>
      <c r="D460" s="160" t="s">
        <v>283</v>
      </c>
      <c r="E460" s="161">
        <v>1</v>
      </c>
      <c r="F460" s="162"/>
      <c r="G460" s="163">
        <f>ROUND(E460*F460,2)</f>
        <v>0</v>
      </c>
      <c r="H460" s="162"/>
      <c r="I460" s="163">
        <f>ROUND(E460*H460,2)</f>
        <v>0</v>
      </c>
      <c r="J460" s="162"/>
      <c r="K460" s="163">
        <f>ROUND(E460*J460,2)</f>
        <v>0</v>
      </c>
      <c r="L460" s="163">
        <v>21</v>
      </c>
      <c r="M460" s="163">
        <f>G460*(1+L460/100)</f>
        <v>0</v>
      </c>
      <c r="N460" s="163">
        <v>0</v>
      </c>
      <c r="O460" s="163">
        <f>ROUND(E460*N460,2)</f>
        <v>0</v>
      </c>
      <c r="P460" s="163">
        <v>0.00223</v>
      </c>
      <c r="Q460" s="163">
        <f>ROUND(E460*P460,2)</f>
        <v>0</v>
      </c>
      <c r="R460" s="163" t="s">
        <v>709</v>
      </c>
      <c r="S460" s="163" t="s">
        <v>194</v>
      </c>
      <c r="T460" s="164" t="s">
        <v>195</v>
      </c>
      <c r="U460" s="165">
        <v>0.15</v>
      </c>
      <c r="V460" s="165">
        <f>ROUND(E460*U460,2)</f>
        <v>0.15</v>
      </c>
      <c r="W460" s="165"/>
      <c r="X460" s="165" t="s">
        <v>196</v>
      </c>
      <c r="Y460" s="166"/>
      <c r="Z460" s="166"/>
      <c r="AA460" s="166"/>
      <c r="AB460" s="166"/>
      <c r="AC460" s="166"/>
      <c r="AD460" s="166"/>
      <c r="AE460" s="166"/>
      <c r="AF460" s="166"/>
      <c r="AG460" s="166" t="s">
        <v>197</v>
      </c>
      <c r="AH460" s="166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</row>
    <row r="461" spans="1:60" ht="22.5" outlineLevel="1">
      <c r="A461" s="167">
        <v>120</v>
      </c>
      <c r="B461" s="168" t="s">
        <v>715</v>
      </c>
      <c r="C461" s="169" t="s">
        <v>716</v>
      </c>
      <c r="D461" s="170" t="s">
        <v>250</v>
      </c>
      <c r="E461" s="171">
        <v>24.3</v>
      </c>
      <c r="F461" s="172"/>
      <c r="G461" s="173">
        <f>ROUND(E461*F461,2)</f>
        <v>0</v>
      </c>
      <c r="H461" s="172"/>
      <c r="I461" s="173">
        <f>ROUND(E461*H461,2)</f>
        <v>0</v>
      </c>
      <c r="J461" s="172"/>
      <c r="K461" s="173">
        <f>ROUND(E461*J461,2)</f>
        <v>0</v>
      </c>
      <c r="L461" s="173">
        <v>21</v>
      </c>
      <c r="M461" s="173">
        <f>G461*(1+L461/100)</f>
        <v>0</v>
      </c>
      <c r="N461" s="173">
        <v>0.027</v>
      </c>
      <c r="O461" s="173">
        <f>ROUND(E461*N461,2)</f>
        <v>0.66</v>
      </c>
      <c r="P461" s="173">
        <v>0</v>
      </c>
      <c r="Q461" s="173">
        <f>ROUND(E461*P461,2)</f>
        <v>0</v>
      </c>
      <c r="R461" s="173"/>
      <c r="S461" s="173" t="s">
        <v>178</v>
      </c>
      <c r="T461" s="174" t="s">
        <v>179</v>
      </c>
      <c r="U461" s="165">
        <v>0</v>
      </c>
      <c r="V461" s="165">
        <f>ROUND(E461*U461,2)</f>
        <v>0</v>
      </c>
      <c r="W461" s="165"/>
      <c r="X461" s="165" t="s">
        <v>196</v>
      </c>
      <c r="Y461" s="166"/>
      <c r="Z461" s="166"/>
      <c r="AA461" s="166"/>
      <c r="AB461" s="166"/>
      <c r="AC461" s="166"/>
      <c r="AD461" s="166"/>
      <c r="AE461" s="166"/>
      <c r="AF461" s="166"/>
      <c r="AG461" s="166" t="s">
        <v>197</v>
      </c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</row>
    <row r="462" spans="1:60" ht="12.75" outlineLevel="1">
      <c r="A462" s="183"/>
      <c r="B462" s="184"/>
      <c r="C462" s="186" t="s">
        <v>717</v>
      </c>
      <c r="D462" s="187"/>
      <c r="E462" s="188">
        <v>8.9</v>
      </c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  <c r="U462" s="165"/>
      <c r="V462" s="165"/>
      <c r="W462" s="165"/>
      <c r="X462" s="165"/>
      <c r="Y462" s="166"/>
      <c r="Z462" s="166"/>
      <c r="AA462" s="166"/>
      <c r="AB462" s="166"/>
      <c r="AC462" s="166"/>
      <c r="AD462" s="166"/>
      <c r="AE462" s="166"/>
      <c r="AF462" s="166"/>
      <c r="AG462" s="166" t="s">
        <v>201</v>
      </c>
      <c r="AH462" s="166">
        <v>0</v>
      </c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</row>
    <row r="463" spans="1:60" ht="12.75" outlineLevel="1">
      <c r="A463" s="183"/>
      <c r="B463" s="184"/>
      <c r="C463" s="186" t="s">
        <v>718</v>
      </c>
      <c r="D463" s="187"/>
      <c r="E463" s="188">
        <v>15.4</v>
      </c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  <c r="U463" s="165"/>
      <c r="V463" s="165"/>
      <c r="W463" s="165"/>
      <c r="X463" s="165"/>
      <c r="Y463" s="166"/>
      <c r="Z463" s="166"/>
      <c r="AA463" s="166"/>
      <c r="AB463" s="166"/>
      <c r="AC463" s="166"/>
      <c r="AD463" s="166"/>
      <c r="AE463" s="166"/>
      <c r="AF463" s="166"/>
      <c r="AG463" s="166" t="s">
        <v>201</v>
      </c>
      <c r="AH463" s="166">
        <v>0</v>
      </c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</row>
    <row r="464" spans="1:60" ht="12.75" outlineLevel="1">
      <c r="A464" s="157">
        <v>121</v>
      </c>
      <c r="B464" s="158" t="s">
        <v>719</v>
      </c>
      <c r="C464" s="159" t="s">
        <v>720</v>
      </c>
      <c r="D464" s="160" t="s">
        <v>177</v>
      </c>
      <c r="E464" s="161">
        <v>1</v>
      </c>
      <c r="F464" s="162"/>
      <c r="G464" s="163">
        <f>ROUND(E464*F464,2)</f>
        <v>0</v>
      </c>
      <c r="H464" s="162"/>
      <c r="I464" s="163">
        <f>ROUND(E464*H464,2)</f>
        <v>0</v>
      </c>
      <c r="J464" s="162"/>
      <c r="K464" s="163">
        <f>ROUND(E464*J464,2)</f>
        <v>0</v>
      </c>
      <c r="L464" s="163">
        <v>21</v>
      </c>
      <c r="M464" s="163">
        <f>G464*(1+L464/100)</f>
        <v>0</v>
      </c>
      <c r="N464" s="163">
        <v>0</v>
      </c>
      <c r="O464" s="163">
        <f>ROUND(E464*N464,2)</f>
        <v>0</v>
      </c>
      <c r="P464" s="163">
        <v>0</v>
      </c>
      <c r="Q464" s="163">
        <f>ROUND(E464*P464,2)</f>
        <v>0</v>
      </c>
      <c r="R464" s="163"/>
      <c r="S464" s="163" t="s">
        <v>178</v>
      </c>
      <c r="T464" s="164" t="s">
        <v>179</v>
      </c>
      <c r="U464" s="165">
        <v>0</v>
      </c>
      <c r="V464" s="165">
        <f>ROUND(E464*U464,2)</f>
        <v>0</v>
      </c>
      <c r="W464" s="165"/>
      <c r="X464" s="165" t="s">
        <v>196</v>
      </c>
      <c r="Y464" s="166"/>
      <c r="Z464" s="166"/>
      <c r="AA464" s="166"/>
      <c r="AB464" s="166"/>
      <c r="AC464" s="166"/>
      <c r="AD464" s="166"/>
      <c r="AE464" s="166"/>
      <c r="AF464" s="166"/>
      <c r="AG464" s="166" t="s">
        <v>197</v>
      </c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</row>
    <row r="465" spans="1:60" ht="22.5" outlineLevel="1">
      <c r="A465" s="157">
        <v>122</v>
      </c>
      <c r="B465" s="158" t="s">
        <v>721</v>
      </c>
      <c r="C465" s="159" t="s">
        <v>722</v>
      </c>
      <c r="D465" s="160" t="s">
        <v>177</v>
      </c>
      <c r="E465" s="161">
        <v>1</v>
      </c>
      <c r="F465" s="162"/>
      <c r="G465" s="163">
        <f>ROUND(E465*F465,2)</f>
        <v>0</v>
      </c>
      <c r="H465" s="162"/>
      <c r="I465" s="163">
        <f>ROUND(E465*H465,2)</f>
        <v>0</v>
      </c>
      <c r="J465" s="162"/>
      <c r="K465" s="163">
        <f>ROUND(E465*J465,2)</f>
        <v>0</v>
      </c>
      <c r="L465" s="163">
        <v>21</v>
      </c>
      <c r="M465" s="163">
        <f>G465*(1+L465/100)</f>
        <v>0</v>
      </c>
      <c r="N465" s="163">
        <v>0.02</v>
      </c>
      <c r="O465" s="163">
        <f>ROUND(E465*N465,2)</f>
        <v>0.02</v>
      </c>
      <c r="P465" s="163">
        <v>0</v>
      </c>
      <c r="Q465" s="163">
        <f>ROUND(E465*P465,2)</f>
        <v>0</v>
      </c>
      <c r="R465" s="163"/>
      <c r="S465" s="163" t="s">
        <v>178</v>
      </c>
      <c r="T465" s="164" t="s">
        <v>179</v>
      </c>
      <c r="U465" s="165">
        <v>0</v>
      </c>
      <c r="V465" s="165">
        <f>ROUND(E465*U465,2)</f>
        <v>0</v>
      </c>
      <c r="W465" s="165"/>
      <c r="X465" s="165" t="s">
        <v>490</v>
      </c>
      <c r="Y465" s="166"/>
      <c r="Z465" s="166"/>
      <c r="AA465" s="166"/>
      <c r="AB465" s="166"/>
      <c r="AC465" s="166"/>
      <c r="AD465" s="166"/>
      <c r="AE465" s="166"/>
      <c r="AF465" s="166"/>
      <c r="AG465" s="166" t="s">
        <v>491</v>
      </c>
      <c r="AH465" s="166"/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</row>
    <row r="466" spans="1:60" ht="22.5" outlineLevel="1">
      <c r="A466" s="157">
        <v>123</v>
      </c>
      <c r="B466" s="158" t="s">
        <v>723</v>
      </c>
      <c r="C466" s="159" t="s">
        <v>724</v>
      </c>
      <c r="D466" s="160" t="s">
        <v>177</v>
      </c>
      <c r="E466" s="161">
        <v>1</v>
      </c>
      <c r="F466" s="162"/>
      <c r="G466" s="163">
        <f>ROUND(E466*F466,2)</f>
        <v>0</v>
      </c>
      <c r="H466" s="162"/>
      <c r="I466" s="163">
        <f>ROUND(E466*H466,2)</f>
        <v>0</v>
      </c>
      <c r="J466" s="162"/>
      <c r="K466" s="163">
        <f>ROUND(E466*J466,2)</f>
        <v>0</v>
      </c>
      <c r="L466" s="163">
        <v>21</v>
      </c>
      <c r="M466" s="163">
        <f>G466*(1+L466/100)</f>
        <v>0</v>
      </c>
      <c r="N466" s="163">
        <v>0.02</v>
      </c>
      <c r="O466" s="163">
        <f>ROUND(E466*N466,2)</f>
        <v>0.02</v>
      </c>
      <c r="P466" s="163">
        <v>0</v>
      </c>
      <c r="Q466" s="163">
        <f>ROUND(E466*P466,2)</f>
        <v>0</v>
      </c>
      <c r="R466" s="163"/>
      <c r="S466" s="163" t="s">
        <v>178</v>
      </c>
      <c r="T466" s="164" t="s">
        <v>179</v>
      </c>
      <c r="U466" s="165">
        <v>0</v>
      </c>
      <c r="V466" s="165">
        <f>ROUND(E466*U466,2)</f>
        <v>0</v>
      </c>
      <c r="W466" s="165"/>
      <c r="X466" s="165" t="s">
        <v>490</v>
      </c>
      <c r="Y466" s="166"/>
      <c r="Z466" s="166"/>
      <c r="AA466" s="166"/>
      <c r="AB466" s="166"/>
      <c r="AC466" s="166"/>
      <c r="AD466" s="166"/>
      <c r="AE466" s="166"/>
      <c r="AF466" s="166"/>
      <c r="AG466" s="166" t="s">
        <v>491</v>
      </c>
      <c r="AH466" s="166"/>
      <c r="AI466" s="166"/>
      <c r="AJ466" s="166"/>
      <c r="AK466" s="166"/>
      <c r="AL466" s="166"/>
      <c r="AM466" s="166"/>
      <c r="AN466" s="166"/>
      <c r="AO466" s="166"/>
      <c r="AP466" s="166"/>
      <c r="AQ466" s="166"/>
      <c r="AR466" s="166"/>
      <c r="AS466" s="166"/>
      <c r="AT466" s="166"/>
      <c r="AU466" s="166"/>
      <c r="AV466" s="166"/>
      <c r="AW466" s="166"/>
      <c r="AX466" s="166"/>
      <c r="AY466" s="166"/>
      <c r="AZ466" s="166"/>
      <c r="BA466" s="166"/>
      <c r="BB466" s="166"/>
      <c r="BC466" s="166"/>
      <c r="BD466" s="166"/>
      <c r="BE466" s="166"/>
      <c r="BF466" s="166"/>
      <c r="BG466" s="166"/>
      <c r="BH466" s="166"/>
    </row>
    <row r="467" spans="1:60" ht="22.5" outlineLevel="1">
      <c r="A467" s="157">
        <v>124</v>
      </c>
      <c r="B467" s="158" t="s">
        <v>725</v>
      </c>
      <c r="C467" s="159" t="s">
        <v>726</v>
      </c>
      <c r="D467" s="160" t="s">
        <v>177</v>
      </c>
      <c r="E467" s="161">
        <v>6</v>
      </c>
      <c r="F467" s="162"/>
      <c r="G467" s="163">
        <f>ROUND(E467*F467,2)</f>
        <v>0</v>
      </c>
      <c r="H467" s="162"/>
      <c r="I467" s="163">
        <f>ROUND(E467*H467,2)</f>
        <v>0</v>
      </c>
      <c r="J467" s="162"/>
      <c r="K467" s="163">
        <f>ROUND(E467*J467,2)</f>
        <v>0</v>
      </c>
      <c r="L467" s="163">
        <v>21</v>
      </c>
      <c r="M467" s="163">
        <f>G467*(1+L467/100)</f>
        <v>0</v>
      </c>
      <c r="N467" s="163">
        <v>0.018</v>
      </c>
      <c r="O467" s="163">
        <f>ROUND(E467*N467,2)</f>
        <v>0.11</v>
      </c>
      <c r="P467" s="163">
        <v>0</v>
      </c>
      <c r="Q467" s="163">
        <f>ROUND(E467*P467,2)</f>
        <v>0</v>
      </c>
      <c r="R467" s="163"/>
      <c r="S467" s="163" t="s">
        <v>178</v>
      </c>
      <c r="T467" s="164" t="s">
        <v>179</v>
      </c>
      <c r="U467" s="165">
        <v>0</v>
      </c>
      <c r="V467" s="165">
        <f>ROUND(E467*U467,2)</f>
        <v>0</v>
      </c>
      <c r="W467" s="165"/>
      <c r="X467" s="165" t="s">
        <v>490</v>
      </c>
      <c r="Y467" s="166"/>
      <c r="Z467" s="166"/>
      <c r="AA467" s="166"/>
      <c r="AB467" s="166"/>
      <c r="AC467" s="166"/>
      <c r="AD467" s="166"/>
      <c r="AE467" s="166"/>
      <c r="AF467" s="166"/>
      <c r="AG467" s="166" t="s">
        <v>491</v>
      </c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</row>
    <row r="468" spans="1:60" ht="12.75" outlineLevel="1">
      <c r="A468" s="167">
        <v>125</v>
      </c>
      <c r="B468" s="168" t="s">
        <v>727</v>
      </c>
      <c r="C468" s="169" t="s">
        <v>728</v>
      </c>
      <c r="D468" s="170" t="s">
        <v>240</v>
      </c>
      <c r="E468" s="171">
        <v>0.8041</v>
      </c>
      <c r="F468" s="172"/>
      <c r="G468" s="173">
        <f>ROUND(E468*F468,2)</f>
        <v>0</v>
      </c>
      <c r="H468" s="172"/>
      <c r="I468" s="173">
        <f>ROUND(E468*H468,2)</f>
        <v>0</v>
      </c>
      <c r="J468" s="172"/>
      <c r="K468" s="173">
        <f>ROUND(E468*J468,2)</f>
        <v>0</v>
      </c>
      <c r="L468" s="173">
        <v>21</v>
      </c>
      <c r="M468" s="173">
        <f>G468*(1+L468/100)</f>
        <v>0</v>
      </c>
      <c r="N468" s="173">
        <v>0</v>
      </c>
      <c r="O468" s="173">
        <f>ROUND(E468*N468,2)</f>
        <v>0</v>
      </c>
      <c r="P468" s="173">
        <v>0</v>
      </c>
      <c r="Q468" s="173">
        <f>ROUND(E468*P468,2)</f>
        <v>0</v>
      </c>
      <c r="R468" s="173" t="s">
        <v>709</v>
      </c>
      <c r="S468" s="173" t="s">
        <v>194</v>
      </c>
      <c r="T468" s="174" t="s">
        <v>195</v>
      </c>
      <c r="U468" s="165">
        <v>2.255</v>
      </c>
      <c r="V468" s="165">
        <f>ROUND(E468*U468,2)</f>
        <v>1.81</v>
      </c>
      <c r="W468" s="165"/>
      <c r="X468" s="165" t="s">
        <v>639</v>
      </c>
      <c r="Y468" s="166"/>
      <c r="Z468" s="166"/>
      <c r="AA468" s="166"/>
      <c r="AB468" s="166"/>
      <c r="AC468" s="166"/>
      <c r="AD468" s="166"/>
      <c r="AE468" s="166"/>
      <c r="AF468" s="166"/>
      <c r="AG468" s="166" t="s">
        <v>640</v>
      </c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</row>
    <row r="469" spans="1:60" ht="12.75" customHeight="1" outlineLevel="1">
      <c r="A469" s="183"/>
      <c r="B469" s="184"/>
      <c r="C469" s="228" t="s">
        <v>704</v>
      </c>
      <c r="D469" s="228"/>
      <c r="E469" s="228"/>
      <c r="F469" s="228"/>
      <c r="G469" s="228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  <c r="U469" s="165"/>
      <c r="V469" s="165"/>
      <c r="W469" s="165"/>
      <c r="X469" s="165"/>
      <c r="Y469" s="166"/>
      <c r="Z469" s="166"/>
      <c r="AA469" s="166"/>
      <c r="AB469" s="166"/>
      <c r="AC469" s="166"/>
      <c r="AD469" s="166"/>
      <c r="AE469" s="166"/>
      <c r="AF469" s="166"/>
      <c r="AG469" s="166" t="s">
        <v>199</v>
      </c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</row>
    <row r="470" spans="1:60" ht="12.75" outlineLevel="1">
      <c r="A470" s="183"/>
      <c r="B470" s="184"/>
      <c r="C470" s="186" t="s">
        <v>642</v>
      </c>
      <c r="D470" s="187"/>
      <c r="E470" s="188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  <c r="U470" s="165"/>
      <c r="V470" s="165"/>
      <c r="W470" s="165"/>
      <c r="X470" s="165"/>
      <c r="Y470" s="166"/>
      <c r="Z470" s="166"/>
      <c r="AA470" s="166"/>
      <c r="AB470" s="166"/>
      <c r="AC470" s="166"/>
      <c r="AD470" s="166"/>
      <c r="AE470" s="166"/>
      <c r="AF470" s="166"/>
      <c r="AG470" s="166" t="s">
        <v>201</v>
      </c>
      <c r="AH470" s="166">
        <v>0</v>
      </c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</row>
    <row r="471" spans="1:60" ht="12.75" outlineLevel="1">
      <c r="A471" s="183"/>
      <c r="B471" s="184"/>
      <c r="C471" s="186" t="s">
        <v>729</v>
      </c>
      <c r="D471" s="187"/>
      <c r="E471" s="188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  <c r="U471" s="165"/>
      <c r="V471" s="165"/>
      <c r="W471" s="165"/>
      <c r="X471" s="165"/>
      <c r="Y471" s="166"/>
      <c r="Z471" s="166"/>
      <c r="AA471" s="166"/>
      <c r="AB471" s="166"/>
      <c r="AC471" s="166"/>
      <c r="AD471" s="166"/>
      <c r="AE471" s="166"/>
      <c r="AF471" s="166"/>
      <c r="AG471" s="166" t="s">
        <v>201</v>
      </c>
      <c r="AH471" s="166">
        <v>0</v>
      </c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</row>
    <row r="472" spans="1:60" ht="12.75" outlineLevel="1">
      <c r="A472" s="183"/>
      <c r="B472" s="184"/>
      <c r="C472" s="186" t="s">
        <v>730</v>
      </c>
      <c r="D472" s="187"/>
      <c r="E472" s="188">
        <v>0.8041</v>
      </c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  <c r="U472" s="165"/>
      <c r="V472" s="165"/>
      <c r="W472" s="165"/>
      <c r="X472" s="165"/>
      <c r="Y472" s="166"/>
      <c r="Z472" s="166"/>
      <c r="AA472" s="166"/>
      <c r="AB472" s="166"/>
      <c r="AC472" s="166"/>
      <c r="AD472" s="166"/>
      <c r="AE472" s="166"/>
      <c r="AF472" s="166"/>
      <c r="AG472" s="166" t="s">
        <v>201</v>
      </c>
      <c r="AH472" s="166">
        <v>0</v>
      </c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</row>
    <row r="473" spans="1:33" ht="12.75">
      <c r="A473" s="149" t="s">
        <v>173</v>
      </c>
      <c r="B473" s="150" t="s">
        <v>113</v>
      </c>
      <c r="C473" s="151" t="s">
        <v>114</v>
      </c>
      <c r="D473" s="152"/>
      <c r="E473" s="153"/>
      <c r="F473" s="154"/>
      <c r="G473" s="154">
        <f>SUMIF(AG474:AG499,"&lt;&gt;NOR",G474:G499)</f>
        <v>0</v>
      </c>
      <c r="H473" s="154"/>
      <c r="I473" s="154">
        <f>SUM(I474:I499)</f>
        <v>0</v>
      </c>
      <c r="J473" s="154"/>
      <c r="K473" s="154">
        <f>SUM(K474:K499)</f>
        <v>0</v>
      </c>
      <c r="L473" s="154"/>
      <c r="M473" s="154">
        <f>SUM(M474:M499)</f>
        <v>0</v>
      </c>
      <c r="N473" s="154"/>
      <c r="O473" s="154">
        <f>SUM(O474:O499)</f>
        <v>2.1799999999999997</v>
      </c>
      <c r="P473" s="154"/>
      <c r="Q473" s="154">
        <f>SUM(Q474:Q499)</f>
        <v>0.58</v>
      </c>
      <c r="R473" s="154"/>
      <c r="S473" s="154"/>
      <c r="T473" s="155"/>
      <c r="U473" s="156"/>
      <c r="V473" s="156">
        <f>SUM(V474:V499)</f>
        <v>30.970000000000002</v>
      </c>
      <c r="W473" s="156"/>
      <c r="X473" s="156"/>
      <c r="AG473" t="s">
        <v>174</v>
      </c>
    </row>
    <row r="474" spans="1:60" ht="12.75" outlineLevel="1">
      <c r="A474" s="167">
        <v>126</v>
      </c>
      <c r="B474" s="168" t="s">
        <v>731</v>
      </c>
      <c r="C474" s="169" t="s">
        <v>732</v>
      </c>
      <c r="D474" s="170" t="s">
        <v>250</v>
      </c>
      <c r="E474" s="171">
        <v>13.5342</v>
      </c>
      <c r="F474" s="172"/>
      <c r="G474" s="173">
        <f>ROUND(E474*F474,2)</f>
        <v>0</v>
      </c>
      <c r="H474" s="172"/>
      <c r="I474" s="173">
        <f>ROUND(E474*H474,2)</f>
        <v>0</v>
      </c>
      <c r="J474" s="172"/>
      <c r="K474" s="173">
        <f>ROUND(E474*J474,2)</f>
        <v>0</v>
      </c>
      <c r="L474" s="173">
        <v>21</v>
      </c>
      <c r="M474" s="173">
        <f>G474*(1+L474/100)</f>
        <v>0</v>
      </c>
      <c r="N474" s="173">
        <v>0</v>
      </c>
      <c r="O474" s="173">
        <f>ROUND(E474*N474,2)</f>
        <v>0</v>
      </c>
      <c r="P474" s="173">
        <v>0.017</v>
      </c>
      <c r="Q474" s="173">
        <f>ROUND(E474*P474,2)</f>
        <v>0.23</v>
      </c>
      <c r="R474" s="173" t="s">
        <v>733</v>
      </c>
      <c r="S474" s="173" t="s">
        <v>194</v>
      </c>
      <c r="T474" s="174" t="s">
        <v>195</v>
      </c>
      <c r="U474" s="165">
        <v>0.781</v>
      </c>
      <c r="V474" s="165">
        <f>ROUND(E474*U474,2)</f>
        <v>10.57</v>
      </c>
      <c r="W474" s="165"/>
      <c r="X474" s="165" t="s">
        <v>196</v>
      </c>
      <c r="Y474" s="166"/>
      <c r="Z474" s="166"/>
      <c r="AA474" s="166"/>
      <c r="AB474" s="166"/>
      <c r="AC474" s="166"/>
      <c r="AD474" s="166"/>
      <c r="AE474" s="166"/>
      <c r="AF474" s="166"/>
      <c r="AG474" s="166" t="s">
        <v>197</v>
      </c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</row>
    <row r="475" spans="1:60" ht="12.75" outlineLevel="1">
      <c r="A475" s="183"/>
      <c r="B475" s="184"/>
      <c r="C475" s="186" t="s">
        <v>734</v>
      </c>
      <c r="D475" s="187"/>
      <c r="E475" s="188">
        <v>13.53</v>
      </c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6"/>
      <c r="Z475" s="166"/>
      <c r="AA475" s="166"/>
      <c r="AB475" s="166"/>
      <c r="AC475" s="166"/>
      <c r="AD475" s="166"/>
      <c r="AE475" s="166"/>
      <c r="AF475" s="166"/>
      <c r="AG475" s="166" t="s">
        <v>201</v>
      </c>
      <c r="AH475" s="166">
        <v>0</v>
      </c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</row>
    <row r="476" spans="1:60" ht="22.5" outlineLevel="1">
      <c r="A476" s="157">
        <v>127</v>
      </c>
      <c r="B476" s="158" t="s">
        <v>735</v>
      </c>
      <c r="C476" s="159" t="s">
        <v>736</v>
      </c>
      <c r="D476" s="160" t="s">
        <v>177</v>
      </c>
      <c r="E476" s="161">
        <v>1</v>
      </c>
      <c r="F476" s="162"/>
      <c r="G476" s="163">
        <f>ROUND(E476*F476,2)</f>
        <v>0</v>
      </c>
      <c r="H476" s="162"/>
      <c r="I476" s="163">
        <f>ROUND(E476*H476,2)</f>
        <v>0</v>
      </c>
      <c r="J476" s="162"/>
      <c r="K476" s="163">
        <f>ROUND(E476*J476,2)</f>
        <v>0</v>
      </c>
      <c r="L476" s="163">
        <v>21</v>
      </c>
      <c r="M476" s="163">
        <f>G476*(1+L476/100)</f>
        <v>0</v>
      </c>
      <c r="N476" s="163">
        <v>0.09</v>
      </c>
      <c r="O476" s="163">
        <f>ROUND(E476*N476,2)</f>
        <v>0.09</v>
      </c>
      <c r="P476" s="163">
        <v>0</v>
      </c>
      <c r="Q476" s="163">
        <f>ROUND(E476*P476,2)</f>
        <v>0</v>
      </c>
      <c r="R476" s="163"/>
      <c r="S476" s="163" t="s">
        <v>178</v>
      </c>
      <c r="T476" s="164" t="s">
        <v>179</v>
      </c>
      <c r="U476" s="165">
        <v>0</v>
      </c>
      <c r="V476" s="165">
        <f>ROUND(E476*U476,2)</f>
        <v>0</v>
      </c>
      <c r="W476" s="165"/>
      <c r="X476" s="165" t="s">
        <v>196</v>
      </c>
      <c r="Y476" s="166"/>
      <c r="Z476" s="166"/>
      <c r="AA476" s="166"/>
      <c r="AB476" s="166"/>
      <c r="AC476" s="166"/>
      <c r="AD476" s="166"/>
      <c r="AE476" s="166"/>
      <c r="AF476" s="166"/>
      <c r="AG476" s="166" t="s">
        <v>197</v>
      </c>
      <c r="AH476" s="166"/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</row>
    <row r="477" spans="1:60" ht="33.75" outlineLevel="1">
      <c r="A477" s="157">
        <v>128</v>
      </c>
      <c r="B477" s="158" t="s">
        <v>737</v>
      </c>
      <c r="C477" s="159" t="s">
        <v>738</v>
      </c>
      <c r="D477" s="160" t="s">
        <v>177</v>
      </c>
      <c r="E477" s="161">
        <v>1</v>
      </c>
      <c r="F477" s="162"/>
      <c r="G477" s="163">
        <f>ROUND(E477*F477,2)</f>
        <v>0</v>
      </c>
      <c r="H477" s="162"/>
      <c r="I477" s="163">
        <f>ROUND(E477*H477,2)</f>
        <v>0</v>
      </c>
      <c r="J477" s="162"/>
      <c r="K477" s="163">
        <f>ROUND(E477*J477,2)</f>
        <v>0</v>
      </c>
      <c r="L477" s="163">
        <v>21</v>
      </c>
      <c r="M477" s="163">
        <f>G477*(1+L477/100)</f>
        <v>0</v>
      </c>
      <c r="N477" s="163">
        <v>0.03</v>
      </c>
      <c r="O477" s="163">
        <f>ROUND(E477*N477,2)</f>
        <v>0.03</v>
      </c>
      <c r="P477" s="163">
        <v>0</v>
      </c>
      <c r="Q477" s="163">
        <f>ROUND(E477*P477,2)</f>
        <v>0</v>
      </c>
      <c r="R477" s="163"/>
      <c r="S477" s="163" t="s">
        <v>178</v>
      </c>
      <c r="T477" s="164" t="s">
        <v>179</v>
      </c>
      <c r="U477" s="165">
        <v>0</v>
      </c>
      <c r="V477" s="165">
        <f>ROUND(E477*U477,2)</f>
        <v>0</v>
      </c>
      <c r="W477" s="165"/>
      <c r="X477" s="165" t="s">
        <v>196</v>
      </c>
      <c r="Y477" s="166"/>
      <c r="Z477" s="166"/>
      <c r="AA477" s="166"/>
      <c r="AB477" s="166"/>
      <c r="AC477" s="166"/>
      <c r="AD477" s="166"/>
      <c r="AE477" s="166"/>
      <c r="AF477" s="166"/>
      <c r="AG477" s="166" t="s">
        <v>197</v>
      </c>
      <c r="AH477" s="166"/>
      <c r="AI477" s="166"/>
      <c r="AJ477" s="166"/>
      <c r="AK477" s="166"/>
      <c r="AL477" s="166"/>
      <c r="AM477" s="166"/>
      <c r="AN477" s="166"/>
      <c r="AO477" s="166"/>
      <c r="AP477" s="166"/>
      <c r="AQ477" s="166"/>
      <c r="AR477" s="166"/>
      <c r="AS477" s="166"/>
      <c r="AT477" s="166"/>
      <c r="AU477" s="166"/>
      <c r="AV477" s="166"/>
      <c r="AW477" s="166"/>
      <c r="AX477" s="166"/>
      <c r="AY477" s="166"/>
      <c r="AZ477" s="166"/>
      <c r="BA477" s="166"/>
      <c r="BB477" s="166"/>
      <c r="BC477" s="166"/>
      <c r="BD477" s="166"/>
      <c r="BE477" s="166"/>
      <c r="BF477" s="166"/>
      <c r="BG477" s="166"/>
      <c r="BH477" s="166"/>
    </row>
    <row r="478" spans="1:60" ht="22.5" outlineLevel="1">
      <c r="A478" s="157">
        <v>129</v>
      </c>
      <c r="B478" s="158" t="s">
        <v>739</v>
      </c>
      <c r="C478" s="159" t="s">
        <v>740</v>
      </c>
      <c r="D478" s="160" t="s">
        <v>177</v>
      </c>
      <c r="E478" s="161">
        <v>1</v>
      </c>
      <c r="F478" s="162"/>
      <c r="G478" s="163">
        <f>ROUND(E478*F478,2)</f>
        <v>0</v>
      </c>
      <c r="H478" s="162"/>
      <c r="I478" s="163">
        <f>ROUND(E478*H478,2)</f>
        <v>0</v>
      </c>
      <c r="J478" s="162"/>
      <c r="K478" s="163">
        <f>ROUND(E478*J478,2)</f>
        <v>0</v>
      </c>
      <c r="L478" s="163">
        <v>21</v>
      </c>
      <c r="M478" s="163">
        <f>G478*(1+L478/100)</f>
        <v>0</v>
      </c>
      <c r="N478" s="163">
        <v>0.09</v>
      </c>
      <c r="O478" s="163">
        <f>ROUND(E478*N478,2)</f>
        <v>0.09</v>
      </c>
      <c r="P478" s="163">
        <v>0</v>
      </c>
      <c r="Q478" s="163">
        <f>ROUND(E478*P478,2)</f>
        <v>0</v>
      </c>
      <c r="R478" s="163"/>
      <c r="S478" s="163" t="s">
        <v>178</v>
      </c>
      <c r="T478" s="164" t="s">
        <v>179</v>
      </c>
      <c r="U478" s="165">
        <v>0</v>
      </c>
      <c r="V478" s="165">
        <f>ROUND(E478*U478,2)</f>
        <v>0</v>
      </c>
      <c r="W478" s="165"/>
      <c r="X478" s="165" t="s">
        <v>196</v>
      </c>
      <c r="Y478" s="166"/>
      <c r="Z478" s="166"/>
      <c r="AA478" s="166"/>
      <c r="AB478" s="166"/>
      <c r="AC478" s="166"/>
      <c r="AD478" s="166"/>
      <c r="AE478" s="166"/>
      <c r="AF478" s="166"/>
      <c r="AG478" s="166" t="s">
        <v>197</v>
      </c>
      <c r="AH478" s="166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</row>
    <row r="479" spans="1:60" ht="12.75" outlineLevel="1">
      <c r="A479" s="157">
        <v>130</v>
      </c>
      <c r="B479" s="158" t="s">
        <v>741</v>
      </c>
      <c r="C479" s="159" t="s">
        <v>742</v>
      </c>
      <c r="D479" s="160" t="s">
        <v>324</v>
      </c>
      <c r="E479" s="161">
        <v>1</v>
      </c>
      <c r="F479" s="162"/>
      <c r="G479" s="163">
        <f>ROUND(E479*F479,2)</f>
        <v>0</v>
      </c>
      <c r="H479" s="162"/>
      <c r="I479" s="163">
        <f>ROUND(E479*H479,2)</f>
        <v>0</v>
      </c>
      <c r="J479" s="162"/>
      <c r="K479" s="163">
        <f>ROUND(E479*J479,2)</f>
        <v>0</v>
      </c>
      <c r="L479" s="163">
        <v>21</v>
      </c>
      <c r="M479" s="163">
        <f>G479*(1+L479/100)</f>
        <v>0</v>
      </c>
      <c r="N479" s="163">
        <v>0.04</v>
      </c>
      <c r="O479" s="163">
        <f>ROUND(E479*N479,2)</f>
        <v>0.04</v>
      </c>
      <c r="P479" s="163">
        <v>0</v>
      </c>
      <c r="Q479" s="163">
        <f>ROUND(E479*P479,2)</f>
        <v>0</v>
      </c>
      <c r="R479" s="163"/>
      <c r="S479" s="163" t="s">
        <v>178</v>
      </c>
      <c r="T479" s="164" t="s">
        <v>179</v>
      </c>
      <c r="U479" s="165">
        <v>0</v>
      </c>
      <c r="V479" s="165">
        <f>ROUND(E479*U479,2)</f>
        <v>0</v>
      </c>
      <c r="W479" s="165"/>
      <c r="X479" s="165" t="s">
        <v>196</v>
      </c>
      <c r="Y479" s="166"/>
      <c r="Z479" s="166"/>
      <c r="AA479" s="166"/>
      <c r="AB479" s="166"/>
      <c r="AC479" s="166"/>
      <c r="AD479" s="166"/>
      <c r="AE479" s="166"/>
      <c r="AF479" s="166"/>
      <c r="AG479" s="166" t="s">
        <v>197</v>
      </c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</row>
    <row r="480" spans="1:60" ht="22.5" outlineLevel="1">
      <c r="A480" s="167">
        <v>131</v>
      </c>
      <c r="B480" s="168" t="s">
        <v>743</v>
      </c>
      <c r="C480" s="169" t="s">
        <v>744</v>
      </c>
      <c r="D480" s="170" t="s">
        <v>324</v>
      </c>
      <c r="E480" s="171">
        <v>4.097</v>
      </c>
      <c r="F480" s="172"/>
      <c r="G480" s="173">
        <f>ROUND(E480*F480,2)</f>
        <v>0</v>
      </c>
      <c r="H480" s="172"/>
      <c r="I480" s="173">
        <f>ROUND(E480*H480,2)</f>
        <v>0</v>
      </c>
      <c r="J480" s="172"/>
      <c r="K480" s="173">
        <f>ROUND(E480*J480,2)</f>
        <v>0</v>
      </c>
      <c r="L480" s="173">
        <v>21</v>
      </c>
      <c r="M480" s="173">
        <f>G480*(1+L480/100)</f>
        <v>0</v>
      </c>
      <c r="N480" s="173">
        <v>0.04</v>
      </c>
      <c r="O480" s="173">
        <f>ROUND(E480*N480,2)</f>
        <v>0.16</v>
      </c>
      <c r="P480" s="173">
        <v>0</v>
      </c>
      <c r="Q480" s="173">
        <f>ROUND(E480*P480,2)</f>
        <v>0</v>
      </c>
      <c r="R480" s="173"/>
      <c r="S480" s="173" t="s">
        <v>178</v>
      </c>
      <c r="T480" s="174" t="s">
        <v>179</v>
      </c>
      <c r="U480" s="165">
        <v>0</v>
      </c>
      <c r="V480" s="165">
        <f>ROUND(E480*U480,2)</f>
        <v>0</v>
      </c>
      <c r="W480" s="165"/>
      <c r="X480" s="165" t="s">
        <v>196</v>
      </c>
      <c r="Y480" s="166"/>
      <c r="Z480" s="166"/>
      <c r="AA480" s="166"/>
      <c r="AB480" s="166"/>
      <c r="AC480" s="166"/>
      <c r="AD480" s="166"/>
      <c r="AE480" s="166"/>
      <c r="AF480" s="166"/>
      <c r="AG480" s="166" t="s">
        <v>197</v>
      </c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</row>
    <row r="481" spans="1:60" ht="12.75" outlineLevel="1">
      <c r="A481" s="183"/>
      <c r="B481" s="184"/>
      <c r="C481" s="186" t="s">
        <v>745</v>
      </c>
      <c r="D481" s="187"/>
      <c r="E481" s="188">
        <v>2.83</v>
      </c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  <c r="U481" s="165"/>
      <c r="V481" s="165"/>
      <c r="W481" s="165"/>
      <c r="X481" s="165"/>
      <c r="Y481" s="166"/>
      <c r="Z481" s="166"/>
      <c r="AA481" s="166"/>
      <c r="AB481" s="166"/>
      <c r="AC481" s="166"/>
      <c r="AD481" s="166"/>
      <c r="AE481" s="166"/>
      <c r="AF481" s="166"/>
      <c r="AG481" s="166" t="s">
        <v>201</v>
      </c>
      <c r="AH481" s="166">
        <v>0</v>
      </c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</row>
    <row r="482" spans="1:60" ht="12.75" outlineLevel="1">
      <c r="A482" s="183"/>
      <c r="B482" s="184"/>
      <c r="C482" s="186" t="s">
        <v>746</v>
      </c>
      <c r="D482" s="187"/>
      <c r="E482" s="188">
        <v>1.26</v>
      </c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  <c r="U482" s="165"/>
      <c r="V482" s="165"/>
      <c r="W482" s="165"/>
      <c r="X482" s="165"/>
      <c r="Y482" s="166"/>
      <c r="Z482" s="166"/>
      <c r="AA482" s="166"/>
      <c r="AB482" s="166"/>
      <c r="AC482" s="166"/>
      <c r="AD482" s="166"/>
      <c r="AE482" s="166"/>
      <c r="AF482" s="166"/>
      <c r="AG482" s="166" t="s">
        <v>201</v>
      </c>
      <c r="AH482" s="166">
        <v>0</v>
      </c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</row>
    <row r="483" spans="1:60" ht="12.75" outlineLevel="1">
      <c r="A483" s="167">
        <v>132</v>
      </c>
      <c r="B483" s="168" t="s">
        <v>747</v>
      </c>
      <c r="C483" s="169" t="s">
        <v>748</v>
      </c>
      <c r="D483" s="170" t="s">
        <v>749</v>
      </c>
      <c r="E483" s="171">
        <v>130.97332</v>
      </c>
      <c r="F483" s="172"/>
      <c r="G483" s="173">
        <f>ROUND(E483*F483,2)</f>
        <v>0</v>
      </c>
      <c r="H483" s="172"/>
      <c r="I483" s="173">
        <f>ROUND(E483*H483,2)</f>
        <v>0</v>
      </c>
      <c r="J483" s="172"/>
      <c r="K483" s="173">
        <f>ROUND(E483*J483,2)</f>
        <v>0</v>
      </c>
      <c r="L483" s="173">
        <v>21</v>
      </c>
      <c r="M483" s="173">
        <f>G483*(1+L483/100)</f>
        <v>0</v>
      </c>
      <c r="N483" s="173">
        <v>0.001</v>
      </c>
      <c r="O483" s="173">
        <f>ROUND(E483*N483,2)</f>
        <v>0.13</v>
      </c>
      <c r="P483" s="173">
        <v>0</v>
      </c>
      <c r="Q483" s="173">
        <f>ROUND(E483*P483,2)</f>
        <v>0</v>
      </c>
      <c r="R483" s="173"/>
      <c r="S483" s="173" t="s">
        <v>178</v>
      </c>
      <c r="T483" s="174" t="s">
        <v>179</v>
      </c>
      <c r="U483" s="165">
        <v>0</v>
      </c>
      <c r="V483" s="165">
        <f>ROUND(E483*U483,2)</f>
        <v>0</v>
      </c>
      <c r="W483" s="165"/>
      <c r="X483" s="165" t="s">
        <v>196</v>
      </c>
      <c r="Y483" s="166"/>
      <c r="Z483" s="166"/>
      <c r="AA483" s="166"/>
      <c r="AB483" s="166"/>
      <c r="AC483" s="166"/>
      <c r="AD483" s="166"/>
      <c r="AE483" s="166"/>
      <c r="AF483" s="166"/>
      <c r="AG483" s="166" t="s">
        <v>197</v>
      </c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</row>
    <row r="484" spans="1:60" ht="12.75" outlineLevel="1">
      <c r="A484" s="183"/>
      <c r="B484" s="184"/>
      <c r="C484" s="186" t="s">
        <v>750</v>
      </c>
      <c r="D484" s="187"/>
      <c r="E484" s="188">
        <v>51.93</v>
      </c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  <c r="U484" s="165"/>
      <c r="V484" s="165"/>
      <c r="W484" s="165"/>
      <c r="X484" s="165"/>
      <c r="Y484" s="166"/>
      <c r="Z484" s="166"/>
      <c r="AA484" s="166"/>
      <c r="AB484" s="166"/>
      <c r="AC484" s="166"/>
      <c r="AD484" s="166"/>
      <c r="AE484" s="166"/>
      <c r="AF484" s="166"/>
      <c r="AG484" s="166" t="s">
        <v>201</v>
      </c>
      <c r="AH484" s="166">
        <v>0</v>
      </c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</row>
    <row r="485" spans="1:60" ht="12.75" outlineLevel="1">
      <c r="A485" s="183"/>
      <c r="B485" s="184"/>
      <c r="C485" s="186" t="s">
        <v>751</v>
      </c>
      <c r="D485" s="187"/>
      <c r="E485" s="188">
        <v>79.05</v>
      </c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  <c r="U485" s="165"/>
      <c r="V485" s="165"/>
      <c r="W485" s="165"/>
      <c r="X485" s="165"/>
      <c r="Y485" s="166"/>
      <c r="Z485" s="166"/>
      <c r="AA485" s="166"/>
      <c r="AB485" s="166"/>
      <c r="AC485" s="166"/>
      <c r="AD485" s="166"/>
      <c r="AE485" s="166"/>
      <c r="AF485" s="166"/>
      <c r="AG485" s="166" t="s">
        <v>201</v>
      </c>
      <c r="AH485" s="166">
        <v>0</v>
      </c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</row>
    <row r="486" spans="1:60" ht="12.75" outlineLevel="1">
      <c r="A486" s="167">
        <v>133</v>
      </c>
      <c r="B486" s="168" t="s">
        <v>752</v>
      </c>
      <c r="C486" s="169" t="s">
        <v>753</v>
      </c>
      <c r="D486" s="170" t="s">
        <v>250</v>
      </c>
      <c r="E486" s="171">
        <v>8.88</v>
      </c>
      <c r="F486" s="172"/>
      <c r="G486" s="173">
        <f>ROUND(E486*F486,2)</f>
        <v>0</v>
      </c>
      <c r="H486" s="172"/>
      <c r="I486" s="173">
        <f>ROUND(E486*H486,2)</f>
        <v>0</v>
      </c>
      <c r="J486" s="172"/>
      <c r="K486" s="173">
        <f>ROUND(E486*J486,2)</f>
        <v>0</v>
      </c>
      <c r="L486" s="173">
        <v>21</v>
      </c>
      <c r="M486" s="173">
        <f>G486*(1+L486/100)</f>
        <v>0</v>
      </c>
      <c r="N486" s="173">
        <v>0</v>
      </c>
      <c r="O486" s="173">
        <f>ROUND(E486*N486,2)</f>
        <v>0</v>
      </c>
      <c r="P486" s="173">
        <v>0.039</v>
      </c>
      <c r="Q486" s="173">
        <f>ROUND(E486*P486,2)</f>
        <v>0.35</v>
      </c>
      <c r="R486" s="173"/>
      <c r="S486" s="173" t="s">
        <v>178</v>
      </c>
      <c r="T486" s="174" t="s">
        <v>179</v>
      </c>
      <c r="U486" s="165">
        <v>0</v>
      </c>
      <c r="V486" s="165">
        <f>ROUND(E486*U486,2)</f>
        <v>0</v>
      </c>
      <c r="W486" s="165"/>
      <c r="X486" s="165" t="s">
        <v>196</v>
      </c>
      <c r="Y486" s="166"/>
      <c r="Z486" s="166"/>
      <c r="AA486" s="166"/>
      <c r="AB486" s="166"/>
      <c r="AC486" s="166"/>
      <c r="AD486" s="166"/>
      <c r="AE486" s="166"/>
      <c r="AF486" s="166"/>
      <c r="AG486" s="166" t="s">
        <v>197</v>
      </c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</row>
    <row r="487" spans="1:60" ht="12.75" outlineLevel="1">
      <c r="A487" s="183"/>
      <c r="B487" s="184"/>
      <c r="C487" s="186" t="s">
        <v>754</v>
      </c>
      <c r="D487" s="187"/>
      <c r="E487" s="188">
        <v>8.88</v>
      </c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  <c r="U487" s="165"/>
      <c r="V487" s="165"/>
      <c r="W487" s="165"/>
      <c r="X487" s="165"/>
      <c r="Y487" s="166"/>
      <c r="Z487" s="166"/>
      <c r="AA487" s="166"/>
      <c r="AB487" s="166"/>
      <c r="AC487" s="166"/>
      <c r="AD487" s="166"/>
      <c r="AE487" s="166"/>
      <c r="AF487" s="166"/>
      <c r="AG487" s="166" t="s">
        <v>201</v>
      </c>
      <c r="AH487" s="166">
        <v>0</v>
      </c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</row>
    <row r="488" spans="1:60" ht="12.75" outlineLevel="1">
      <c r="A488" s="167">
        <v>134</v>
      </c>
      <c r="B488" s="168" t="s">
        <v>755</v>
      </c>
      <c r="C488" s="169" t="s">
        <v>756</v>
      </c>
      <c r="D488" s="170" t="s">
        <v>749</v>
      </c>
      <c r="E488" s="171">
        <v>1478</v>
      </c>
      <c r="F488" s="172"/>
      <c r="G488" s="173">
        <f>ROUND(E488*F488,2)</f>
        <v>0</v>
      </c>
      <c r="H488" s="172"/>
      <c r="I488" s="173">
        <f>ROUND(E488*H488,2)</f>
        <v>0</v>
      </c>
      <c r="J488" s="172"/>
      <c r="K488" s="173">
        <f>ROUND(E488*J488,2)</f>
        <v>0</v>
      </c>
      <c r="L488" s="173">
        <v>21</v>
      </c>
      <c r="M488" s="173">
        <f>G488*(1+L488/100)</f>
        <v>0</v>
      </c>
      <c r="N488" s="173">
        <v>0.00105</v>
      </c>
      <c r="O488" s="173">
        <f>ROUND(E488*N488,2)</f>
        <v>1.55</v>
      </c>
      <c r="P488" s="173">
        <v>0</v>
      </c>
      <c r="Q488" s="173">
        <f>ROUND(E488*P488,2)</f>
        <v>0</v>
      </c>
      <c r="R488" s="173"/>
      <c r="S488" s="173" t="s">
        <v>178</v>
      </c>
      <c r="T488" s="174" t="s">
        <v>179</v>
      </c>
      <c r="U488" s="165">
        <v>0</v>
      </c>
      <c r="V488" s="165">
        <f>ROUND(E488*U488,2)</f>
        <v>0</v>
      </c>
      <c r="W488" s="165"/>
      <c r="X488" s="165" t="s">
        <v>196</v>
      </c>
      <c r="Y488" s="166"/>
      <c r="Z488" s="166"/>
      <c r="AA488" s="166"/>
      <c r="AB488" s="166"/>
      <c r="AC488" s="166"/>
      <c r="AD488" s="166"/>
      <c r="AE488" s="166"/>
      <c r="AF488" s="166"/>
      <c r="AG488" s="166" t="s">
        <v>197</v>
      </c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</row>
    <row r="489" spans="1:60" ht="12.75" outlineLevel="1">
      <c r="A489" s="183"/>
      <c r="B489" s="184"/>
      <c r="C489" s="186" t="s">
        <v>757</v>
      </c>
      <c r="D489" s="187"/>
      <c r="E489" s="188">
        <v>518</v>
      </c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  <c r="U489" s="165"/>
      <c r="V489" s="165"/>
      <c r="W489" s="165"/>
      <c r="X489" s="165"/>
      <c r="Y489" s="166"/>
      <c r="Z489" s="166"/>
      <c r="AA489" s="166"/>
      <c r="AB489" s="166"/>
      <c r="AC489" s="166"/>
      <c r="AD489" s="166"/>
      <c r="AE489" s="166"/>
      <c r="AF489" s="166"/>
      <c r="AG489" s="166" t="s">
        <v>201</v>
      </c>
      <c r="AH489" s="166">
        <v>0</v>
      </c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</row>
    <row r="490" spans="1:60" ht="12.75" outlineLevel="1">
      <c r="A490" s="183"/>
      <c r="B490" s="184"/>
      <c r="C490" s="186" t="s">
        <v>758</v>
      </c>
      <c r="D490" s="187"/>
      <c r="E490" s="188">
        <v>840</v>
      </c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5"/>
      <c r="U490" s="165"/>
      <c r="V490" s="165"/>
      <c r="W490" s="165"/>
      <c r="X490" s="165"/>
      <c r="Y490" s="166"/>
      <c r="Z490" s="166"/>
      <c r="AA490" s="166"/>
      <c r="AB490" s="166"/>
      <c r="AC490" s="166"/>
      <c r="AD490" s="166"/>
      <c r="AE490" s="166"/>
      <c r="AF490" s="166"/>
      <c r="AG490" s="166" t="s">
        <v>201</v>
      </c>
      <c r="AH490" s="166">
        <v>0</v>
      </c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</row>
    <row r="491" spans="1:60" ht="12.75" outlineLevel="1">
      <c r="A491" s="183"/>
      <c r="B491" s="184"/>
      <c r="C491" s="186" t="s">
        <v>759</v>
      </c>
      <c r="D491" s="187"/>
      <c r="E491" s="188">
        <v>120</v>
      </c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  <c r="U491" s="165"/>
      <c r="V491" s="165"/>
      <c r="W491" s="165"/>
      <c r="X491" s="165"/>
      <c r="Y491" s="166"/>
      <c r="Z491" s="166"/>
      <c r="AA491" s="166"/>
      <c r="AB491" s="166"/>
      <c r="AC491" s="166"/>
      <c r="AD491" s="166"/>
      <c r="AE491" s="166"/>
      <c r="AF491" s="166"/>
      <c r="AG491" s="166" t="s">
        <v>201</v>
      </c>
      <c r="AH491" s="166">
        <v>0</v>
      </c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</row>
    <row r="492" spans="1:60" ht="12.75" outlineLevel="1">
      <c r="A492" s="167">
        <v>135</v>
      </c>
      <c r="B492" s="168" t="s">
        <v>760</v>
      </c>
      <c r="C492" s="169" t="s">
        <v>761</v>
      </c>
      <c r="D492" s="170" t="s">
        <v>324</v>
      </c>
      <c r="E492" s="171">
        <v>8.51</v>
      </c>
      <c r="F492" s="172"/>
      <c r="G492" s="173">
        <f>ROUND(E492*F492,2)</f>
        <v>0</v>
      </c>
      <c r="H492" s="172"/>
      <c r="I492" s="173">
        <f>ROUND(E492*H492,2)</f>
        <v>0</v>
      </c>
      <c r="J492" s="172"/>
      <c r="K492" s="173">
        <f>ROUND(E492*J492,2)</f>
        <v>0</v>
      </c>
      <c r="L492" s="173">
        <v>21</v>
      </c>
      <c r="M492" s="173">
        <f>G492*(1+L492/100)</f>
        <v>0</v>
      </c>
      <c r="N492" s="173">
        <v>0.01</v>
      </c>
      <c r="O492" s="173">
        <f>ROUND(E492*N492,2)</f>
        <v>0.09</v>
      </c>
      <c r="P492" s="173">
        <v>0</v>
      </c>
      <c r="Q492" s="173">
        <f>ROUND(E492*P492,2)</f>
        <v>0</v>
      </c>
      <c r="R492" s="173"/>
      <c r="S492" s="173" t="s">
        <v>194</v>
      </c>
      <c r="T492" s="174" t="s">
        <v>195</v>
      </c>
      <c r="U492" s="165">
        <v>1.57749</v>
      </c>
      <c r="V492" s="165">
        <f>ROUND(E492*U492,2)</f>
        <v>13.42</v>
      </c>
      <c r="W492" s="165"/>
      <c r="X492" s="165" t="s">
        <v>365</v>
      </c>
      <c r="Y492" s="166"/>
      <c r="Z492" s="166"/>
      <c r="AA492" s="166"/>
      <c r="AB492" s="166"/>
      <c r="AC492" s="166"/>
      <c r="AD492" s="166"/>
      <c r="AE492" s="166"/>
      <c r="AF492" s="166"/>
      <c r="AG492" s="166" t="s">
        <v>366</v>
      </c>
      <c r="AH492" s="166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</row>
    <row r="493" spans="1:60" ht="12.75" outlineLevel="1">
      <c r="A493" s="183"/>
      <c r="B493" s="184"/>
      <c r="C493" s="186" t="s">
        <v>521</v>
      </c>
      <c r="D493" s="187"/>
      <c r="E493" s="188">
        <v>4.96</v>
      </c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  <c r="U493" s="165"/>
      <c r="V493" s="165"/>
      <c r="W493" s="165"/>
      <c r="X493" s="165"/>
      <c r="Y493" s="166"/>
      <c r="Z493" s="166"/>
      <c r="AA493" s="166"/>
      <c r="AB493" s="166"/>
      <c r="AC493" s="166"/>
      <c r="AD493" s="166"/>
      <c r="AE493" s="166"/>
      <c r="AF493" s="166"/>
      <c r="AG493" s="166" t="s">
        <v>201</v>
      </c>
      <c r="AH493" s="166">
        <v>0</v>
      </c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</row>
    <row r="494" spans="1:60" ht="12.75" outlineLevel="1">
      <c r="A494" s="183"/>
      <c r="B494" s="184"/>
      <c r="C494" s="186" t="s">
        <v>522</v>
      </c>
      <c r="D494" s="187"/>
      <c r="E494" s="188">
        <v>3.55</v>
      </c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  <c r="U494" s="165"/>
      <c r="V494" s="165"/>
      <c r="W494" s="165"/>
      <c r="X494" s="165"/>
      <c r="Y494" s="166"/>
      <c r="Z494" s="166"/>
      <c r="AA494" s="166"/>
      <c r="AB494" s="166"/>
      <c r="AC494" s="166"/>
      <c r="AD494" s="166"/>
      <c r="AE494" s="166"/>
      <c r="AF494" s="166"/>
      <c r="AG494" s="166" t="s">
        <v>201</v>
      </c>
      <c r="AH494" s="166">
        <v>0</v>
      </c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</row>
    <row r="495" spans="1:60" ht="12.75" outlineLevel="1">
      <c r="A495" s="167">
        <v>136</v>
      </c>
      <c r="B495" s="168" t="s">
        <v>762</v>
      </c>
      <c r="C495" s="169" t="s">
        <v>763</v>
      </c>
      <c r="D495" s="170" t="s">
        <v>240</v>
      </c>
      <c r="E495" s="171">
        <v>2.09675</v>
      </c>
      <c r="F495" s="172"/>
      <c r="G495" s="173">
        <f>ROUND(E495*F495,2)</f>
        <v>0</v>
      </c>
      <c r="H495" s="172"/>
      <c r="I495" s="173">
        <f>ROUND(E495*H495,2)</f>
        <v>0</v>
      </c>
      <c r="J495" s="172"/>
      <c r="K495" s="173">
        <f>ROUND(E495*J495,2)</f>
        <v>0</v>
      </c>
      <c r="L495" s="173">
        <v>21</v>
      </c>
      <c r="M495" s="173">
        <f>G495*(1+L495/100)</f>
        <v>0</v>
      </c>
      <c r="N495" s="173">
        <v>0</v>
      </c>
      <c r="O495" s="173">
        <f>ROUND(E495*N495,2)</f>
        <v>0</v>
      </c>
      <c r="P495" s="173">
        <v>0</v>
      </c>
      <c r="Q495" s="173">
        <f>ROUND(E495*P495,2)</f>
        <v>0</v>
      </c>
      <c r="R495" s="173" t="s">
        <v>733</v>
      </c>
      <c r="S495" s="173" t="s">
        <v>194</v>
      </c>
      <c r="T495" s="174" t="s">
        <v>195</v>
      </c>
      <c r="U495" s="165">
        <v>3.327</v>
      </c>
      <c r="V495" s="165">
        <f>ROUND(E495*U495,2)</f>
        <v>6.98</v>
      </c>
      <c r="W495" s="165"/>
      <c r="X495" s="165" t="s">
        <v>639</v>
      </c>
      <c r="Y495" s="166"/>
      <c r="Z495" s="166"/>
      <c r="AA495" s="166"/>
      <c r="AB495" s="166"/>
      <c r="AC495" s="166"/>
      <c r="AD495" s="166"/>
      <c r="AE495" s="166"/>
      <c r="AF495" s="166"/>
      <c r="AG495" s="166" t="s">
        <v>640</v>
      </c>
      <c r="AH495" s="166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</row>
    <row r="496" spans="1:60" ht="12.75" customHeight="1" outlineLevel="1">
      <c r="A496" s="183"/>
      <c r="B496" s="184"/>
      <c r="C496" s="228" t="s">
        <v>704</v>
      </c>
      <c r="D496" s="228"/>
      <c r="E496" s="228"/>
      <c r="F496" s="228"/>
      <c r="G496" s="228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  <c r="U496" s="165"/>
      <c r="V496" s="165"/>
      <c r="W496" s="165"/>
      <c r="X496" s="165"/>
      <c r="Y496" s="166"/>
      <c r="Z496" s="166"/>
      <c r="AA496" s="166"/>
      <c r="AB496" s="166"/>
      <c r="AC496" s="166"/>
      <c r="AD496" s="166"/>
      <c r="AE496" s="166"/>
      <c r="AF496" s="166"/>
      <c r="AG496" s="166" t="s">
        <v>199</v>
      </c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</row>
    <row r="497" spans="1:60" ht="12.75" outlineLevel="1">
      <c r="A497" s="183"/>
      <c r="B497" s="184"/>
      <c r="C497" s="186" t="s">
        <v>642</v>
      </c>
      <c r="D497" s="187"/>
      <c r="E497" s="188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6"/>
      <c r="Z497" s="166"/>
      <c r="AA497" s="166"/>
      <c r="AB497" s="166"/>
      <c r="AC497" s="166"/>
      <c r="AD497" s="166"/>
      <c r="AE497" s="166"/>
      <c r="AF497" s="166"/>
      <c r="AG497" s="166" t="s">
        <v>201</v>
      </c>
      <c r="AH497" s="166">
        <v>0</v>
      </c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</row>
    <row r="498" spans="1:60" ht="12.75" outlineLevel="1">
      <c r="A498" s="183"/>
      <c r="B498" s="184"/>
      <c r="C498" s="186" t="s">
        <v>764</v>
      </c>
      <c r="D498" s="187"/>
      <c r="E498" s="188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  <c r="U498" s="165"/>
      <c r="V498" s="165"/>
      <c r="W498" s="165"/>
      <c r="X498" s="165"/>
      <c r="Y498" s="166"/>
      <c r="Z498" s="166"/>
      <c r="AA498" s="166"/>
      <c r="AB498" s="166"/>
      <c r="AC498" s="166"/>
      <c r="AD498" s="166"/>
      <c r="AE498" s="166"/>
      <c r="AF498" s="166"/>
      <c r="AG498" s="166" t="s">
        <v>201</v>
      </c>
      <c r="AH498" s="166">
        <v>0</v>
      </c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</row>
    <row r="499" spans="1:60" ht="12.75" outlineLevel="1">
      <c r="A499" s="183"/>
      <c r="B499" s="184"/>
      <c r="C499" s="186" t="s">
        <v>765</v>
      </c>
      <c r="D499" s="187"/>
      <c r="E499" s="188">
        <v>2.09675</v>
      </c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6"/>
      <c r="Z499" s="166"/>
      <c r="AA499" s="166"/>
      <c r="AB499" s="166"/>
      <c r="AC499" s="166"/>
      <c r="AD499" s="166"/>
      <c r="AE499" s="166"/>
      <c r="AF499" s="166"/>
      <c r="AG499" s="166" t="s">
        <v>201</v>
      </c>
      <c r="AH499" s="166">
        <v>0</v>
      </c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</row>
    <row r="500" spans="1:33" ht="12.75">
      <c r="A500" s="149" t="s">
        <v>173</v>
      </c>
      <c r="B500" s="150" t="s">
        <v>115</v>
      </c>
      <c r="C500" s="151" t="s">
        <v>116</v>
      </c>
      <c r="D500" s="152"/>
      <c r="E500" s="153"/>
      <c r="F500" s="154"/>
      <c r="G500" s="154">
        <f>SUMIF(AG501:AG511,"&lt;&gt;NOR",G501:G511)</f>
        <v>0</v>
      </c>
      <c r="H500" s="154"/>
      <c r="I500" s="154">
        <f>SUM(I501:I511)</f>
        <v>0</v>
      </c>
      <c r="J500" s="154"/>
      <c r="K500" s="154">
        <f>SUM(K501:K511)</f>
        <v>0</v>
      </c>
      <c r="L500" s="154"/>
      <c r="M500" s="154">
        <f>SUM(M501:M511)</f>
        <v>0</v>
      </c>
      <c r="N500" s="154"/>
      <c r="O500" s="154">
        <f>SUM(O501:O511)</f>
        <v>1.46</v>
      </c>
      <c r="P500" s="154"/>
      <c r="Q500" s="154">
        <f>SUM(Q501:Q511)</f>
        <v>0</v>
      </c>
      <c r="R500" s="154"/>
      <c r="S500" s="154"/>
      <c r="T500" s="155"/>
      <c r="U500" s="156"/>
      <c r="V500" s="156">
        <f>SUM(V501:V511)</f>
        <v>65.16</v>
      </c>
      <c r="W500" s="156"/>
      <c r="X500" s="156"/>
      <c r="AG500" t="s">
        <v>174</v>
      </c>
    </row>
    <row r="501" spans="1:60" ht="22.5" outlineLevel="1">
      <c r="A501" s="167">
        <v>137</v>
      </c>
      <c r="B501" s="168" t="s">
        <v>766</v>
      </c>
      <c r="C501" s="169" t="s">
        <v>767</v>
      </c>
      <c r="D501" s="170" t="s">
        <v>250</v>
      </c>
      <c r="E501" s="171">
        <v>60.4</v>
      </c>
      <c r="F501" s="172"/>
      <c r="G501" s="173">
        <f>ROUND(E501*F501,2)</f>
        <v>0</v>
      </c>
      <c r="H501" s="172"/>
      <c r="I501" s="173">
        <f>ROUND(E501*H501,2)</f>
        <v>0</v>
      </c>
      <c r="J501" s="172"/>
      <c r="K501" s="173">
        <f>ROUND(E501*J501,2)</f>
        <v>0</v>
      </c>
      <c r="L501" s="173">
        <v>21</v>
      </c>
      <c r="M501" s="173">
        <f>G501*(1+L501/100)</f>
        <v>0</v>
      </c>
      <c r="N501" s="173">
        <v>0.00515</v>
      </c>
      <c r="O501" s="173">
        <f>ROUND(E501*N501,2)</f>
        <v>0.31</v>
      </c>
      <c r="P501" s="173">
        <v>0</v>
      </c>
      <c r="Q501" s="173">
        <f>ROUND(E501*P501,2)</f>
        <v>0</v>
      </c>
      <c r="R501" s="173" t="s">
        <v>768</v>
      </c>
      <c r="S501" s="173" t="s">
        <v>195</v>
      </c>
      <c r="T501" s="174" t="s">
        <v>195</v>
      </c>
      <c r="U501" s="165">
        <v>1.04</v>
      </c>
      <c r="V501" s="165">
        <f>ROUND(E501*U501,2)</f>
        <v>62.82</v>
      </c>
      <c r="W501" s="165"/>
      <c r="X501" s="165" t="s">
        <v>196</v>
      </c>
      <c r="Y501" s="166"/>
      <c r="Z501" s="166"/>
      <c r="AA501" s="166"/>
      <c r="AB501" s="166"/>
      <c r="AC501" s="166"/>
      <c r="AD501" s="166"/>
      <c r="AE501" s="166"/>
      <c r="AF501" s="166"/>
      <c r="AG501" s="166" t="s">
        <v>197</v>
      </c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</row>
    <row r="502" spans="1:60" ht="12.75" outlineLevel="1">
      <c r="A502" s="183"/>
      <c r="B502" s="184"/>
      <c r="C502" s="186" t="s">
        <v>769</v>
      </c>
      <c r="D502" s="187"/>
      <c r="E502" s="188">
        <v>19.86</v>
      </c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  <c r="U502" s="165"/>
      <c r="V502" s="165"/>
      <c r="W502" s="165"/>
      <c r="X502" s="165"/>
      <c r="Y502" s="166"/>
      <c r="Z502" s="166"/>
      <c r="AA502" s="166"/>
      <c r="AB502" s="166"/>
      <c r="AC502" s="166"/>
      <c r="AD502" s="166"/>
      <c r="AE502" s="166"/>
      <c r="AF502" s="166"/>
      <c r="AG502" s="166" t="s">
        <v>201</v>
      </c>
      <c r="AH502" s="166">
        <v>0</v>
      </c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</row>
    <row r="503" spans="1:60" ht="12.75" outlineLevel="1">
      <c r="A503" s="183"/>
      <c r="B503" s="184"/>
      <c r="C503" s="186" t="s">
        <v>770</v>
      </c>
      <c r="D503" s="187"/>
      <c r="E503" s="188">
        <v>23.59</v>
      </c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  <c r="U503" s="165"/>
      <c r="V503" s="165"/>
      <c r="W503" s="165"/>
      <c r="X503" s="165"/>
      <c r="Y503" s="166"/>
      <c r="Z503" s="166"/>
      <c r="AA503" s="166"/>
      <c r="AB503" s="166"/>
      <c r="AC503" s="166"/>
      <c r="AD503" s="166"/>
      <c r="AE503" s="166"/>
      <c r="AF503" s="166"/>
      <c r="AG503" s="166" t="s">
        <v>201</v>
      </c>
      <c r="AH503" s="166">
        <v>0</v>
      </c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</row>
    <row r="504" spans="1:60" ht="12.75" outlineLevel="1">
      <c r="A504" s="183"/>
      <c r="B504" s="184"/>
      <c r="C504" s="186" t="s">
        <v>771</v>
      </c>
      <c r="D504" s="187"/>
      <c r="E504" s="188">
        <v>16.95</v>
      </c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  <c r="U504" s="165"/>
      <c r="V504" s="165"/>
      <c r="W504" s="165"/>
      <c r="X504" s="165"/>
      <c r="Y504" s="166"/>
      <c r="Z504" s="166"/>
      <c r="AA504" s="166"/>
      <c r="AB504" s="166"/>
      <c r="AC504" s="166"/>
      <c r="AD504" s="166"/>
      <c r="AE504" s="166"/>
      <c r="AF504" s="166"/>
      <c r="AG504" s="166" t="s">
        <v>201</v>
      </c>
      <c r="AH504" s="166">
        <v>0</v>
      </c>
      <c r="AI504" s="166"/>
      <c r="AJ504" s="166"/>
      <c r="AK504" s="166"/>
      <c r="AL504" s="166"/>
      <c r="AM504" s="166"/>
      <c r="AN504" s="166"/>
      <c r="AO504" s="166"/>
      <c r="AP504" s="166"/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</row>
    <row r="505" spans="1:60" ht="12.75" outlineLevel="1">
      <c r="A505" s="167">
        <v>138</v>
      </c>
      <c r="B505" s="168" t="s">
        <v>772</v>
      </c>
      <c r="C505" s="169" t="s">
        <v>773</v>
      </c>
      <c r="D505" s="170" t="s">
        <v>250</v>
      </c>
      <c r="E505" s="171">
        <v>63.42</v>
      </c>
      <c r="F505" s="172"/>
      <c r="G505" s="173">
        <f>ROUND(E505*F505,2)</f>
        <v>0</v>
      </c>
      <c r="H505" s="172"/>
      <c r="I505" s="173">
        <f>ROUND(E505*H505,2)</f>
        <v>0</v>
      </c>
      <c r="J505" s="172"/>
      <c r="K505" s="173">
        <f>ROUND(E505*J505,2)</f>
        <v>0</v>
      </c>
      <c r="L505" s="173">
        <v>21</v>
      </c>
      <c r="M505" s="173">
        <f>G505*(1+L505/100)</f>
        <v>0</v>
      </c>
      <c r="N505" s="173">
        <v>0.0182</v>
      </c>
      <c r="O505" s="173">
        <f>ROUND(E505*N505,2)</f>
        <v>1.15</v>
      </c>
      <c r="P505" s="173">
        <v>0</v>
      </c>
      <c r="Q505" s="173">
        <f>ROUND(E505*P505,2)</f>
        <v>0</v>
      </c>
      <c r="R505" s="173"/>
      <c r="S505" s="173" t="s">
        <v>178</v>
      </c>
      <c r="T505" s="174" t="s">
        <v>179</v>
      </c>
      <c r="U505" s="165">
        <v>0</v>
      </c>
      <c r="V505" s="165">
        <f>ROUND(E505*U505,2)</f>
        <v>0</v>
      </c>
      <c r="W505" s="165"/>
      <c r="X505" s="165" t="s">
        <v>490</v>
      </c>
      <c r="Y505" s="166"/>
      <c r="Z505" s="166"/>
      <c r="AA505" s="166"/>
      <c r="AB505" s="166"/>
      <c r="AC505" s="166"/>
      <c r="AD505" s="166"/>
      <c r="AE505" s="166"/>
      <c r="AF505" s="166"/>
      <c r="AG505" s="166" t="s">
        <v>491</v>
      </c>
      <c r="AH505" s="166"/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</row>
    <row r="506" spans="1:60" ht="12.75" outlineLevel="1">
      <c r="A506" s="183"/>
      <c r="B506" s="184"/>
      <c r="C506" s="186" t="s">
        <v>774</v>
      </c>
      <c r="D506" s="187"/>
      <c r="E506" s="188">
        <v>63.42</v>
      </c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  <c r="U506" s="165"/>
      <c r="V506" s="165"/>
      <c r="W506" s="165"/>
      <c r="X506" s="165"/>
      <c r="Y506" s="166"/>
      <c r="Z506" s="166"/>
      <c r="AA506" s="166"/>
      <c r="AB506" s="166"/>
      <c r="AC506" s="166"/>
      <c r="AD506" s="166"/>
      <c r="AE506" s="166"/>
      <c r="AF506" s="166"/>
      <c r="AG506" s="166" t="s">
        <v>201</v>
      </c>
      <c r="AH506" s="166">
        <v>0</v>
      </c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</row>
    <row r="507" spans="1:60" ht="12.75" outlineLevel="1">
      <c r="A507" s="167">
        <v>139</v>
      </c>
      <c r="B507" s="168" t="s">
        <v>775</v>
      </c>
      <c r="C507" s="169" t="s">
        <v>776</v>
      </c>
      <c r="D507" s="170" t="s">
        <v>240</v>
      </c>
      <c r="E507" s="171">
        <v>1.4653</v>
      </c>
      <c r="F507" s="172"/>
      <c r="G507" s="173">
        <f>ROUND(E507*F507,2)</f>
        <v>0</v>
      </c>
      <c r="H507" s="172"/>
      <c r="I507" s="173">
        <f>ROUND(E507*H507,2)</f>
        <v>0</v>
      </c>
      <c r="J507" s="172"/>
      <c r="K507" s="173">
        <f>ROUND(E507*J507,2)</f>
        <v>0</v>
      </c>
      <c r="L507" s="173">
        <v>21</v>
      </c>
      <c r="M507" s="173">
        <f>G507*(1+L507/100)</f>
        <v>0</v>
      </c>
      <c r="N507" s="173">
        <v>0</v>
      </c>
      <c r="O507" s="173">
        <f>ROUND(E507*N507,2)</f>
        <v>0</v>
      </c>
      <c r="P507" s="173">
        <v>0</v>
      </c>
      <c r="Q507" s="173">
        <f>ROUND(E507*P507,2)</f>
        <v>0</v>
      </c>
      <c r="R507" s="173" t="s">
        <v>768</v>
      </c>
      <c r="S507" s="173" t="s">
        <v>194</v>
      </c>
      <c r="T507" s="174" t="s">
        <v>195</v>
      </c>
      <c r="U507" s="165">
        <v>1.598</v>
      </c>
      <c r="V507" s="165">
        <f>ROUND(E507*U507,2)</f>
        <v>2.34</v>
      </c>
      <c r="W507" s="165"/>
      <c r="X507" s="165" t="s">
        <v>639</v>
      </c>
      <c r="Y507" s="166"/>
      <c r="Z507" s="166"/>
      <c r="AA507" s="166"/>
      <c r="AB507" s="166"/>
      <c r="AC507" s="166"/>
      <c r="AD507" s="166"/>
      <c r="AE507" s="166"/>
      <c r="AF507" s="166"/>
      <c r="AG507" s="166" t="s">
        <v>640</v>
      </c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</row>
    <row r="508" spans="1:60" ht="12.75" customHeight="1" outlineLevel="1">
      <c r="A508" s="183"/>
      <c r="B508" s="184"/>
      <c r="C508" s="228" t="s">
        <v>704</v>
      </c>
      <c r="D508" s="228"/>
      <c r="E508" s="228"/>
      <c r="F508" s="228"/>
      <c r="G508" s="228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  <c r="U508" s="165"/>
      <c r="V508" s="165"/>
      <c r="W508" s="165"/>
      <c r="X508" s="165"/>
      <c r="Y508" s="166"/>
      <c r="Z508" s="166"/>
      <c r="AA508" s="166"/>
      <c r="AB508" s="166"/>
      <c r="AC508" s="166"/>
      <c r="AD508" s="166"/>
      <c r="AE508" s="166"/>
      <c r="AF508" s="166"/>
      <c r="AG508" s="166" t="s">
        <v>199</v>
      </c>
      <c r="AH508" s="166"/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</row>
    <row r="509" spans="1:60" ht="12.75" outlineLevel="1">
      <c r="A509" s="183"/>
      <c r="B509" s="184"/>
      <c r="C509" s="186" t="s">
        <v>642</v>
      </c>
      <c r="D509" s="187"/>
      <c r="E509" s="188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  <c r="U509" s="165"/>
      <c r="V509" s="165"/>
      <c r="W509" s="165"/>
      <c r="X509" s="165"/>
      <c r="Y509" s="166"/>
      <c r="Z509" s="166"/>
      <c r="AA509" s="166"/>
      <c r="AB509" s="166"/>
      <c r="AC509" s="166"/>
      <c r="AD509" s="166"/>
      <c r="AE509" s="166"/>
      <c r="AF509" s="166"/>
      <c r="AG509" s="166" t="s">
        <v>201</v>
      </c>
      <c r="AH509" s="166">
        <v>0</v>
      </c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</row>
    <row r="510" spans="1:60" ht="12.75" outlineLevel="1">
      <c r="A510" s="183"/>
      <c r="B510" s="184"/>
      <c r="C510" s="186" t="s">
        <v>777</v>
      </c>
      <c r="D510" s="187"/>
      <c r="E510" s="188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5"/>
      <c r="X510" s="165"/>
      <c r="Y510" s="166"/>
      <c r="Z510" s="166"/>
      <c r="AA510" s="166"/>
      <c r="AB510" s="166"/>
      <c r="AC510" s="166"/>
      <c r="AD510" s="166"/>
      <c r="AE510" s="166"/>
      <c r="AF510" s="166"/>
      <c r="AG510" s="166" t="s">
        <v>201</v>
      </c>
      <c r="AH510" s="166">
        <v>0</v>
      </c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</row>
    <row r="511" spans="1:60" ht="12.75" outlineLevel="1">
      <c r="A511" s="183"/>
      <c r="B511" s="184"/>
      <c r="C511" s="186" t="s">
        <v>778</v>
      </c>
      <c r="D511" s="187"/>
      <c r="E511" s="188">
        <v>1.4653</v>
      </c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  <c r="U511" s="165"/>
      <c r="V511" s="165"/>
      <c r="W511" s="165"/>
      <c r="X511" s="165"/>
      <c r="Y511" s="166"/>
      <c r="Z511" s="166"/>
      <c r="AA511" s="166"/>
      <c r="AB511" s="166"/>
      <c r="AC511" s="166"/>
      <c r="AD511" s="166"/>
      <c r="AE511" s="166"/>
      <c r="AF511" s="166"/>
      <c r="AG511" s="166" t="s">
        <v>201</v>
      </c>
      <c r="AH511" s="166">
        <v>0</v>
      </c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</row>
    <row r="512" spans="1:33" ht="12.75">
      <c r="A512" s="149" t="s">
        <v>173</v>
      </c>
      <c r="B512" s="150" t="s">
        <v>117</v>
      </c>
      <c r="C512" s="151" t="s">
        <v>118</v>
      </c>
      <c r="D512" s="152"/>
      <c r="E512" s="153"/>
      <c r="F512" s="154"/>
      <c r="G512" s="154">
        <f>SUMIF(AG513:AG529,"&lt;&gt;NOR",G513:G529)</f>
        <v>0</v>
      </c>
      <c r="H512" s="154"/>
      <c r="I512" s="154">
        <f>SUM(I513:I529)</f>
        <v>0</v>
      </c>
      <c r="J512" s="154"/>
      <c r="K512" s="154">
        <f>SUM(K513:K529)</f>
        <v>0</v>
      </c>
      <c r="L512" s="154"/>
      <c r="M512" s="154">
        <f>SUM(M513:M529)</f>
        <v>0</v>
      </c>
      <c r="N512" s="154"/>
      <c r="O512" s="154">
        <f>SUM(O513:O529)</f>
        <v>0.98</v>
      </c>
      <c r="P512" s="154"/>
      <c r="Q512" s="154">
        <f>SUM(Q513:Q529)</f>
        <v>0.09</v>
      </c>
      <c r="R512" s="154"/>
      <c r="S512" s="154"/>
      <c r="T512" s="155"/>
      <c r="U512" s="156"/>
      <c r="V512" s="156">
        <f>SUM(V513:V529)</f>
        <v>38.96999999999999</v>
      </c>
      <c r="W512" s="156"/>
      <c r="X512" s="156"/>
      <c r="AG512" t="s">
        <v>174</v>
      </c>
    </row>
    <row r="513" spans="1:60" ht="12.75" outlineLevel="1">
      <c r="A513" s="167">
        <v>140</v>
      </c>
      <c r="B513" s="168" t="s">
        <v>779</v>
      </c>
      <c r="C513" s="169" t="s">
        <v>780</v>
      </c>
      <c r="D513" s="170" t="s">
        <v>250</v>
      </c>
      <c r="E513" s="171">
        <v>85.7</v>
      </c>
      <c r="F513" s="172"/>
      <c r="G513" s="173">
        <f>ROUND(E513*F513,2)</f>
        <v>0</v>
      </c>
      <c r="H513" s="172"/>
      <c r="I513" s="173">
        <f>ROUND(E513*H513,2)</f>
        <v>0</v>
      </c>
      <c r="J513" s="172"/>
      <c r="K513" s="173">
        <f>ROUND(E513*J513,2)</f>
        <v>0</v>
      </c>
      <c r="L513" s="173">
        <v>21</v>
      </c>
      <c r="M513" s="173">
        <f>G513*(1+L513/100)</f>
        <v>0</v>
      </c>
      <c r="N513" s="173">
        <v>0</v>
      </c>
      <c r="O513" s="173">
        <f>ROUND(E513*N513,2)</f>
        <v>0</v>
      </c>
      <c r="P513" s="173">
        <v>0.001</v>
      </c>
      <c r="Q513" s="173">
        <f>ROUND(E513*P513,2)</f>
        <v>0.09</v>
      </c>
      <c r="R513" s="173" t="s">
        <v>781</v>
      </c>
      <c r="S513" s="173" t="s">
        <v>194</v>
      </c>
      <c r="T513" s="174" t="s">
        <v>195</v>
      </c>
      <c r="U513" s="165">
        <v>0.29155</v>
      </c>
      <c r="V513" s="165">
        <f>ROUND(E513*U513,2)</f>
        <v>24.99</v>
      </c>
      <c r="W513" s="165"/>
      <c r="X513" s="165" t="s">
        <v>365</v>
      </c>
      <c r="Y513" s="166"/>
      <c r="Z513" s="166"/>
      <c r="AA513" s="166"/>
      <c r="AB513" s="166"/>
      <c r="AC513" s="166"/>
      <c r="AD513" s="166"/>
      <c r="AE513" s="166"/>
      <c r="AF513" s="166"/>
      <c r="AG513" s="166" t="s">
        <v>366</v>
      </c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</row>
    <row r="514" spans="1:60" ht="12.75" customHeight="1" outlineLevel="1">
      <c r="A514" s="183"/>
      <c r="B514" s="184"/>
      <c r="C514" s="228" t="s">
        <v>782</v>
      </c>
      <c r="D514" s="228"/>
      <c r="E514" s="228"/>
      <c r="F514" s="228"/>
      <c r="G514" s="228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  <c r="U514" s="165"/>
      <c r="V514" s="165"/>
      <c r="W514" s="165"/>
      <c r="X514" s="165"/>
      <c r="Y514" s="166"/>
      <c r="Z514" s="166"/>
      <c r="AA514" s="166"/>
      <c r="AB514" s="166"/>
      <c r="AC514" s="166"/>
      <c r="AD514" s="166"/>
      <c r="AE514" s="166"/>
      <c r="AF514" s="166"/>
      <c r="AG514" s="166" t="s">
        <v>199</v>
      </c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</row>
    <row r="515" spans="1:60" ht="12.75" outlineLevel="1">
      <c r="A515" s="183"/>
      <c r="B515" s="184"/>
      <c r="C515" s="186" t="s">
        <v>783</v>
      </c>
      <c r="D515" s="187"/>
      <c r="E515" s="188">
        <v>85.7</v>
      </c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5"/>
      <c r="X515" s="165"/>
      <c r="Y515" s="166"/>
      <c r="Z515" s="166"/>
      <c r="AA515" s="166"/>
      <c r="AB515" s="166"/>
      <c r="AC515" s="166"/>
      <c r="AD515" s="166"/>
      <c r="AE515" s="166"/>
      <c r="AF515" s="166"/>
      <c r="AG515" s="166" t="s">
        <v>201</v>
      </c>
      <c r="AH515" s="166">
        <v>0</v>
      </c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</row>
    <row r="516" spans="1:60" ht="33.75" outlineLevel="1">
      <c r="A516" s="167">
        <v>141</v>
      </c>
      <c r="B516" s="168" t="s">
        <v>784</v>
      </c>
      <c r="C516" s="169" t="s">
        <v>785</v>
      </c>
      <c r="D516" s="170" t="s">
        <v>250</v>
      </c>
      <c r="E516" s="171">
        <v>7.27</v>
      </c>
      <c r="F516" s="172"/>
      <c r="G516" s="173">
        <f>ROUND(E516*F516,2)</f>
        <v>0</v>
      </c>
      <c r="H516" s="172"/>
      <c r="I516" s="173">
        <f>ROUND(E516*H516,2)</f>
        <v>0</v>
      </c>
      <c r="J516" s="172"/>
      <c r="K516" s="173">
        <f>ROUND(E516*J516,2)</f>
        <v>0</v>
      </c>
      <c r="L516" s="173">
        <v>21</v>
      </c>
      <c r="M516" s="173">
        <f>G516*(1+L516/100)</f>
        <v>0</v>
      </c>
      <c r="N516" s="173">
        <v>0.00887</v>
      </c>
      <c r="O516" s="173">
        <f>ROUND(E516*N516,2)</f>
        <v>0.06</v>
      </c>
      <c r="P516" s="173">
        <v>0</v>
      </c>
      <c r="Q516" s="173">
        <f>ROUND(E516*P516,2)</f>
        <v>0</v>
      </c>
      <c r="R516" s="173" t="s">
        <v>781</v>
      </c>
      <c r="S516" s="173" t="s">
        <v>194</v>
      </c>
      <c r="T516" s="174" t="s">
        <v>195</v>
      </c>
      <c r="U516" s="165">
        <v>1.30719</v>
      </c>
      <c r="V516" s="165">
        <f>ROUND(E516*U516,2)</f>
        <v>9.5</v>
      </c>
      <c r="W516" s="165"/>
      <c r="X516" s="165" t="s">
        <v>365</v>
      </c>
      <c r="Y516" s="166"/>
      <c r="Z516" s="166"/>
      <c r="AA516" s="166"/>
      <c r="AB516" s="166"/>
      <c r="AC516" s="166"/>
      <c r="AD516" s="166"/>
      <c r="AE516" s="166"/>
      <c r="AF516" s="166"/>
      <c r="AG516" s="166" t="s">
        <v>366</v>
      </c>
      <c r="AH516" s="166"/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</row>
    <row r="517" spans="1:60" ht="22.5" customHeight="1" outlineLevel="1">
      <c r="A517" s="183"/>
      <c r="B517" s="184"/>
      <c r="C517" s="228" t="s">
        <v>786</v>
      </c>
      <c r="D517" s="228"/>
      <c r="E517" s="228"/>
      <c r="F517" s="228"/>
      <c r="G517" s="228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5"/>
      <c r="X517" s="165"/>
      <c r="Y517" s="166"/>
      <c r="Z517" s="166"/>
      <c r="AA517" s="166"/>
      <c r="AB517" s="166"/>
      <c r="AC517" s="166"/>
      <c r="AD517" s="166"/>
      <c r="AE517" s="166"/>
      <c r="AF517" s="166"/>
      <c r="AG517" s="166" t="s">
        <v>199</v>
      </c>
      <c r="AH517" s="166"/>
      <c r="AI517" s="166"/>
      <c r="AJ517" s="166"/>
      <c r="AK517" s="166"/>
      <c r="AL517" s="166"/>
      <c r="AM517" s="166"/>
      <c r="AN517" s="166"/>
      <c r="AO517" s="166"/>
      <c r="AP517" s="166"/>
      <c r="AQ517" s="166"/>
      <c r="AR517" s="166"/>
      <c r="AS517" s="166"/>
      <c r="AT517" s="166"/>
      <c r="AU517" s="166"/>
      <c r="AV517" s="166"/>
      <c r="AW517" s="166"/>
      <c r="AX517" s="166"/>
      <c r="AY517" s="166"/>
      <c r="AZ517" s="166"/>
      <c r="BA517" s="185" t="str">
        <f>C517</f>
        <v>lepení a dodávka podlahoviny z PVC, bez podkladu. Svaření podlahoviny. Dodávka a lepení podlahových soklíků z měkčeného PVC. Pastování a vyleštění podlah.</v>
      </c>
      <c r="BB517" s="166"/>
      <c r="BC517" s="166"/>
      <c r="BD517" s="166"/>
      <c r="BE517" s="166"/>
      <c r="BF517" s="166"/>
      <c r="BG517" s="166"/>
      <c r="BH517" s="166"/>
    </row>
    <row r="518" spans="1:60" ht="12.75" outlineLevel="1">
      <c r="A518" s="183"/>
      <c r="B518" s="184"/>
      <c r="C518" s="186" t="s">
        <v>787</v>
      </c>
      <c r="D518" s="187"/>
      <c r="E518" s="188">
        <v>7.27</v>
      </c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  <c r="U518" s="165"/>
      <c r="V518" s="165"/>
      <c r="W518" s="165"/>
      <c r="X518" s="165"/>
      <c r="Y518" s="166"/>
      <c r="Z518" s="166"/>
      <c r="AA518" s="166"/>
      <c r="AB518" s="166"/>
      <c r="AC518" s="166"/>
      <c r="AD518" s="166"/>
      <c r="AE518" s="166"/>
      <c r="AF518" s="166"/>
      <c r="AG518" s="166" t="s">
        <v>201</v>
      </c>
      <c r="AH518" s="166">
        <v>0</v>
      </c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</row>
    <row r="519" spans="1:60" ht="12.75" outlineLevel="1">
      <c r="A519" s="167">
        <v>142</v>
      </c>
      <c r="B519" s="168" t="s">
        <v>788</v>
      </c>
      <c r="C519" s="169" t="s">
        <v>789</v>
      </c>
      <c r="D519" s="170" t="s">
        <v>250</v>
      </c>
      <c r="E519" s="171">
        <v>7.2</v>
      </c>
      <c r="F519" s="172"/>
      <c r="G519" s="173">
        <f>ROUND(E519*F519,2)</f>
        <v>0</v>
      </c>
      <c r="H519" s="172"/>
      <c r="I519" s="173">
        <f>ROUND(E519*H519,2)</f>
        <v>0</v>
      </c>
      <c r="J519" s="172"/>
      <c r="K519" s="173">
        <f>ROUND(E519*J519,2)</f>
        <v>0</v>
      </c>
      <c r="L519" s="173">
        <v>21</v>
      </c>
      <c r="M519" s="173">
        <f>G519*(1+L519/100)</f>
        <v>0</v>
      </c>
      <c r="N519" s="173">
        <v>0.003</v>
      </c>
      <c r="O519" s="173">
        <f>ROUND(E519*N519,2)</f>
        <v>0.02</v>
      </c>
      <c r="P519" s="173">
        <v>0</v>
      </c>
      <c r="Q519" s="173">
        <f>ROUND(E519*P519,2)</f>
        <v>0</v>
      </c>
      <c r="R519" s="173" t="s">
        <v>790</v>
      </c>
      <c r="S519" s="173" t="s">
        <v>686</v>
      </c>
      <c r="T519" s="174" t="s">
        <v>686</v>
      </c>
      <c r="U519" s="165">
        <v>0.05</v>
      </c>
      <c r="V519" s="165">
        <f>ROUND(E519*U519,2)</f>
        <v>0.36</v>
      </c>
      <c r="W519" s="165"/>
      <c r="X519" s="165" t="s">
        <v>196</v>
      </c>
      <c r="Y519" s="166"/>
      <c r="Z519" s="166"/>
      <c r="AA519" s="166"/>
      <c r="AB519" s="166"/>
      <c r="AC519" s="166"/>
      <c r="AD519" s="166"/>
      <c r="AE519" s="166"/>
      <c r="AF519" s="166"/>
      <c r="AG519" s="166" t="s">
        <v>197</v>
      </c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</row>
    <row r="520" spans="1:60" ht="12.75" outlineLevel="1">
      <c r="A520" s="183"/>
      <c r="B520" s="184"/>
      <c r="C520" s="186" t="s">
        <v>791</v>
      </c>
      <c r="D520" s="187"/>
      <c r="E520" s="188">
        <v>7.2</v>
      </c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  <c r="U520" s="165"/>
      <c r="V520" s="165"/>
      <c r="W520" s="165"/>
      <c r="X520" s="165"/>
      <c r="Y520" s="166"/>
      <c r="Z520" s="166"/>
      <c r="AA520" s="166"/>
      <c r="AB520" s="166"/>
      <c r="AC520" s="166"/>
      <c r="AD520" s="166"/>
      <c r="AE520" s="166"/>
      <c r="AF520" s="166"/>
      <c r="AG520" s="166" t="s">
        <v>201</v>
      </c>
      <c r="AH520" s="166">
        <v>0</v>
      </c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</row>
    <row r="521" spans="1:60" ht="12.75" outlineLevel="1">
      <c r="A521" s="167">
        <v>143</v>
      </c>
      <c r="B521" s="168" t="s">
        <v>792</v>
      </c>
      <c r="C521" s="169" t="s">
        <v>793</v>
      </c>
      <c r="D521" s="170" t="s">
        <v>794</v>
      </c>
      <c r="E521" s="171">
        <v>15.6</v>
      </c>
      <c r="F521" s="172"/>
      <c r="G521" s="173">
        <f>ROUND(E521*F521,2)</f>
        <v>0</v>
      </c>
      <c r="H521" s="172"/>
      <c r="I521" s="173">
        <f>ROUND(E521*H521,2)</f>
        <v>0</v>
      </c>
      <c r="J521" s="172"/>
      <c r="K521" s="173">
        <f>ROUND(E521*J521,2)</f>
        <v>0</v>
      </c>
      <c r="L521" s="173">
        <v>21</v>
      </c>
      <c r="M521" s="173">
        <f>G521*(1+L521/100)</f>
        <v>0</v>
      </c>
      <c r="N521" s="173">
        <v>0.00053</v>
      </c>
      <c r="O521" s="173">
        <f>ROUND(E521*N521,2)</f>
        <v>0.01</v>
      </c>
      <c r="P521" s="173">
        <v>0</v>
      </c>
      <c r="Q521" s="173">
        <f>ROUND(E521*P521,2)</f>
        <v>0</v>
      </c>
      <c r="R521" s="173" t="s">
        <v>790</v>
      </c>
      <c r="S521" s="173" t="s">
        <v>194</v>
      </c>
      <c r="T521" s="174" t="s">
        <v>195</v>
      </c>
      <c r="U521" s="165">
        <v>0.2</v>
      </c>
      <c r="V521" s="165">
        <f>ROUND(E521*U521,2)</f>
        <v>3.12</v>
      </c>
      <c r="W521" s="165"/>
      <c r="X521" s="165" t="s">
        <v>196</v>
      </c>
      <c r="Y521" s="166"/>
      <c r="Z521" s="166"/>
      <c r="AA521" s="166"/>
      <c r="AB521" s="166"/>
      <c r="AC521" s="166"/>
      <c r="AD521" s="166"/>
      <c r="AE521" s="166"/>
      <c r="AF521" s="166"/>
      <c r="AG521" s="166" t="s">
        <v>197</v>
      </c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</row>
    <row r="522" spans="1:60" ht="12.75" outlineLevel="1">
      <c r="A522" s="183"/>
      <c r="B522" s="184"/>
      <c r="C522" s="186" t="s">
        <v>795</v>
      </c>
      <c r="D522" s="187"/>
      <c r="E522" s="188">
        <v>15.6</v>
      </c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  <c r="U522" s="165"/>
      <c r="V522" s="165"/>
      <c r="W522" s="165"/>
      <c r="X522" s="165"/>
      <c r="Y522" s="166"/>
      <c r="Z522" s="166"/>
      <c r="AA522" s="166"/>
      <c r="AB522" s="166"/>
      <c r="AC522" s="166"/>
      <c r="AD522" s="166"/>
      <c r="AE522" s="166"/>
      <c r="AF522" s="166"/>
      <c r="AG522" s="166" t="s">
        <v>201</v>
      </c>
      <c r="AH522" s="166">
        <v>0</v>
      </c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</row>
    <row r="523" spans="1:60" ht="12.75" outlineLevel="1">
      <c r="A523" s="167">
        <v>144</v>
      </c>
      <c r="B523" s="168" t="s">
        <v>796</v>
      </c>
      <c r="C523" s="169" t="s">
        <v>797</v>
      </c>
      <c r="D523" s="170" t="s">
        <v>250</v>
      </c>
      <c r="E523" s="171">
        <v>95.315</v>
      </c>
      <c r="F523" s="172"/>
      <c r="G523" s="173">
        <f>ROUND(E523*F523,2)</f>
        <v>0</v>
      </c>
      <c r="H523" s="172"/>
      <c r="I523" s="173">
        <f>ROUND(E523*H523,2)</f>
        <v>0</v>
      </c>
      <c r="J523" s="172"/>
      <c r="K523" s="173">
        <f>ROUND(E523*J523,2)</f>
        <v>0</v>
      </c>
      <c r="L523" s="173">
        <v>21</v>
      </c>
      <c r="M523" s="173">
        <f>G523*(1+L523/100)</f>
        <v>0</v>
      </c>
      <c r="N523" s="173">
        <v>0.00931</v>
      </c>
      <c r="O523" s="173">
        <f>ROUND(E523*N523,2)</f>
        <v>0.89</v>
      </c>
      <c r="P523" s="173">
        <v>0</v>
      </c>
      <c r="Q523" s="173">
        <f>ROUND(E523*P523,2)</f>
        <v>0</v>
      </c>
      <c r="R523" s="173"/>
      <c r="S523" s="173" t="s">
        <v>178</v>
      </c>
      <c r="T523" s="174" t="s">
        <v>179</v>
      </c>
      <c r="U523" s="165">
        <v>0</v>
      </c>
      <c r="V523" s="165">
        <f>ROUND(E523*U523,2)</f>
        <v>0</v>
      </c>
      <c r="W523" s="165"/>
      <c r="X523" s="165" t="s">
        <v>196</v>
      </c>
      <c r="Y523" s="166"/>
      <c r="Z523" s="166"/>
      <c r="AA523" s="166"/>
      <c r="AB523" s="166"/>
      <c r="AC523" s="166"/>
      <c r="AD523" s="166"/>
      <c r="AE523" s="166"/>
      <c r="AF523" s="166"/>
      <c r="AG523" s="166" t="s">
        <v>197</v>
      </c>
      <c r="AH523" s="166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</row>
    <row r="524" spans="1:60" ht="12.75" outlineLevel="1">
      <c r="A524" s="183"/>
      <c r="B524" s="184"/>
      <c r="C524" s="186" t="s">
        <v>798</v>
      </c>
      <c r="D524" s="187"/>
      <c r="E524" s="188">
        <v>95.31</v>
      </c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  <c r="U524" s="165"/>
      <c r="V524" s="165"/>
      <c r="W524" s="165"/>
      <c r="X524" s="165"/>
      <c r="Y524" s="166"/>
      <c r="Z524" s="166"/>
      <c r="AA524" s="166"/>
      <c r="AB524" s="166"/>
      <c r="AC524" s="166"/>
      <c r="AD524" s="166"/>
      <c r="AE524" s="166"/>
      <c r="AF524" s="166"/>
      <c r="AG524" s="166" t="s">
        <v>201</v>
      </c>
      <c r="AH524" s="166">
        <v>0</v>
      </c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</row>
    <row r="525" spans="1:60" ht="12.75" outlineLevel="1">
      <c r="A525" s="167">
        <v>145</v>
      </c>
      <c r="B525" s="168" t="s">
        <v>799</v>
      </c>
      <c r="C525" s="169" t="s">
        <v>800</v>
      </c>
      <c r="D525" s="170" t="s">
        <v>240</v>
      </c>
      <c r="E525" s="171">
        <v>0.91725</v>
      </c>
      <c r="F525" s="172"/>
      <c r="G525" s="173">
        <f>ROUND(E525*F525,2)</f>
        <v>0</v>
      </c>
      <c r="H525" s="172"/>
      <c r="I525" s="173">
        <f>ROUND(E525*H525,2)</f>
        <v>0</v>
      </c>
      <c r="J525" s="172"/>
      <c r="K525" s="173">
        <f>ROUND(E525*J525,2)</f>
        <v>0</v>
      </c>
      <c r="L525" s="173">
        <v>21</v>
      </c>
      <c r="M525" s="173">
        <f>G525*(1+L525/100)</f>
        <v>0</v>
      </c>
      <c r="N525" s="173">
        <v>0</v>
      </c>
      <c r="O525" s="173">
        <f>ROUND(E525*N525,2)</f>
        <v>0</v>
      </c>
      <c r="P525" s="173">
        <v>0</v>
      </c>
      <c r="Q525" s="173">
        <f>ROUND(E525*P525,2)</f>
        <v>0</v>
      </c>
      <c r="R525" s="173" t="s">
        <v>790</v>
      </c>
      <c r="S525" s="173" t="s">
        <v>194</v>
      </c>
      <c r="T525" s="174" t="s">
        <v>195</v>
      </c>
      <c r="U525" s="165">
        <v>1.091</v>
      </c>
      <c r="V525" s="165">
        <f>ROUND(E525*U525,2)</f>
        <v>1</v>
      </c>
      <c r="W525" s="165"/>
      <c r="X525" s="165" t="s">
        <v>639</v>
      </c>
      <c r="Y525" s="166"/>
      <c r="Z525" s="166"/>
      <c r="AA525" s="166"/>
      <c r="AB525" s="166"/>
      <c r="AC525" s="166"/>
      <c r="AD525" s="166"/>
      <c r="AE525" s="166"/>
      <c r="AF525" s="166"/>
      <c r="AG525" s="166" t="s">
        <v>640</v>
      </c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</row>
    <row r="526" spans="1:60" ht="12.75" customHeight="1" outlineLevel="1">
      <c r="A526" s="183"/>
      <c r="B526" s="184"/>
      <c r="C526" s="228" t="s">
        <v>801</v>
      </c>
      <c r="D526" s="228"/>
      <c r="E526" s="228"/>
      <c r="F526" s="228"/>
      <c r="G526" s="228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6"/>
      <c r="Z526" s="166"/>
      <c r="AA526" s="166"/>
      <c r="AB526" s="166"/>
      <c r="AC526" s="166"/>
      <c r="AD526" s="166"/>
      <c r="AE526" s="166"/>
      <c r="AF526" s="166"/>
      <c r="AG526" s="166" t="s">
        <v>199</v>
      </c>
      <c r="AH526" s="166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</row>
    <row r="527" spans="1:60" ht="12.75" outlineLevel="1">
      <c r="A527" s="183"/>
      <c r="B527" s="184"/>
      <c r="C527" s="186" t="s">
        <v>642</v>
      </c>
      <c r="D527" s="187"/>
      <c r="E527" s="188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6"/>
      <c r="Z527" s="166"/>
      <c r="AA527" s="166"/>
      <c r="AB527" s="166"/>
      <c r="AC527" s="166"/>
      <c r="AD527" s="166"/>
      <c r="AE527" s="166"/>
      <c r="AF527" s="166"/>
      <c r="AG527" s="166" t="s">
        <v>201</v>
      </c>
      <c r="AH527" s="166">
        <v>0</v>
      </c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</row>
    <row r="528" spans="1:60" ht="12.75" outlineLevel="1">
      <c r="A528" s="183"/>
      <c r="B528" s="184"/>
      <c r="C528" s="186" t="s">
        <v>802</v>
      </c>
      <c r="D528" s="187"/>
      <c r="E528" s="188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6"/>
      <c r="Z528" s="166"/>
      <c r="AA528" s="166"/>
      <c r="AB528" s="166"/>
      <c r="AC528" s="166"/>
      <c r="AD528" s="166"/>
      <c r="AE528" s="166"/>
      <c r="AF528" s="166"/>
      <c r="AG528" s="166" t="s">
        <v>201</v>
      </c>
      <c r="AH528" s="166">
        <v>0</v>
      </c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</row>
    <row r="529" spans="1:60" ht="12.75" outlineLevel="1">
      <c r="A529" s="183"/>
      <c r="B529" s="184"/>
      <c r="C529" s="186" t="s">
        <v>803</v>
      </c>
      <c r="D529" s="187"/>
      <c r="E529" s="188">
        <v>0.91725</v>
      </c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6"/>
      <c r="Z529" s="166"/>
      <c r="AA529" s="166"/>
      <c r="AB529" s="166"/>
      <c r="AC529" s="166"/>
      <c r="AD529" s="166"/>
      <c r="AE529" s="166"/>
      <c r="AF529" s="166"/>
      <c r="AG529" s="166" t="s">
        <v>201</v>
      </c>
      <c r="AH529" s="166">
        <v>0</v>
      </c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</row>
    <row r="530" spans="1:33" ht="12.75">
      <c r="A530" s="149" t="s">
        <v>173</v>
      </c>
      <c r="B530" s="150" t="s">
        <v>119</v>
      </c>
      <c r="C530" s="151" t="s">
        <v>120</v>
      </c>
      <c r="D530" s="152"/>
      <c r="E530" s="153"/>
      <c r="F530" s="154"/>
      <c r="G530" s="154">
        <f>SUMIF(AG531:AG569,"&lt;&gt;NOR",G531:G569)</f>
        <v>0</v>
      </c>
      <c r="H530" s="154"/>
      <c r="I530" s="154">
        <f>SUM(I531:I569)</f>
        <v>0</v>
      </c>
      <c r="J530" s="154"/>
      <c r="K530" s="154">
        <f>SUM(K531:K569)</f>
        <v>0</v>
      </c>
      <c r="L530" s="154"/>
      <c r="M530" s="154">
        <f>SUM(M531:M569)</f>
        <v>0</v>
      </c>
      <c r="N530" s="154"/>
      <c r="O530" s="154">
        <f>SUM(O531:O569)</f>
        <v>0.14</v>
      </c>
      <c r="P530" s="154"/>
      <c r="Q530" s="154">
        <f>SUM(Q531:Q569)</f>
        <v>0</v>
      </c>
      <c r="R530" s="154"/>
      <c r="S530" s="154"/>
      <c r="T530" s="155"/>
      <c r="U530" s="156"/>
      <c r="V530" s="156">
        <f>SUM(V531:V569)</f>
        <v>95.03999999999999</v>
      </c>
      <c r="W530" s="156"/>
      <c r="X530" s="156"/>
      <c r="AG530" t="s">
        <v>174</v>
      </c>
    </row>
    <row r="531" spans="1:60" ht="12.75" outlineLevel="1">
      <c r="A531" s="167">
        <v>146</v>
      </c>
      <c r="B531" s="168" t="s">
        <v>804</v>
      </c>
      <c r="C531" s="169" t="s">
        <v>805</v>
      </c>
      <c r="D531" s="170" t="s">
        <v>250</v>
      </c>
      <c r="E531" s="171">
        <v>5.856</v>
      </c>
      <c r="F531" s="172"/>
      <c r="G531" s="173">
        <f>ROUND(E531*F531,2)</f>
        <v>0</v>
      </c>
      <c r="H531" s="172"/>
      <c r="I531" s="173">
        <f>ROUND(E531*H531,2)</f>
        <v>0</v>
      </c>
      <c r="J531" s="172"/>
      <c r="K531" s="173">
        <f>ROUND(E531*J531,2)</f>
        <v>0</v>
      </c>
      <c r="L531" s="173">
        <v>21</v>
      </c>
      <c r="M531" s="173">
        <f>G531*(1+L531/100)</f>
        <v>0</v>
      </c>
      <c r="N531" s="173">
        <v>0.00024</v>
      </c>
      <c r="O531" s="173">
        <f>ROUND(E531*N531,2)</f>
        <v>0</v>
      </c>
      <c r="P531" s="173">
        <v>0</v>
      </c>
      <c r="Q531" s="173">
        <f>ROUND(E531*P531,2)</f>
        <v>0</v>
      </c>
      <c r="R531" s="173" t="s">
        <v>806</v>
      </c>
      <c r="S531" s="173" t="s">
        <v>194</v>
      </c>
      <c r="T531" s="174" t="s">
        <v>195</v>
      </c>
      <c r="U531" s="165">
        <v>0.287</v>
      </c>
      <c r="V531" s="165">
        <f>ROUND(E531*U531,2)</f>
        <v>1.68</v>
      </c>
      <c r="W531" s="165"/>
      <c r="X531" s="165" t="s">
        <v>196</v>
      </c>
      <c r="Y531" s="166"/>
      <c r="Z531" s="166"/>
      <c r="AA531" s="166"/>
      <c r="AB531" s="166"/>
      <c r="AC531" s="166"/>
      <c r="AD531" s="166"/>
      <c r="AE531" s="166"/>
      <c r="AF531" s="166"/>
      <c r="AG531" s="166" t="s">
        <v>197</v>
      </c>
      <c r="AH531" s="166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</row>
    <row r="532" spans="1:60" ht="12.75" outlineLevel="1">
      <c r="A532" s="183"/>
      <c r="B532" s="184"/>
      <c r="C532" s="186" t="s">
        <v>807</v>
      </c>
      <c r="D532" s="187"/>
      <c r="E532" s="188">
        <v>5.86</v>
      </c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6"/>
      <c r="Z532" s="166"/>
      <c r="AA532" s="166"/>
      <c r="AB532" s="166"/>
      <c r="AC532" s="166"/>
      <c r="AD532" s="166"/>
      <c r="AE532" s="166"/>
      <c r="AF532" s="166"/>
      <c r="AG532" s="166" t="s">
        <v>201</v>
      </c>
      <c r="AH532" s="166">
        <v>0</v>
      </c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</row>
    <row r="533" spans="1:60" ht="12.75" outlineLevel="1">
      <c r="A533" s="167">
        <v>147</v>
      </c>
      <c r="B533" s="168" t="s">
        <v>808</v>
      </c>
      <c r="C533" s="169" t="s">
        <v>809</v>
      </c>
      <c r="D533" s="170" t="s">
        <v>250</v>
      </c>
      <c r="E533" s="171">
        <v>5.856</v>
      </c>
      <c r="F533" s="172"/>
      <c r="G533" s="173">
        <f>ROUND(E533*F533,2)</f>
        <v>0</v>
      </c>
      <c r="H533" s="172"/>
      <c r="I533" s="173">
        <f>ROUND(E533*H533,2)</f>
        <v>0</v>
      </c>
      <c r="J533" s="172"/>
      <c r="K533" s="173">
        <f>ROUND(E533*J533,2)</f>
        <v>0</v>
      </c>
      <c r="L533" s="173">
        <v>21</v>
      </c>
      <c r="M533" s="173">
        <f>G533*(1+L533/100)</f>
        <v>0</v>
      </c>
      <c r="N533" s="173">
        <v>0</v>
      </c>
      <c r="O533" s="173">
        <f>ROUND(E533*N533,2)</f>
        <v>0</v>
      </c>
      <c r="P533" s="173">
        <v>0</v>
      </c>
      <c r="Q533" s="173">
        <f>ROUND(E533*P533,2)</f>
        <v>0</v>
      </c>
      <c r="R533" s="173" t="s">
        <v>806</v>
      </c>
      <c r="S533" s="173" t="s">
        <v>194</v>
      </c>
      <c r="T533" s="174" t="s">
        <v>195</v>
      </c>
      <c r="U533" s="165">
        <v>0.156</v>
      </c>
      <c r="V533" s="165">
        <f>ROUND(E533*U533,2)</f>
        <v>0.91</v>
      </c>
      <c r="W533" s="165"/>
      <c r="X533" s="165" t="s">
        <v>196</v>
      </c>
      <c r="Y533" s="166"/>
      <c r="Z533" s="166"/>
      <c r="AA533" s="166"/>
      <c r="AB533" s="166"/>
      <c r="AC533" s="166"/>
      <c r="AD533" s="166"/>
      <c r="AE533" s="166"/>
      <c r="AF533" s="166"/>
      <c r="AG533" s="166" t="s">
        <v>197</v>
      </c>
      <c r="AH533" s="166"/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</row>
    <row r="534" spans="1:60" ht="12.75" outlineLevel="1">
      <c r="A534" s="183"/>
      <c r="B534" s="184"/>
      <c r="C534" s="186" t="s">
        <v>807</v>
      </c>
      <c r="D534" s="187"/>
      <c r="E534" s="188">
        <v>5.86</v>
      </c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6"/>
      <c r="Z534" s="166"/>
      <c r="AA534" s="166"/>
      <c r="AB534" s="166"/>
      <c r="AC534" s="166"/>
      <c r="AD534" s="166"/>
      <c r="AE534" s="166"/>
      <c r="AF534" s="166"/>
      <c r="AG534" s="166" t="s">
        <v>201</v>
      </c>
      <c r="AH534" s="166">
        <v>0</v>
      </c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</row>
    <row r="535" spans="1:60" ht="22.5" outlineLevel="1">
      <c r="A535" s="167">
        <v>148</v>
      </c>
      <c r="B535" s="168" t="s">
        <v>810</v>
      </c>
      <c r="C535" s="169" t="s">
        <v>811</v>
      </c>
      <c r="D535" s="170" t="s">
        <v>250</v>
      </c>
      <c r="E535" s="171">
        <v>47.296</v>
      </c>
      <c r="F535" s="172"/>
      <c r="G535" s="173">
        <f>ROUND(E535*F535,2)</f>
        <v>0</v>
      </c>
      <c r="H535" s="172"/>
      <c r="I535" s="173">
        <f>ROUND(E535*H535,2)</f>
        <v>0</v>
      </c>
      <c r="J535" s="172"/>
      <c r="K535" s="173">
        <f>ROUND(E535*J535,2)</f>
        <v>0</v>
      </c>
      <c r="L535" s="173">
        <v>21</v>
      </c>
      <c r="M535" s="173">
        <f>G535*(1+L535/100)</f>
        <v>0</v>
      </c>
      <c r="N535" s="173">
        <v>0</v>
      </c>
      <c r="O535" s="173">
        <f>ROUND(E535*N535,2)</f>
        <v>0</v>
      </c>
      <c r="P535" s="173">
        <v>0</v>
      </c>
      <c r="Q535" s="173">
        <f>ROUND(E535*P535,2)</f>
        <v>0</v>
      </c>
      <c r="R535" s="173" t="s">
        <v>806</v>
      </c>
      <c r="S535" s="173" t="s">
        <v>194</v>
      </c>
      <c r="T535" s="174" t="s">
        <v>195</v>
      </c>
      <c r="U535" s="165">
        <v>0.447</v>
      </c>
      <c r="V535" s="165">
        <f>ROUND(E535*U535,2)</f>
        <v>21.14</v>
      </c>
      <c r="W535" s="165"/>
      <c r="X535" s="165" t="s">
        <v>196</v>
      </c>
      <c r="Y535" s="166"/>
      <c r="Z535" s="166"/>
      <c r="AA535" s="166"/>
      <c r="AB535" s="166"/>
      <c r="AC535" s="166"/>
      <c r="AD535" s="166"/>
      <c r="AE535" s="166"/>
      <c r="AF535" s="166"/>
      <c r="AG535" s="166" t="s">
        <v>197</v>
      </c>
      <c r="AH535" s="166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6"/>
      <c r="BF535" s="166"/>
      <c r="BG535" s="166"/>
      <c r="BH535" s="166"/>
    </row>
    <row r="536" spans="1:60" ht="12.75" outlineLevel="1">
      <c r="A536" s="183"/>
      <c r="B536" s="184"/>
      <c r="C536" s="186" t="s">
        <v>812</v>
      </c>
      <c r="D536" s="187"/>
      <c r="E536" s="188">
        <v>47.3</v>
      </c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6"/>
      <c r="Z536" s="166"/>
      <c r="AA536" s="166"/>
      <c r="AB536" s="166"/>
      <c r="AC536" s="166"/>
      <c r="AD536" s="166"/>
      <c r="AE536" s="166"/>
      <c r="AF536" s="166"/>
      <c r="AG536" s="166" t="s">
        <v>201</v>
      </c>
      <c r="AH536" s="166">
        <v>0</v>
      </c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</row>
    <row r="537" spans="1:60" ht="12.75" outlineLevel="1">
      <c r="A537" s="167">
        <v>149</v>
      </c>
      <c r="B537" s="168" t="s">
        <v>813</v>
      </c>
      <c r="C537" s="169" t="s">
        <v>814</v>
      </c>
      <c r="D537" s="170" t="s">
        <v>250</v>
      </c>
      <c r="E537" s="171">
        <v>47.296</v>
      </c>
      <c r="F537" s="172"/>
      <c r="G537" s="173">
        <f>ROUND(E537*F537,2)</f>
        <v>0</v>
      </c>
      <c r="H537" s="172"/>
      <c r="I537" s="173">
        <f>ROUND(E537*H537,2)</f>
        <v>0</v>
      </c>
      <c r="J537" s="172"/>
      <c r="K537" s="173">
        <f>ROUND(E537*J537,2)</f>
        <v>0</v>
      </c>
      <c r="L537" s="173">
        <v>21</v>
      </c>
      <c r="M537" s="173">
        <f>G537*(1+L537/100)</f>
        <v>0</v>
      </c>
      <c r="N537" s="173">
        <v>0</v>
      </c>
      <c r="O537" s="173">
        <f>ROUND(E537*N537,2)</f>
        <v>0</v>
      </c>
      <c r="P537" s="173">
        <v>0</v>
      </c>
      <c r="Q537" s="173">
        <f>ROUND(E537*P537,2)</f>
        <v>0</v>
      </c>
      <c r="R537" s="173" t="s">
        <v>806</v>
      </c>
      <c r="S537" s="173" t="s">
        <v>194</v>
      </c>
      <c r="T537" s="174" t="s">
        <v>195</v>
      </c>
      <c r="U537" s="165">
        <v>0.175</v>
      </c>
      <c r="V537" s="165">
        <f>ROUND(E537*U537,2)</f>
        <v>8.28</v>
      </c>
      <c r="W537" s="165"/>
      <c r="X537" s="165" t="s">
        <v>196</v>
      </c>
      <c r="Y537" s="166"/>
      <c r="Z537" s="166"/>
      <c r="AA537" s="166"/>
      <c r="AB537" s="166"/>
      <c r="AC537" s="166"/>
      <c r="AD537" s="166"/>
      <c r="AE537" s="166"/>
      <c r="AF537" s="166"/>
      <c r="AG537" s="166" t="s">
        <v>197</v>
      </c>
      <c r="AH537" s="166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</row>
    <row r="538" spans="1:60" ht="12.75" outlineLevel="1">
      <c r="A538" s="183"/>
      <c r="B538" s="184"/>
      <c r="C538" s="186" t="s">
        <v>812</v>
      </c>
      <c r="D538" s="187"/>
      <c r="E538" s="188">
        <v>47.3</v>
      </c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6"/>
      <c r="Z538" s="166"/>
      <c r="AA538" s="166"/>
      <c r="AB538" s="166"/>
      <c r="AC538" s="166"/>
      <c r="AD538" s="166"/>
      <c r="AE538" s="166"/>
      <c r="AF538" s="166"/>
      <c r="AG538" s="166" t="s">
        <v>201</v>
      </c>
      <c r="AH538" s="166">
        <v>0</v>
      </c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</row>
    <row r="539" spans="1:60" ht="22.5" outlineLevel="1">
      <c r="A539" s="167">
        <v>150</v>
      </c>
      <c r="B539" s="168" t="s">
        <v>815</v>
      </c>
      <c r="C539" s="169" t="s">
        <v>816</v>
      </c>
      <c r="D539" s="170" t="s">
        <v>250</v>
      </c>
      <c r="E539" s="171">
        <v>4.41</v>
      </c>
      <c r="F539" s="172"/>
      <c r="G539" s="173">
        <f>ROUND(E539*F539,2)</f>
        <v>0</v>
      </c>
      <c r="H539" s="172"/>
      <c r="I539" s="173">
        <f>ROUND(E539*H539,2)</f>
        <v>0</v>
      </c>
      <c r="J539" s="172"/>
      <c r="K539" s="173">
        <f>ROUND(E539*J539,2)</f>
        <v>0</v>
      </c>
      <c r="L539" s="173">
        <v>21</v>
      </c>
      <c r="M539" s="173">
        <f>G539*(1+L539/100)</f>
        <v>0</v>
      </c>
      <c r="N539" s="173">
        <v>0</v>
      </c>
      <c r="O539" s="173">
        <f>ROUND(E539*N539,2)</f>
        <v>0</v>
      </c>
      <c r="P539" s="173">
        <v>0</v>
      </c>
      <c r="Q539" s="173">
        <f>ROUND(E539*P539,2)</f>
        <v>0</v>
      </c>
      <c r="R539" s="173" t="s">
        <v>806</v>
      </c>
      <c r="S539" s="173" t="s">
        <v>194</v>
      </c>
      <c r="T539" s="174" t="s">
        <v>195</v>
      </c>
      <c r="U539" s="165">
        <v>0.408</v>
      </c>
      <c r="V539" s="165">
        <f>ROUND(E539*U539,2)</f>
        <v>1.8</v>
      </c>
      <c r="W539" s="165"/>
      <c r="X539" s="165" t="s">
        <v>196</v>
      </c>
      <c r="Y539" s="166"/>
      <c r="Z539" s="166"/>
      <c r="AA539" s="166"/>
      <c r="AB539" s="166"/>
      <c r="AC539" s="166"/>
      <c r="AD539" s="166"/>
      <c r="AE539" s="166"/>
      <c r="AF539" s="166"/>
      <c r="AG539" s="166" t="s">
        <v>197</v>
      </c>
      <c r="AH539" s="166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</row>
    <row r="540" spans="1:60" ht="12.75" outlineLevel="1">
      <c r="A540" s="183"/>
      <c r="B540" s="184"/>
      <c r="C540" s="186" t="s">
        <v>817</v>
      </c>
      <c r="D540" s="187"/>
      <c r="E540" s="188">
        <v>4.41</v>
      </c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6"/>
      <c r="Z540" s="166"/>
      <c r="AA540" s="166"/>
      <c r="AB540" s="166"/>
      <c r="AC540" s="166"/>
      <c r="AD540" s="166"/>
      <c r="AE540" s="166"/>
      <c r="AF540" s="166"/>
      <c r="AG540" s="166" t="s">
        <v>201</v>
      </c>
      <c r="AH540" s="166">
        <v>0</v>
      </c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</row>
    <row r="541" spans="1:60" ht="12.75" outlineLevel="1">
      <c r="A541" s="167">
        <v>151</v>
      </c>
      <c r="B541" s="168" t="s">
        <v>818</v>
      </c>
      <c r="C541" s="169" t="s">
        <v>819</v>
      </c>
      <c r="D541" s="170" t="s">
        <v>250</v>
      </c>
      <c r="E541" s="171">
        <v>4.41</v>
      </c>
      <c r="F541" s="172"/>
      <c r="G541" s="173">
        <f>ROUND(E541*F541,2)</f>
        <v>0</v>
      </c>
      <c r="H541" s="172"/>
      <c r="I541" s="173">
        <f>ROUND(E541*H541,2)</f>
        <v>0</v>
      </c>
      <c r="J541" s="172"/>
      <c r="K541" s="173">
        <f>ROUND(E541*J541,2)</f>
        <v>0</v>
      </c>
      <c r="L541" s="173">
        <v>21</v>
      </c>
      <c r="M541" s="173">
        <f>G541*(1+L541/100)</f>
        <v>0</v>
      </c>
      <c r="N541" s="173">
        <v>0.00067</v>
      </c>
      <c r="O541" s="173">
        <f>ROUND(E541*N541,2)</f>
        <v>0</v>
      </c>
      <c r="P541" s="173">
        <v>0</v>
      </c>
      <c r="Q541" s="173">
        <f>ROUND(E541*P541,2)</f>
        <v>0</v>
      </c>
      <c r="R541" s="173" t="s">
        <v>806</v>
      </c>
      <c r="S541" s="173" t="s">
        <v>194</v>
      </c>
      <c r="T541" s="174" t="s">
        <v>195</v>
      </c>
      <c r="U541" s="165">
        <v>0.685</v>
      </c>
      <c r="V541" s="165">
        <f>ROUND(E541*U541,2)</f>
        <v>3.02</v>
      </c>
      <c r="W541" s="165"/>
      <c r="X541" s="165" t="s">
        <v>196</v>
      </c>
      <c r="Y541" s="166"/>
      <c r="Z541" s="166"/>
      <c r="AA541" s="166"/>
      <c r="AB541" s="166"/>
      <c r="AC541" s="166"/>
      <c r="AD541" s="166"/>
      <c r="AE541" s="166"/>
      <c r="AF541" s="166"/>
      <c r="AG541" s="166" t="s">
        <v>197</v>
      </c>
      <c r="AH541" s="166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</row>
    <row r="542" spans="1:60" ht="12.75" outlineLevel="1">
      <c r="A542" s="183"/>
      <c r="B542" s="184"/>
      <c r="C542" s="186" t="s">
        <v>817</v>
      </c>
      <c r="D542" s="187"/>
      <c r="E542" s="188">
        <v>4.41</v>
      </c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6"/>
      <c r="Z542" s="166"/>
      <c r="AA542" s="166"/>
      <c r="AB542" s="166"/>
      <c r="AC542" s="166"/>
      <c r="AD542" s="166"/>
      <c r="AE542" s="166"/>
      <c r="AF542" s="166"/>
      <c r="AG542" s="166" t="s">
        <v>201</v>
      </c>
      <c r="AH542" s="166">
        <v>0</v>
      </c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</row>
    <row r="543" spans="1:60" ht="12.75" outlineLevel="1">
      <c r="A543" s="167">
        <v>152</v>
      </c>
      <c r="B543" s="168" t="s">
        <v>820</v>
      </c>
      <c r="C543" s="169" t="s">
        <v>821</v>
      </c>
      <c r="D543" s="170" t="s">
        <v>250</v>
      </c>
      <c r="E543" s="171">
        <v>109.776</v>
      </c>
      <c r="F543" s="172"/>
      <c r="G543" s="173">
        <f>ROUND(E543*F543,2)</f>
        <v>0</v>
      </c>
      <c r="H543" s="172"/>
      <c r="I543" s="173">
        <f>ROUND(E543*H543,2)</f>
        <v>0</v>
      </c>
      <c r="J543" s="172"/>
      <c r="K543" s="173">
        <f>ROUND(E543*J543,2)</f>
        <v>0</v>
      </c>
      <c r="L543" s="173">
        <v>21</v>
      </c>
      <c r="M543" s="173">
        <f>G543*(1+L543/100)</f>
        <v>0</v>
      </c>
      <c r="N543" s="173">
        <v>0.00021</v>
      </c>
      <c r="O543" s="173">
        <f>ROUND(E543*N543,2)</f>
        <v>0.02</v>
      </c>
      <c r="P543" s="173">
        <v>0</v>
      </c>
      <c r="Q543" s="173">
        <f>ROUND(E543*P543,2)</f>
        <v>0</v>
      </c>
      <c r="R543" s="173" t="s">
        <v>806</v>
      </c>
      <c r="S543" s="173" t="s">
        <v>194</v>
      </c>
      <c r="T543" s="174" t="s">
        <v>195</v>
      </c>
      <c r="U543" s="165">
        <v>0.09</v>
      </c>
      <c r="V543" s="165">
        <f>ROUND(E543*U543,2)</f>
        <v>9.88</v>
      </c>
      <c r="W543" s="165"/>
      <c r="X543" s="165" t="s">
        <v>196</v>
      </c>
      <c r="Y543" s="166"/>
      <c r="Z543" s="166"/>
      <c r="AA543" s="166"/>
      <c r="AB543" s="166"/>
      <c r="AC543" s="166"/>
      <c r="AD543" s="166"/>
      <c r="AE543" s="166"/>
      <c r="AF543" s="166"/>
      <c r="AG543" s="166" t="s">
        <v>197</v>
      </c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</row>
    <row r="544" spans="1:60" ht="12.75" outlineLevel="1">
      <c r="A544" s="183"/>
      <c r="B544" s="184"/>
      <c r="C544" s="186" t="s">
        <v>822</v>
      </c>
      <c r="D544" s="187"/>
      <c r="E544" s="188">
        <v>27.05</v>
      </c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6"/>
      <c r="Z544" s="166"/>
      <c r="AA544" s="166"/>
      <c r="AB544" s="166"/>
      <c r="AC544" s="166"/>
      <c r="AD544" s="166"/>
      <c r="AE544" s="166"/>
      <c r="AF544" s="166"/>
      <c r="AG544" s="166" t="s">
        <v>201</v>
      </c>
      <c r="AH544" s="166">
        <v>0</v>
      </c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</row>
    <row r="545" spans="1:60" ht="12.75" outlineLevel="1">
      <c r="A545" s="183"/>
      <c r="B545" s="184"/>
      <c r="C545" s="186" t="s">
        <v>823</v>
      </c>
      <c r="D545" s="187"/>
      <c r="E545" s="188">
        <v>-3.55</v>
      </c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6"/>
      <c r="Z545" s="166"/>
      <c r="AA545" s="166"/>
      <c r="AB545" s="166"/>
      <c r="AC545" s="166"/>
      <c r="AD545" s="166"/>
      <c r="AE545" s="166"/>
      <c r="AF545" s="166"/>
      <c r="AG545" s="166" t="s">
        <v>201</v>
      </c>
      <c r="AH545" s="166">
        <v>0</v>
      </c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</row>
    <row r="546" spans="1:60" ht="12.75" outlineLevel="1">
      <c r="A546" s="183"/>
      <c r="B546" s="184"/>
      <c r="C546" s="186" t="s">
        <v>824</v>
      </c>
      <c r="D546" s="187"/>
      <c r="E546" s="188">
        <v>-3.15</v>
      </c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6"/>
      <c r="Z546" s="166"/>
      <c r="AA546" s="166"/>
      <c r="AB546" s="166"/>
      <c r="AC546" s="166"/>
      <c r="AD546" s="166"/>
      <c r="AE546" s="166"/>
      <c r="AF546" s="166"/>
      <c r="AG546" s="166" t="s">
        <v>201</v>
      </c>
      <c r="AH546" s="166">
        <v>0</v>
      </c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</row>
    <row r="547" spans="1:60" ht="12.75" outlineLevel="1">
      <c r="A547" s="183"/>
      <c r="B547" s="184"/>
      <c r="C547" s="186" t="s">
        <v>825</v>
      </c>
      <c r="D547" s="187"/>
      <c r="E547" s="188">
        <v>9.52</v>
      </c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6"/>
      <c r="Z547" s="166"/>
      <c r="AA547" s="166"/>
      <c r="AB547" s="166"/>
      <c r="AC547" s="166"/>
      <c r="AD547" s="166"/>
      <c r="AE547" s="166"/>
      <c r="AF547" s="166"/>
      <c r="AG547" s="166" t="s">
        <v>201</v>
      </c>
      <c r="AH547" s="166">
        <v>0</v>
      </c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</row>
    <row r="548" spans="1:60" ht="12.75" outlineLevel="1">
      <c r="A548" s="183"/>
      <c r="B548" s="184"/>
      <c r="C548" s="186" t="s">
        <v>424</v>
      </c>
      <c r="D548" s="187"/>
      <c r="E548" s="188">
        <v>2.8</v>
      </c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6"/>
      <c r="Z548" s="166"/>
      <c r="AA548" s="166"/>
      <c r="AB548" s="166"/>
      <c r="AC548" s="166"/>
      <c r="AD548" s="166"/>
      <c r="AE548" s="166"/>
      <c r="AF548" s="166"/>
      <c r="AG548" s="166" t="s">
        <v>201</v>
      </c>
      <c r="AH548" s="166">
        <v>0</v>
      </c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</row>
    <row r="549" spans="1:60" ht="12.75" outlineLevel="1">
      <c r="A549" s="183"/>
      <c r="B549" s="184"/>
      <c r="C549" s="186" t="s">
        <v>422</v>
      </c>
      <c r="D549" s="187"/>
      <c r="E549" s="188">
        <v>-1.18</v>
      </c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6"/>
      <c r="Z549" s="166"/>
      <c r="AA549" s="166"/>
      <c r="AB549" s="166"/>
      <c r="AC549" s="166"/>
      <c r="AD549" s="166"/>
      <c r="AE549" s="166"/>
      <c r="AF549" s="166"/>
      <c r="AG549" s="166" t="s">
        <v>201</v>
      </c>
      <c r="AH549" s="166">
        <v>0</v>
      </c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</row>
    <row r="550" spans="1:60" ht="12.75" outlineLevel="1">
      <c r="A550" s="183"/>
      <c r="B550" s="184"/>
      <c r="C550" s="186" t="s">
        <v>826</v>
      </c>
      <c r="D550" s="187"/>
      <c r="E550" s="188">
        <v>19.6</v>
      </c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6"/>
      <c r="Z550" s="166"/>
      <c r="AA550" s="166"/>
      <c r="AB550" s="166"/>
      <c r="AC550" s="166"/>
      <c r="AD550" s="166"/>
      <c r="AE550" s="166"/>
      <c r="AF550" s="166"/>
      <c r="AG550" s="166" t="s">
        <v>201</v>
      </c>
      <c r="AH550" s="166">
        <v>0</v>
      </c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6"/>
      <c r="BF550" s="166"/>
      <c r="BG550" s="166"/>
      <c r="BH550" s="166"/>
    </row>
    <row r="551" spans="1:60" ht="12.75" outlineLevel="1">
      <c r="A551" s="183"/>
      <c r="B551" s="184"/>
      <c r="C551" s="186" t="s">
        <v>421</v>
      </c>
      <c r="D551" s="187"/>
      <c r="E551" s="188">
        <v>-1.58</v>
      </c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6"/>
      <c r="Z551" s="166"/>
      <c r="AA551" s="166"/>
      <c r="AB551" s="166"/>
      <c r="AC551" s="166"/>
      <c r="AD551" s="166"/>
      <c r="AE551" s="166"/>
      <c r="AF551" s="166"/>
      <c r="AG551" s="166" t="s">
        <v>201</v>
      </c>
      <c r="AH551" s="166">
        <v>0</v>
      </c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</row>
    <row r="552" spans="1:60" ht="12.75" outlineLevel="1">
      <c r="A552" s="183"/>
      <c r="B552" s="184"/>
      <c r="C552" s="186" t="s">
        <v>827</v>
      </c>
      <c r="D552" s="187"/>
      <c r="E552" s="188">
        <v>14.73</v>
      </c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6"/>
      <c r="Z552" s="166"/>
      <c r="AA552" s="166"/>
      <c r="AB552" s="166"/>
      <c r="AC552" s="166"/>
      <c r="AD552" s="166"/>
      <c r="AE552" s="166"/>
      <c r="AF552" s="166"/>
      <c r="AG552" s="166" t="s">
        <v>201</v>
      </c>
      <c r="AH552" s="166">
        <v>0</v>
      </c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</row>
    <row r="553" spans="1:60" ht="12.75" outlineLevel="1">
      <c r="A553" s="183"/>
      <c r="B553" s="184"/>
      <c r="C553" s="186" t="s">
        <v>828</v>
      </c>
      <c r="D553" s="187"/>
      <c r="E553" s="188">
        <v>-2.36</v>
      </c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6"/>
      <c r="Z553" s="166"/>
      <c r="AA553" s="166"/>
      <c r="AB553" s="166"/>
      <c r="AC553" s="166"/>
      <c r="AD553" s="166"/>
      <c r="AE553" s="166"/>
      <c r="AF553" s="166"/>
      <c r="AG553" s="166" t="s">
        <v>201</v>
      </c>
      <c r="AH553" s="166">
        <v>0</v>
      </c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</row>
    <row r="554" spans="1:60" ht="12.75" outlineLevel="1">
      <c r="A554" s="183"/>
      <c r="B554" s="184"/>
      <c r="C554" s="186" t="s">
        <v>829</v>
      </c>
      <c r="D554" s="187"/>
      <c r="E554" s="188">
        <v>15.4</v>
      </c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6"/>
      <c r="Z554" s="166"/>
      <c r="AA554" s="166"/>
      <c r="AB554" s="166"/>
      <c r="AC554" s="166"/>
      <c r="AD554" s="166"/>
      <c r="AE554" s="166"/>
      <c r="AF554" s="166"/>
      <c r="AG554" s="166" t="s">
        <v>201</v>
      </c>
      <c r="AH554" s="166">
        <v>0</v>
      </c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</row>
    <row r="555" spans="1:60" ht="12.75" outlineLevel="1">
      <c r="A555" s="183"/>
      <c r="B555" s="184"/>
      <c r="C555" s="186" t="s">
        <v>828</v>
      </c>
      <c r="D555" s="187"/>
      <c r="E555" s="188">
        <v>-2.36</v>
      </c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6"/>
      <c r="Z555" s="166"/>
      <c r="AA555" s="166"/>
      <c r="AB555" s="166"/>
      <c r="AC555" s="166"/>
      <c r="AD555" s="166"/>
      <c r="AE555" s="166"/>
      <c r="AF555" s="166"/>
      <c r="AG555" s="166" t="s">
        <v>201</v>
      </c>
      <c r="AH555" s="166">
        <v>0</v>
      </c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</row>
    <row r="556" spans="1:60" ht="12.75" outlineLevel="1">
      <c r="A556" s="183"/>
      <c r="B556" s="184"/>
      <c r="C556" s="186" t="s">
        <v>829</v>
      </c>
      <c r="D556" s="187"/>
      <c r="E556" s="188">
        <v>15.4</v>
      </c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6"/>
      <c r="Z556" s="166"/>
      <c r="AA556" s="166"/>
      <c r="AB556" s="166"/>
      <c r="AC556" s="166"/>
      <c r="AD556" s="166"/>
      <c r="AE556" s="166"/>
      <c r="AF556" s="166"/>
      <c r="AG556" s="166" t="s">
        <v>201</v>
      </c>
      <c r="AH556" s="166">
        <v>0</v>
      </c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</row>
    <row r="557" spans="1:60" ht="12.75" outlineLevel="1">
      <c r="A557" s="183"/>
      <c r="B557" s="184"/>
      <c r="C557" s="186" t="s">
        <v>422</v>
      </c>
      <c r="D557" s="187"/>
      <c r="E557" s="188">
        <v>-1.18</v>
      </c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6"/>
      <c r="Z557" s="166"/>
      <c r="AA557" s="166"/>
      <c r="AB557" s="166"/>
      <c r="AC557" s="166"/>
      <c r="AD557" s="166"/>
      <c r="AE557" s="166"/>
      <c r="AF557" s="166"/>
      <c r="AG557" s="166" t="s">
        <v>201</v>
      </c>
      <c r="AH557" s="166">
        <v>0</v>
      </c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</row>
    <row r="558" spans="1:60" ht="12.75" outlineLevel="1">
      <c r="A558" s="183"/>
      <c r="B558" s="184"/>
      <c r="C558" s="186" t="s">
        <v>830</v>
      </c>
      <c r="D558" s="187"/>
      <c r="E558" s="188">
        <v>9.07</v>
      </c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6"/>
      <c r="Z558" s="166"/>
      <c r="AA558" s="166"/>
      <c r="AB558" s="166"/>
      <c r="AC558" s="166"/>
      <c r="AD558" s="166"/>
      <c r="AE558" s="166"/>
      <c r="AF558" s="166"/>
      <c r="AG558" s="166" t="s">
        <v>201</v>
      </c>
      <c r="AH558" s="166">
        <v>0</v>
      </c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6"/>
      <c r="BF558" s="166"/>
      <c r="BG558" s="166"/>
      <c r="BH558" s="166"/>
    </row>
    <row r="559" spans="1:60" ht="12.75" outlineLevel="1">
      <c r="A559" s="183"/>
      <c r="B559" s="184"/>
      <c r="C559" s="186" t="s">
        <v>828</v>
      </c>
      <c r="D559" s="187"/>
      <c r="E559" s="188">
        <v>-2.36</v>
      </c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6"/>
      <c r="Z559" s="166"/>
      <c r="AA559" s="166"/>
      <c r="AB559" s="166"/>
      <c r="AC559" s="166"/>
      <c r="AD559" s="166"/>
      <c r="AE559" s="166"/>
      <c r="AF559" s="166"/>
      <c r="AG559" s="166" t="s">
        <v>201</v>
      </c>
      <c r="AH559" s="166">
        <v>0</v>
      </c>
      <c r="AI559" s="166"/>
      <c r="AJ559" s="166"/>
      <c r="AK559" s="166"/>
      <c r="AL559" s="166"/>
      <c r="AM559" s="166"/>
      <c r="AN559" s="166"/>
      <c r="AO559" s="166"/>
      <c r="AP559" s="166"/>
      <c r="AQ559" s="166"/>
      <c r="AR559" s="166"/>
      <c r="AS559" s="166"/>
      <c r="AT559" s="166"/>
      <c r="AU559" s="166"/>
      <c r="AV559" s="166"/>
      <c r="AW559" s="166"/>
      <c r="AX559" s="166"/>
      <c r="AY559" s="166"/>
      <c r="AZ559" s="166"/>
      <c r="BA559" s="166"/>
      <c r="BB559" s="166"/>
      <c r="BC559" s="166"/>
      <c r="BD559" s="166"/>
      <c r="BE559" s="166"/>
      <c r="BF559" s="166"/>
      <c r="BG559" s="166"/>
      <c r="BH559" s="166"/>
    </row>
    <row r="560" spans="1:60" ht="12.75" outlineLevel="1">
      <c r="A560" s="183"/>
      <c r="B560" s="184"/>
      <c r="C560" s="186" t="s">
        <v>831</v>
      </c>
      <c r="D560" s="187"/>
      <c r="E560" s="188">
        <v>15.12</v>
      </c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6"/>
      <c r="Z560" s="166"/>
      <c r="AA560" s="166"/>
      <c r="AB560" s="166"/>
      <c r="AC560" s="166"/>
      <c r="AD560" s="166"/>
      <c r="AE560" s="166"/>
      <c r="AF560" s="166"/>
      <c r="AG560" s="166" t="s">
        <v>201</v>
      </c>
      <c r="AH560" s="166">
        <v>0</v>
      </c>
      <c r="AI560" s="166"/>
      <c r="AJ560" s="166"/>
      <c r="AK560" s="166"/>
      <c r="AL560" s="166"/>
      <c r="AM560" s="166"/>
      <c r="AN560" s="166"/>
      <c r="AO560" s="166"/>
      <c r="AP560" s="166"/>
      <c r="AQ560" s="166"/>
      <c r="AR560" s="166"/>
      <c r="AS560" s="166"/>
      <c r="AT560" s="166"/>
      <c r="AU560" s="166"/>
      <c r="AV560" s="166"/>
      <c r="AW560" s="166"/>
      <c r="AX560" s="166"/>
      <c r="AY560" s="166"/>
      <c r="AZ560" s="166"/>
      <c r="BA560" s="166"/>
      <c r="BB560" s="166"/>
      <c r="BC560" s="166"/>
      <c r="BD560" s="166"/>
      <c r="BE560" s="166"/>
      <c r="BF560" s="166"/>
      <c r="BG560" s="166"/>
      <c r="BH560" s="166"/>
    </row>
    <row r="561" spans="1:60" ht="12.75" outlineLevel="1">
      <c r="A561" s="183"/>
      <c r="B561" s="184"/>
      <c r="C561" s="186" t="s">
        <v>422</v>
      </c>
      <c r="D561" s="187"/>
      <c r="E561" s="188">
        <v>-1.18</v>
      </c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  <c r="U561" s="165"/>
      <c r="V561" s="165"/>
      <c r="W561" s="165"/>
      <c r="X561" s="165"/>
      <c r="Y561" s="166"/>
      <c r="Z561" s="166"/>
      <c r="AA561" s="166"/>
      <c r="AB561" s="166"/>
      <c r="AC561" s="166"/>
      <c r="AD561" s="166"/>
      <c r="AE561" s="166"/>
      <c r="AF561" s="166"/>
      <c r="AG561" s="166" t="s">
        <v>201</v>
      </c>
      <c r="AH561" s="166">
        <v>0</v>
      </c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</row>
    <row r="562" spans="1:60" ht="12.75" outlineLevel="1">
      <c r="A562" s="157">
        <v>153</v>
      </c>
      <c r="B562" s="158" t="s">
        <v>832</v>
      </c>
      <c r="C562" s="159" t="s">
        <v>833</v>
      </c>
      <c r="D562" s="160" t="s">
        <v>250</v>
      </c>
      <c r="E562" s="161">
        <v>109.776</v>
      </c>
      <c r="F562" s="162"/>
      <c r="G562" s="163">
        <f>ROUND(E562*F562,2)</f>
        <v>0</v>
      </c>
      <c r="H562" s="162"/>
      <c r="I562" s="163">
        <f>ROUND(E562*H562,2)</f>
        <v>0</v>
      </c>
      <c r="J562" s="162"/>
      <c r="K562" s="163">
        <f>ROUND(E562*J562,2)</f>
        <v>0</v>
      </c>
      <c r="L562" s="163">
        <v>21</v>
      </c>
      <c r="M562" s="163">
        <f>G562*(1+L562/100)</f>
        <v>0</v>
      </c>
      <c r="N562" s="163">
        <v>0.00024</v>
      </c>
      <c r="O562" s="163">
        <f>ROUND(E562*N562,2)</f>
        <v>0.03</v>
      </c>
      <c r="P562" s="163">
        <v>0</v>
      </c>
      <c r="Q562" s="163">
        <f>ROUND(E562*P562,2)</f>
        <v>0</v>
      </c>
      <c r="R562" s="163" t="s">
        <v>806</v>
      </c>
      <c r="S562" s="163" t="s">
        <v>194</v>
      </c>
      <c r="T562" s="164" t="s">
        <v>195</v>
      </c>
      <c r="U562" s="165">
        <v>0.239</v>
      </c>
      <c r="V562" s="165">
        <f>ROUND(E562*U562,2)</f>
        <v>26.24</v>
      </c>
      <c r="W562" s="165"/>
      <c r="X562" s="165" t="s">
        <v>196</v>
      </c>
      <c r="Y562" s="166"/>
      <c r="Z562" s="166"/>
      <c r="AA562" s="166"/>
      <c r="AB562" s="166"/>
      <c r="AC562" s="166"/>
      <c r="AD562" s="166"/>
      <c r="AE562" s="166"/>
      <c r="AF562" s="166"/>
      <c r="AG562" s="166" t="s">
        <v>197</v>
      </c>
      <c r="AH562" s="166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</row>
    <row r="563" spans="1:60" ht="22.5" outlineLevel="1">
      <c r="A563" s="167">
        <v>154</v>
      </c>
      <c r="B563" s="168" t="s">
        <v>834</v>
      </c>
      <c r="C563" s="169" t="s">
        <v>835</v>
      </c>
      <c r="D563" s="170" t="s">
        <v>250</v>
      </c>
      <c r="E563" s="171">
        <v>72.59</v>
      </c>
      <c r="F563" s="172"/>
      <c r="G563" s="173">
        <f>ROUND(E563*F563,2)</f>
        <v>0</v>
      </c>
      <c r="H563" s="172"/>
      <c r="I563" s="173">
        <f>ROUND(E563*H563,2)</f>
        <v>0</v>
      </c>
      <c r="J563" s="172"/>
      <c r="K563" s="173">
        <f>ROUND(E563*J563,2)</f>
        <v>0</v>
      </c>
      <c r="L563" s="173">
        <v>21</v>
      </c>
      <c r="M563" s="173">
        <f>G563*(1+L563/100)</f>
        <v>0</v>
      </c>
      <c r="N563" s="173">
        <v>0.00042</v>
      </c>
      <c r="O563" s="173">
        <f>ROUND(E563*N563,2)</f>
        <v>0.03</v>
      </c>
      <c r="P563" s="173">
        <v>0</v>
      </c>
      <c r="Q563" s="173">
        <f>ROUND(E563*P563,2)</f>
        <v>0</v>
      </c>
      <c r="R563" s="173" t="s">
        <v>806</v>
      </c>
      <c r="S563" s="173" t="s">
        <v>194</v>
      </c>
      <c r="T563" s="174" t="s">
        <v>195</v>
      </c>
      <c r="U563" s="165">
        <v>0.09</v>
      </c>
      <c r="V563" s="165">
        <f>ROUND(E563*U563,2)</f>
        <v>6.53</v>
      </c>
      <c r="W563" s="165"/>
      <c r="X563" s="165" t="s">
        <v>196</v>
      </c>
      <c r="Y563" s="166"/>
      <c r="Z563" s="166"/>
      <c r="AA563" s="166"/>
      <c r="AB563" s="166"/>
      <c r="AC563" s="166"/>
      <c r="AD563" s="166"/>
      <c r="AE563" s="166"/>
      <c r="AF563" s="166"/>
      <c r="AG563" s="166" t="s">
        <v>197</v>
      </c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</row>
    <row r="564" spans="1:60" ht="12.75" outlineLevel="1">
      <c r="A564" s="183"/>
      <c r="B564" s="184"/>
      <c r="C564" s="186" t="s">
        <v>836</v>
      </c>
      <c r="D564" s="187"/>
      <c r="E564" s="188">
        <v>72.59</v>
      </c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  <c r="U564" s="165"/>
      <c r="V564" s="165"/>
      <c r="W564" s="165"/>
      <c r="X564" s="165"/>
      <c r="Y564" s="166"/>
      <c r="Z564" s="166"/>
      <c r="AA564" s="166"/>
      <c r="AB564" s="166"/>
      <c r="AC564" s="166"/>
      <c r="AD564" s="166"/>
      <c r="AE564" s="166"/>
      <c r="AF564" s="166"/>
      <c r="AG564" s="166" t="s">
        <v>201</v>
      </c>
      <c r="AH564" s="166">
        <v>0</v>
      </c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</row>
    <row r="565" spans="1:60" ht="22.5" outlineLevel="1">
      <c r="A565" s="167">
        <v>155</v>
      </c>
      <c r="B565" s="168" t="s">
        <v>837</v>
      </c>
      <c r="C565" s="169" t="s">
        <v>838</v>
      </c>
      <c r="D565" s="170" t="s">
        <v>250</v>
      </c>
      <c r="E565" s="171">
        <v>27.6122</v>
      </c>
      <c r="F565" s="172"/>
      <c r="G565" s="173">
        <f>ROUND(E565*F565,2)</f>
        <v>0</v>
      </c>
      <c r="H565" s="172"/>
      <c r="I565" s="173">
        <f>ROUND(E565*H565,2)</f>
        <v>0</v>
      </c>
      <c r="J565" s="172"/>
      <c r="K565" s="173">
        <f>ROUND(E565*J565,2)</f>
        <v>0</v>
      </c>
      <c r="L565" s="173">
        <v>21</v>
      </c>
      <c r="M565" s="173">
        <f>G565*(1+L565/100)</f>
        <v>0</v>
      </c>
      <c r="N565" s="173">
        <v>0</v>
      </c>
      <c r="O565" s="173">
        <f>ROUND(E565*N565,2)</f>
        <v>0</v>
      </c>
      <c r="P565" s="173">
        <v>0</v>
      </c>
      <c r="Q565" s="173">
        <f>ROUND(E565*P565,2)</f>
        <v>0</v>
      </c>
      <c r="R565" s="173" t="s">
        <v>806</v>
      </c>
      <c r="S565" s="173" t="s">
        <v>194</v>
      </c>
      <c r="T565" s="174" t="s">
        <v>195</v>
      </c>
      <c r="U565" s="165">
        <v>0.09</v>
      </c>
      <c r="V565" s="165">
        <f>ROUND(E565*U565,2)</f>
        <v>2.49</v>
      </c>
      <c r="W565" s="165"/>
      <c r="X565" s="165" t="s">
        <v>196</v>
      </c>
      <c r="Y565" s="166"/>
      <c r="Z565" s="166"/>
      <c r="AA565" s="166"/>
      <c r="AB565" s="166"/>
      <c r="AC565" s="166"/>
      <c r="AD565" s="166"/>
      <c r="AE565" s="166"/>
      <c r="AF565" s="166"/>
      <c r="AG565" s="166" t="s">
        <v>197</v>
      </c>
      <c r="AH565" s="166"/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</row>
    <row r="566" spans="1:60" ht="12.75" outlineLevel="1">
      <c r="A566" s="183"/>
      <c r="B566" s="184"/>
      <c r="C566" s="186" t="s">
        <v>451</v>
      </c>
      <c r="D566" s="187"/>
      <c r="E566" s="188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  <c r="U566" s="165"/>
      <c r="V566" s="165"/>
      <c r="W566" s="165"/>
      <c r="X566" s="165"/>
      <c r="Y566" s="166"/>
      <c r="Z566" s="166"/>
      <c r="AA566" s="166"/>
      <c r="AB566" s="166"/>
      <c r="AC566" s="166"/>
      <c r="AD566" s="166"/>
      <c r="AE566" s="166"/>
      <c r="AF566" s="166"/>
      <c r="AG566" s="166" t="s">
        <v>201</v>
      </c>
      <c r="AH566" s="166">
        <v>0</v>
      </c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</row>
    <row r="567" spans="1:60" ht="12.75" outlineLevel="1">
      <c r="A567" s="183"/>
      <c r="B567" s="184"/>
      <c r="C567" s="186" t="s">
        <v>615</v>
      </c>
      <c r="D567" s="187"/>
      <c r="E567" s="188">
        <v>13.09</v>
      </c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5"/>
      <c r="U567" s="165"/>
      <c r="V567" s="165"/>
      <c r="W567" s="165"/>
      <c r="X567" s="165"/>
      <c r="Y567" s="166"/>
      <c r="Z567" s="166"/>
      <c r="AA567" s="166"/>
      <c r="AB567" s="166"/>
      <c r="AC567" s="166"/>
      <c r="AD567" s="166"/>
      <c r="AE567" s="166"/>
      <c r="AF567" s="166"/>
      <c r="AG567" s="166" t="s">
        <v>201</v>
      </c>
      <c r="AH567" s="166">
        <v>0</v>
      </c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</row>
    <row r="568" spans="1:60" ht="12.75" outlineLevel="1">
      <c r="A568" s="183"/>
      <c r="B568" s="184"/>
      <c r="C568" s="186" t="s">
        <v>616</v>
      </c>
      <c r="D568" s="187"/>
      <c r="E568" s="188">
        <v>14.52</v>
      </c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  <c r="U568" s="165"/>
      <c r="V568" s="165"/>
      <c r="W568" s="165"/>
      <c r="X568" s="165"/>
      <c r="Y568" s="166"/>
      <c r="Z568" s="166"/>
      <c r="AA568" s="166"/>
      <c r="AB568" s="166"/>
      <c r="AC568" s="166"/>
      <c r="AD568" s="166"/>
      <c r="AE568" s="166"/>
      <c r="AF568" s="166"/>
      <c r="AG568" s="166" t="s">
        <v>201</v>
      </c>
      <c r="AH568" s="166">
        <v>0</v>
      </c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</row>
    <row r="569" spans="1:60" ht="12.75" outlineLevel="1">
      <c r="A569" s="157">
        <v>156</v>
      </c>
      <c r="B569" s="158" t="s">
        <v>839</v>
      </c>
      <c r="C569" s="159" t="s">
        <v>840</v>
      </c>
      <c r="D569" s="160" t="s">
        <v>250</v>
      </c>
      <c r="E569" s="161">
        <v>72.59</v>
      </c>
      <c r="F569" s="162"/>
      <c r="G569" s="163">
        <f>ROUND(E569*F569,2)</f>
        <v>0</v>
      </c>
      <c r="H569" s="162"/>
      <c r="I569" s="163">
        <f>ROUND(E569*H569,2)</f>
        <v>0</v>
      </c>
      <c r="J569" s="162"/>
      <c r="K569" s="163">
        <f>ROUND(E569*J569,2)</f>
        <v>0</v>
      </c>
      <c r="L569" s="163">
        <v>21</v>
      </c>
      <c r="M569" s="163">
        <f>G569*(1+L569/100)</f>
        <v>0</v>
      </c>
      <c r="N569" s="163">
        <v>0.00084</v>
      </c>
      <c r="O569" s="163">
        <f>ROUND(E569*N569,2)</f>
        <v>0.06</v>
      </c>
      <c r="P569" s="163">
        <v>0</v>
      </c>
      <c r="Q569" s="163">
        <f>ROUND(E569*P569,2)</f>
        <v>0</v>
      </c>
      <c r="R569" s="163" t="s">
        <v>806</v>
      </c>
      <c r="S569" s="163" t="s">
        <v>194</v>
      </c>
      <c r="T569" s="164" t="s">
        <v>195</v>
      </c>
      <c r="U569" s="165">
        <v>0.18</v>
      </c>
      <c r="V569" s="165">
        <f>ROUND(E569*U569,2)</f>
        <v>13.07</v>
      </c>
      <c r="W569" s="165"/>
      <c r="X569" s="165" t="s">
        <v>196</v>
      </c>
      <c r="Y569" s="166"/>
      <c r="Z569" s="166"/>
      <c r="AA569" s="166"/>
      <c r="AB569" s="166"/>
      <c r="AC569" s="166"/>
      <c r="AD569" s="166"/>
      <c r="AE569" s="166"/>
      <c r="AF569" s="166"/>
      <c r="AG569" s="166" t="s">
        <v>197</v>
      </c>
      <c r="AH569" s="166"/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</row>
    <row r="570" spans="1:33" ht="12.75">
      <c r="A570" s="149" t="s">
        <v>173</v>
      </c>
      <c r="B570" s="150" t="s">
        <v>121</v>
      </c>
      <c r="C570" s="151" t="s">
        <v>122</v>
      </c>
      <c r="D570" s="152"/>
      <c r="E570" s="153"/>
      <c r="F570" s="154"/>
      <c r="G570" s="154">
        <f>SUMIF(AG571:AG573,"&lt;&gt;NOR",G571:G573)</f>
        <v>0</v>
      </c>
      <c r="H570" s="154"/>
      <c r="I570" s="154">
        <f>SUM(I571:I573)</f>
        <v>0</v>
      </c>
      <c r="J570" s="154"/>
      <c r="K570" s="154">
        <f>SUM(K571:K573)</f>
        <v>0</v>
      </c>
      <c r="L570" s="154"/>
      <c r="M570" s="154">
        <f>SUM(M571:M573)</f>
        <v>0</v>
      </c>
      <c r="N570" s="154"/>
      <c r="O570" s="154">
        <f>SUM(O571:O573)</f>
        <v>0</v>
      </c>
      <c r="P570" s="154"/>
      <c r="Q570" s="154">
        <f>SUM(Q571:Q573)</f>
        <v>0</v>
      </c>
      <c r="R570" s="154"/>
      <c r="S570" s="154"/>
      <c r="T570" s="155"/>
      <c r="U570" s="156"/>
      <c r="V570" s="156">
        <f>SUM(V571:V573)</f>
        <v>82.35</v>
      </c>
      <c r="W570" s="156"/>
      <c r="X570" s="156"/>
      <c r="AG570" t="s">
        <v>174</v>
      </c>
    </row>
    <row r="571" spans="1:60" ht="22.5" outlineLevel="1">
      <c r="A571" s="167">
        <v>157</v>
      </c>
      <c r="B571" s="168" t="s">
        <v>841</v>
      </c>
      <c r="C571" s="169" t="s">
        <v>842</v>
      </c>
      <c r="D571" s="170" t="s">
        <v>250</v>
      </c>
      <c r="E571" s="171">
        <v>612.7186</v>
      </c>
      <c r="F571" s="172"/>
      <c r="G571" s="173">
        <f>ROUND(E571*F571,2)</f>
        <v>0</v>
      </c>
      <c r="H571" s="172"/>
      <c r="I571" s="173">
        <f>ROUND(E571*H571,2)</f>
        <v>0</v>
      </c>
      <c r="J571" s="172"/>
      <c r="K571" s="173">
        <f>ROUND(E571*J571,2)</f>
        <v>0</v>
      </c>
      <c r="L571" s="173">
        <v>21</v>
      </c>
      <c r="M571" s="173">
        <f>G571*(1+L571/100)</f>
        <v>0</v>
      </c>
      <c r="N571" s="173">
        <v>0</v>
      </c>
      <c r="O571" s="173">
        <f>ROUND(E571*N571,2)</f>
        <v>0</v>
      </c>
      <c r="P571" s="173">
        <v>0</v>
      </c>
      <c r="Q571" s="173">
        <f>ROUND(E571*P571,2)</f>
        <v>0</v>
      </c>
      <c r="R571" s="173" t="s">
        <v>843</v>
      </c>
      <c r="S571" s="173" t="s">
        <v>194</v>
      </c>
      <c r="T571" s="174" t="s">
        <v>195</v>
      </c>
      <c r="U571" s="165">
        <v>0.1344</v>
      </c>
      <c r="V571" s="165">
        <f>ROUND(E571*U571,2)</f>
        <v>82.35</v>
      </c>
      <c r="W571" s="165"/>
      <c r="X571" s="165" t="s">
        <v>196</v>
      </c>
      <c r="Y571" s="166"/>
      <c r="Z571" s="166"/>
      <c r="AA571" s="166"/>
      <c r="AB571" s="166"/>
      <c r="AC571" s="166"/>
      <c r="AD571" s="166"/>
      <c r="AE571" s="166"/>
      <c r="AF571" s="166"/>
      <c r="AG571" s="166" t="s">
        <v>197</v>
      </c>
      <c r="AH571" s="166"/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</row>
    <row r="572" spans="1:60" ht="12.75" outlineLevel="1">
      <c r="A572" s="183"/>
      <c r="B572" s="184"/>
      <c r="C572" s="186" t="s">
        <v>844</v>
      </c>
      <c r="D572" s="187"/>
      <c r="E572" s="188">
        <v>103.27</v>
      </c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6"/>
      <c r="Z572" s="166"/>
      <c r="AA572" s="166"/>
      <c r="AB572" s="166"/>
      <c r="AC572" s="166"/>
      <c r="AD572" s="166"/>
      <c r="AE572" s="166"/>
      <c r="AF572" s="166"/>
      <c r="AG572" s="166" t="s">
        <v>201</v>
      </c>
      <c r="AH572" s="166">
        <v>0</v>
      </c>
      <c r="AI572" s="166"/>
      <c r="AJ572" s="166"/>
      <c r="AK572" s="166"/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</row>
    <row r="573" spans="1:60" ht="12.75" outlineLevel="1">
      <c r="A573" s="183"/>
      <c r="B573" s="184"/>
      <c r="C573" s="186" t="s">
        <v>845</v>
      </c>
      <c r="D573" s="187"/>
      <c r="E573" s="188">
        <v>509.45</v>
      </c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6"/>
      <c r="Z573" s="166"/>
      <c r="AA573" s="166"/>
      <c r="AB573" s="166"/>
      <c r="AC573" s="166"/>
      <c r="AD573" s="166"/>
      <c r="AE573" s="166"/>
      <c r="AF573" s="166"/>
      <c r="AG573" s="166" t="s">
        <v>201</v>
      </c>
      <c r="AH573" s="166">
        <v>0</v>
      </c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</row>
    <row r="574" spans="1:33" ht="12.75">
      <c r="A574" s="149" t="s">
        <v>173</v>
      </c>
      <c r="B574" s="150" t="s">
        <v>123</v>
      </c>
      <c r="C574" s="151" t="s">
        <v>21</v>
      </c>
      <c r="D574" s="152"/>
      <c r="E574" s="153"/>
      <c r="F574" s="154"/>
      <c r="G574" s="154">
        <f>SUMIF(AG575:AG575,"&lt;&gt;NOR",G575:G575)</f>
        <v>0</v>
      </c>
      <c r="H574" s="154"/>
      <c r="I574" s="154">
        <f>SUM(I575:I575)</f>
        <v>0</v>
      </c>
      <c r="J574" s="154"/>
      <c r="K574" s="154">
        <f>SUM(K575:K575)</f>
        <v>0</v>
      </c>
      <c r="L574" s="154"/>
      <c r="M574" s="154">
        <f>SUM(M575:M575)</f>
        <v>0</v>
      </c>
      <c r="N574" s="154"/>
      <c r="O574" s="154">
        <f>SUM(O575:O575)</f>
        <v>0</v>
      </c>
      <c r="P574" s="154"/>
      <c r="Q574" s="154">
        <f>SUM(Q575:Q575)</f>
        <v>0</v>
      </c>
      <c r="R574" s="154"/>
      <c r="S574" s="154"/>
      <c r="T574" s="155"/>
      <c r="U574" s="156"/>
      <c r="V574" s="156">
        <f>SUM(V575:V575)</f>
        <v>0</v>
      </c>
      <c r="W574" s="156"/>
      <c r="X574" s="156"/>
      <c r="AG574" t="s">
        <v>174</v>
      </c>
    </row>
    <row r="575" spans="1:60" ht="12.75" outlineLevel="1">
      <c r="A575" s="157">
        <v>158</v>
      </c>
      <c r="B575" s="158" t="s">
        <v>846</v>
      </c>
      <c r="C575" s="159" t="s">
        <v>847</v>
      </c>
      <c r="D575" s="160" t="s">
        <v>177</v>
      </c>
      <c r="E575" s="161">
        <v>1</v>
      </c>
      <c r="F575" s="162"/>
      <c r="G575" s="163">
        <f>ROUND(E575*F575,2)</f>
        <v>0</v>
      </c>
      <c r="H575" s="162"/>
      <c r="I575" s="163">
        <f>ROUND(E575*H575,2)</f>
        <v>0</v>
      </c>
      <c r="J575" s="162"/>
      <c r="K575" s="163">
        <f>ROUND(E575*J575,2)</f>
        <v>0</v>
      </c>
      <c r="L575" s="163">
        <v>21</v>
      </c>
      <c r="M575" s="163">
        <f>G575*(1+L575/100)</f>
        <v>0</v>
      </c>
      <c r="N575" s="163">
        <v>0</v>
      </c>
      <c r="O575" s="163">
        <f>ROUND(E575*N575,2)</f>
        <v>0</v>
      </c>
      <c r="P575" s="163">
        <v>0</v>
      </c>
      <c r="Q575" s="163">
        <f>ROUND(E575*P575,2)</f>
        <v>0</v>
      </c>
      <c r="R575" s="163"/>
      <c r="S575" s="163" t="s">
        <v>178</v>
      </c>
      <c r="T575" s="164" t="s">
        <v>179</v>
      </c>
      <c r="U575" s="165">
        <v>0</v>
      </c>
      <c r="V575" s="165">
        <f>ROUND(E575*U575,2)</f>
        <v>0</v>
      </c>
      <c r="W575" s="165"/>
      <c r="X575" s="165" t="s">
        <v>196</v>
      </c>
      <c r="Y575" s="166"/>
      <c r="Z575" s="166"/>
      <c r="AA575" s="166"/>
      <c r="AB575" s="166"/>
      <c r="AC575" s="166"/>
      <c r="AD575" s="166"/>
      <c r="AE575" s="166"/>
      <c r="AF575" s="166"/>
      <c r="AG575" s="166" t="s">
        <v>197</v>
      </c>
      <c r="AH575" s="166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</row>
    <row r="576" spans="1:33" ht="12.75">
      <c r="A576" s="149" t="s">
        <v>173</v>
      </c>
      <c r="B576" s="150" t="s">
        <v>137</v>
      </c>
      <c r="C576" s="151" t="s">
        <v>138</v>
      </c>
      <c r="D576" s="152"/>
      <c r="E576" s="153"/>
      <c r="F576" s="154"/>
      <c r="G576" s="154">
        <f>SUMIF(AG577:AG596,"&lt;&gt;NOR",G577:G596)</f>
        <v>0</v>
      </c>
      <c r="H576" s="154"/>
      <c r="I576" s="154">
        <f>SUM(I577:I596)</f>
        <v>0</v>
      </c>
      <c r="J576" s="154"/>
      <c r="K576" s="154">
        <f>SUM(K577:K596)</f>
        <v>0</v>
      </c>
      <c r="L576" s="154"/>
      <c r="M576" s="154">
        <f>SUM(M577:M596)</f>
        <v>0</v>
      </c>
      <c r="N576" s="154"/>
      <c r="O576" s="154">
        <f>SUM(O577:O596)</f>
        <v>0</v>
      </c>
      <c r="P576" s="154"/>
      <c r="Q576" s="154">
        <f>SUM(Q577:Q596)</f>
        <v>0</v>
      </c>
      <c r="R576" s="154"/>
      <c r="S576" s="154"/>
      <c r="T576" s="155"/>
      <c r="U576" s="156"/>
      <c r="V576" s="156">
        <f>SUM(V577:V596)</f>
        <v>173.22</v>
      </c>
      <c r="W576" s="156"/>
      <c r="X576" s="156"/>
      <c r="AG576" t="s">
        <v>174</v>
      </c>
    </row>
    <row r="577" spans="1:60" ht="12.75" outlineLevel="1">
      <c r="A577" s="167">
        <v>159</v>
      </c>
      <c r="B577" s="168" t="s">
        <v>848</v>
      </c>
      <c r="C577" s="169" t="s">
        <v>849</v>
      </c>
      <c r="D577" s="170" t="s">
        <v>240</v>
      </c>
      <c r="E577" s="171">
        <v>105.49806</v>
      </c>
      <c r="F577" s="172"/>
      <c r="G577" s="173">
        <f>ROUND(E577*F577,2)</f>
        <v>0</v>
      </c>
      <c r="H577" s="172"/>
      <c r="I577" s="173">
        <f>ROUND(E577*H577,2)</f>
        <v>0</v>
      </c>
      <c r="J577" s="172"/>
      <c r="K577" s="173">
        <f>ROUND(E577*J577,2)</f>
        <v>0</v>
      </c>
      <c r="L577" s="173">
        <v>21</v>
      </c>
      <c r="M577" s="173">
        <f>G577*(1+L577/100)</f>
        <v>0</v>
      </c>
      <c r="N577" s="173">
        <v>0</v>
      </c>
      <c r="O577" s="173">
        <f>ROUND(E577*N577,2)</f>
        <v>0</v>
      </c>
      <c r="P577" s="173">
        <v>0</v>
      </c>
      <c r="Q577" s="173">
        <f>ROUND(E577*P577,2)</f>
        <v>0</v>
      </c>
      <c r="R577" s="173" t="s">
        <v>527</v>
      </c>
      <c r="S577" s="173" t="s">
        <v>194</v>
      </c>
      <c r="T577" s="174" t="s">
        <v>195</v>
      </c>
      <c r="U577" s="165">
        <v>0.49</v>
      </c>
      <c r="V577" s="165">
        <f>ROUND(E577*U577,2)</f>
        <v>51.69</v>
      </c>
      <c r="W577" s="165"/>
      <c r="X577" s="165" t="s">
        <v>850</v>
      </c>
      <c r="Y577" s="166"/>
      <c r="Z577" s="166"/>
      <c r="AA577" s="166"/>
      <c r="AB577" s="166"/>
      <c r="AC577" s="166"/>
      <c r="AD577" s="166"/>
      <c r="AE577" s="166"/>
      <c r="AF577" s="166"/>
      <c r="AG577" s="166" t="s">
        <v>851</v>
      </c>
      <c r="AH577" s="166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</row>
    <row r="578" spans="1:60" ht="12.75" outlineLevel="1">
      <c r="A578" s="183"/>
      <c r="B578" s="184"/>
      <c r="C578" s="186" t="s">
        <v>852</v>
      </c>
      <c r="D578" s="187"/>
      <c r="E578" s="188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6"/>
      <c r="Z578" s="166"/>
      <c r="AA578" s="166"/>
      <c r="AB578" s="166"/>
      <c r="AC578" s="166"/>
      <c r="AD578" s="166"/>
      <c r="AE578" s="166"/>
      <c r="AF578" s="166"/>
      <c r="AG578" s="166" t="s">
        <v>201</v>
      </c>
      <c r="AH578" s="166">
        <v>0</v>
      </c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</row>
    <row r="579" spans="1:60" ht="12.75" outlineLevel="1">
      <c r="A579" s="183"/>
      <c r="B579" s="184"/>
      <c r="C579" s="186" t="s">
        <v>853</v>
      </c>
      <c r="D579" s="187"/>
      <c r="E579" s="188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6"/>
      <c r="Z579" s="166"/>
      <c r="AA579" s="166"/>
      <c r="AB579" s="166"/>
      <c r="AC579" s="166"/>
      <c r="AD579" s="166"/>
      <c r="AE579" s="166"/>
      <c r="AF579" s="166"/>
      <c r="AG579" s="166" t="s">
        <v>201</v>
      </c>
      <c r="AH579" s="166">
        <v>0</v>
      </c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</row>
    <row r="580" spans="1:60" ht="12.75" outlineLevel="1">
      <c r="A580" s="183"/>
      <c r="B580" s="184"/>
      <c r="C580" s="186" t="s">
        <v>854</v>
      </c>
      <c r="D580" s="187"/>
      <c r="E580" s="188">
        <v>105.49806</v>
      </c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5"/>
      <c r="U580" s="165"/>
      <c r="V580" s="165"/>
      <c r="W580" s="165"/>
      <c r="X580" s="165"/>
      <c r="Y580" s="166"/>
      <c r="Z580" s="166"/>
      <c r="AA580" s="166"/>
      <c r="AB580" s="166"/>
      <c r="AC580" s="166"/>
      <c r="AD580" s="166"/>
      <c r="AE580" s="166"/>
      <c r="AF580" s="166"/>
      <c r="AG580" s="166" t="s">
        <v>201</v>
      </c>
      <c r="AH580" s="166">
        <v>0</v>
      </c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</row>
    <row r="581" spans="1:60" ht="12.75" outlineLevel="1">
      <c r="A581" s="167">
        <v>160</v>
      </c>
      <c r="B581" s="168" t="s">
        <v>855</v>
      </c>
      <c r="C581" s="169" t="s">
        <v>856</v>
      </c>
      <c r="D581" s="170" t="s">
        <v>240</v>
      </c>
      <c r="E581" s="171">
        <v>3059.44374</v>
      </c>
      <c r="F581" s="172"/>
      <c r="G581" s="173">
        <f>ROUND(E581*F581,2)</f>
        <v>0</v>
      </c>
      <c r="H581" s="172"/>
      <c r="I581" s="173">
        <f>ROUND(E581*H581,2)</f>
        <v>0</v>
      </c>
      <c r="J581" s="172"/>
      <c r="K581" s="173">
        <f>ROUND(E581*J581,2)</f>
        <v>0</v>
      </c>
      <c r="L581" s="173">
        <v>21</v>
      </c>
      <c r="M581" s="173">
        <f>G581*(1+L581/100)</f>
        <v>0</v>
      </c>
      <c r="N581" s="173">
        <v>0</v>
      </c>
      <c r="O581" s="173">
        <f>ROUND(E581*N581,2)</f>
        <v>0</v>
      </c>
      <c r="P581" s="173">
        <v>0</v>
      </c>
      <c r="Q581" s="173">
        <f>ROUND(E581*P581,2)</f>
        <v>0</v>
      </c>
      <c r="R581" s="173" t="s">
        <v>527</v>
      </c>
      <c r="S581" s="173" t="s">
        <v>194</v>
      </c>
      <c r="T581" s="174" t="s">
        <v>195</v>
      </c>
      <c r="U581" s="165">
        <v>0</v>
      </c>
      <c r="V581" s="165">
        <f>ROUND(E581*U581,2)</f>
        <v>0</v>
      </c>
      <c r="W581" s="165"/>
      <c r="X581" s="165" t="s">
        <v>850</v>
      </c>
      <c r="Y581" s="166"/>
      <c r="Z581" s="166"/>
      <c r="AA581" s="166"/>
      <c r="AB581" s="166"/>
      <c r="AC581" s="166"/>
      <c r="AD581" s="166"/>
      <c r="AE581" s="166"/>
      <c r="AF581" s="166"/>
      <c r="AG581" s="166" t="s">
        <v>851</v>
      </c>
      <c r="AH581" s="166"/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</row>
    <row r="582" spans="1:60" ht="12.75" outlineLevel="1">
      <c r="A582" s="183"/>
      <c r="B582" s="184"/>
      <c r="C582" s="186" t="s">
        <v>852</v>
      </c>
      <c r="D582" s="187"/>
      <c r="E582" s="188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5"/>
      <c r="U582" s="165"/>
      <c r="V582" s="165"/>
      <c r="W582" s="165"/>
      <c r="X582" s="165"/>
      <c r="Y582" s="166"/>
      <c r="Z582" s="166"/>
      <c r="AA582" s="166"/>
      <c r="AB582" s="166"/>
      <c r="AC582" s="166"/>
      <c r="AD582" s="166"/>
      <c r="AE582" s="166"/>
      <c r="AF582" s="166"/>
      <c r="AG582" s="166" t="s">
        <v>201</v>
      </c>
      <c r="AH582" s="166">
        <v>0</v>
      </c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</row>
    <row r="583" spans="1:60" ht="12.75" outlineLevel="1">
      <c r="A583" s="183"/>
      <c r="B583" s="184"/>
      <c r="C583" s="186" t="s">
        <v>853</v>
      </c>
      <c r="D583" s="187"/>
      <c r="E583" s="188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  <c r="U583" s="165"/>
      <c r="V583" s="165"/>
      <c r="W583" s="165"/>
      <c r="X583" s="165"/>
      <c r="Y583" s="166"/>
      <c r="Z583" s="166"/>
      <c r="AA583" s="166"/>
      <c r="AB583" s="166"/>
      <c r="AC583" s="166"/>
      <c r="AD583" s="166"/>
      <c r="AE583" s="166"/>
      <c r="AF583" s="166"/>
      <c r="AG583" s="166" t="s">
        <v>201</v>
      </c>
      <c r="AH583" s="166">
        <v>0</v>
      </c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6"/>
      <c r="BF583" s="166"/>
      <c r="BG583" s="166"/>
      <c r="BH583" s="166"/>
    </row>
    <row r="584" spans="1:60" ht="12.75" outlineLevel="1">
      <c r="A584" s="183"/>
      <c r="B584" s="184"/>
      <c r="C584" s="186" t="s">
        <v>854</v>
      </c>
      <c r="D584" s="187"/>
      <c r="E584" s="188">
        <v>105.49806</v>
      </c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  <c r="U584" s="165"/>
      <c r="V584" s="165"/>
      <c r="W584" s="165"/>
      <c r="X584" s="165"/>
      <c r="Y584" s="166"/>
      <c r="Z584" s="166"/>
      <c r="AA584" s="166"/>
      <c r="AB584" s="166"/>
      <c r="AC584" s="166"/>
      <c r="AD584" s="166"/>
      <c r="AE584" s="166"/>
      <c r="AF584" s="166"/>
      <c r="AG584" s="166" t="s">
        <v>201</v>
      </c>
      <c r="AH584" s="166">
        <v>0</v>
      </c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</row>
    <row r="585" spans="1:60" ht="12.75" outlineLevel="1">
      <c r="A585" s="167">
        <v>161</v>
      </c>
      <c r="B585" s="168" t="s">
        <v>857</v>
      </c>
      <c r="C585" s="169" t="s">
        <v>858</v>
      </c>
      <c r="D585" s="170" t="s">
        <v>240</v>
      </c>
      <c r="E585" s="171">
        <v>105.49806</v>
      </c>
      <c r="F585" s="172"/>
      <c r="G585" s="173">
        <f>ROUND(E585*F585,2)</f>
        <v>0</v>
      </c>
      <c r="H585" s="172"/>
      <c r="I585" s="173">
        <f>ROUND(E585*H585,2)</f>
        <v>0</v>
      </c>
      <c r="J585" s="172"/>
      <c r="K585" s="173">
        <f>ROUND(E585*J585,2)</f>
        <v>0</v>
      </c>
      <c r="L585" s="173">
        <v>21</v>
      </c>
      <c r="M585" s="173">
        <f>G585*(1+L585/100)</f>
        <v>0</v>
      </c>
      <c r="N585" s="173">
        <v>0</v>
      </c>
      <c r="O585" s="173">
        <f>ROUND(E585*N585,2)</f>
        <v>0</v>
      </c>
      <c r="P585" s="173">
        <v>0</v>
      </c>
      <c r="Q585" s="173">
        <f>ROUND(E585*P585,2)</f>
        <v>0</v>
      </c>
      <c r="R585" s="173" t="s">
        <v>527</v>
      </c>
      <c r="S585" s="173" t="s">
        <v>194</v>
      </c>
      <c r="T585" s="174" t="s">
        <v>195</v>
      </c>
      <c r="U585" s="165">
        <v>0.942</v>
      </c>
      <c r="V585" s="165">
        <f>ROUND(E585*U585,2)</f>
        <v>99.38</v>
      </c>
      <c r="W585" s="165"/>
      <c r="X585" s="165" t="s">
        <v>850</v>
      </c>
      <c r="Y585" s="166"/>
      <c r="Z585" s="166"/>
      <c r="AA585" s="166"/>
      <c r="AB585" s="166"/>
      <c r="AC585" s="166"/>
      <c r="AD585" s="166"/>
      <c r="AE585" s="166"/>
      <c r="AF585" s="166"/>
      <c r="AG585" s="166" t="s">
        <v>851</v>
      </c>
      <c r="AH585" s="166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</row>
    <row r="586" spans="1:60" ht="12.75" outlineLevel="1">
      <c r="A586" s="183"/>
      <c r="B586" s="184"/>
      <c r="C586" s="186" t="s">
        <v>852</v>
      </c>
      <c r="D586" s="187"/>
      <c r="E586" s="188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  <c r="U586" s="165"/>
      <c r="V586" s="165"/>
      <c r="W586" s="165"/>
      <c r="X586" s="165"/>
      <c r="Y586" s="166"/>
      <c r="Z586" s="166"/>
      <c r="AA586" s="166"/>
      <c r="AB586" s="166"/>
      <c r="AC586" s="166"/>
      <c r="AD586" s="166"/>
      <c r="AE586" s="166"/>
      <c r="AF586" s="166"/>
      <c r="AG586" s="166" t="s">
        <v>201</v>
      </c>
      <c r="AH586" s="166">
        <v>0</v>
      </c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</row>
    <row r="587" spans="1:60" ht="12.75" outlineLevel="1">
      <c r="A587" s="183"/>
      <c r="B587" s="184"/>
      <c r="C587" s="186" t="s">
        <v>853</v>
      </c>
      <c r="D587" s="187"/>
      <c r="E587" s="188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  <c r="U587" s="165"/>
      <c r="V587" s="165"/>
      <c r="W587" s="165"/>
      <c r="X587" s="165"/>
      <c r="Y587" s="166"/>
      <c r="Z587" s="166"/>
      <c r="AA587" s="166"/>
      <c r="AB587" s="166"/>
      <c r="AC587" s="166"/>
      <c r="AD587" s="166"/>
      <c r="AE587" s="166"/>
      <c r="AF587" s="166"/>
      <c r="AG587" s="166" t="s">
        <v>201</v>
      </c>
      <c r="AH587" s="166">
        <v>0</v>
      </c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</row>
    <row r="588" spans="1:60" ht="12.75" outlineLevel="1">
      <c r="A588" s="183"/>
      <c r="B588" s="184"/>
      <c r="C588" s="186" t="s">
        <v>854</v>
      </c>
      <c r="D588" s="187"/>
      <c r="E588" s="188">
        <v>105.49806</v>
      </c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6"/>
      <c r="Z588" s="166"/>
      <c r="AA588" s="166"/>
      <c r="AB588" s="166"/>
      <c r="AC588" s="166"/>
      <c r="AD588" s="166"/>
      <c r="AE588" s="166"/>
      <c r="AF588" s="166"/>
      <c r="AG588" s="166" t="s">
        <v>201</v>
      </c>
      <c r="AH588" s="166">
        <v>0</v>
      </c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</row>
    <row r="589" spans="1:60" ht="22.5" outlineLevel="1">
      <c r="A589" s="167">
        <v>162</v>
      </c>
      <c r="B589" s="168" t="s">
        <v>859</v>
      </c>
      <c r="C589" s="169" t="s">
        <v>860</v>
      </c>
      <c r="D589" s="170" t="s">
        <v>240</v>
      </c>
      <c r="E589" s="171">
        <v>210.99612</v>
      </c>
      <c r="F589" s="172"/>
      <c r="G589" s="173">
        <f>ROUND(E589*F589,2)</f>
        <v>0</v>
      </c>
      <c r="H589" s="172"/>
      <c r="I589" s="173">
        <f>ROUND(E589*H589,2)</f>
        <v>0</v>
      </c>
      <c r="J589" s="172"/>
      <c r="K589" s="173">
        <f>ROUND(E589*J589,2)</f>
        <v>0</v>
      </c>
      <c r="L589" s="173">
        <v>21</v>
      </c>
      <c r="M589" s="173">
        <f>G589*(1+L589/100)</f>
        <v>0</v>
      </c>
      <c r="N589" s="173">
        <v>0</v>
      </c>
      <c r="O589" s="173">
        <f>ROUND(E589*N589,2)</f>
        <v>0</v>
      </c>
      <c r="P589" s="173">
        <v>0</v>
      </c>
      <c r="Q589" s="173">
        <f>ROUND(E589*P589,2)</f>
        <v>0</v>
      </c>
      <c r="R589" s="173" t="s">
        <v>527</v>
      </c>
      <c r="S589" s="173" t="s">
        <v>194</v>
      </c>
      <c r="T589" s="174" t="s">
        <v>195</v>
      </c>
      <c r="U589" s="165">
        <v>0.105</v>
      </c>
      <c r="V589" s="165">
        <f>ROUND(E589*U589,2)</f>
        <v>22.15</v>
      </c>
      <c r="W589" s="165"/>
      <c r="X589" s="165" t="s">
        <v>850</v>
      </c>
      <c r="Y589" s="166"/>
      <c r="Z589" s="166"/>
      <c r="AA589" s="166"/>
      <c r="AB589" s="166"/>
      <c r="AC589" s="166"/>
      <c r="AD589" s="166"/>
      <c r="AE589" s="166"/>
      <c r="AF589" s="166"/>
      <c r="AG589" s="166" t="s">
        <v>851</v>
      </c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</row>
    <row r="590" spans="1:60" ht="12.75" outlineLevel="1">
      <c r="A590" s="183"/>
      <c r="B590" s="184"/>
      <c r="C590" s="186" t="s">
        <v>852</v>
      </c>
      <c r="D590" s="187"/>
      <c r="E590" s="188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6"/>
      <c r="Z590" s="166"/>
      <c r="AA590" s="166"/>
      <c r="AB590" s="166"/>
      <c r="AC590" s="166"/>
      <c r="AD590" s="166"/>
      <c r="AE590" s="166"/>
      <c r="AF590" s="166"/>
      <c r="AG590" s="166" t="s">
        <v>201</v>
      </c>
      <c r="AH590" s="166">
        <v>0</v>
      </c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</row>
    <row r="591" spans="1:60" ht="12.75" outlineLevel="1">
      <c r="A591" s="183"/>
      <c r="B591" s="184"/>
      <c r="C591" s="186" t="s">
        <v>853</v>
      </c>
      <c r="D591" s="187"/>
      <c r="E591" s="188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6"/>
      <c r="Z591" s="166"/>
      <c r="AA591" s="166"/>
      <c r="AB591" s="166"/>
      <c r="AC591" s="166"/>
      <c r="AD591" s="166"/>
      <c r="AE591" s="166"/>
      <c r="AF591" s="166"/>
      <c r="AG591" s="166" t="s">
        <v>201</v>
      </c>
      <c r="AH591" s="166">
        <v>0</v>
      </c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</row>
    <row r="592" spans="1:60" ht="12.75" outlineLevel="1">
      <c r="A592" s="183"/>
      <c r="B592" s="184"/>
      <c r="C592" s="186" t="s">
        <v>854</v>
      </c>
      <c r="D592" s="187"/>
      <c r="E592" s="188">
        <v>105.49806</v>
      </c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  <c r="U592" s="165"/>
      <c r="V592" s="165"/>
      <c r="W592" s="165"/>
      <c r="X592" s="165"/>
      <c r="Y592" s="166"/>
      <c r="Z592" s="166"/>
      <c r="AA592" s="166"/>
      <c r="AB592" s="166"/>
      <c r="AC592" s="166"/>
      <c r="AD592" s="166"/>
      <c r="AE592" s="166"/>
      <c r="AF592" s="166"/>
      <c r="AG592" s="166" t="s">
        <v>201</v>
      </c>
      <c r="AH592" s="166">
        <v>0</v>
      </c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6"/>
      <c r="BF592" s="166"/>
      <c r="BG592" s="166"/>
      <c r="BH592" s="166"/>
    </row>
    <row r="593" spans="1:60" ht="12.75" outlineLevel="1">
      <c r="A593" s="167">
        <v>163</v>
      </c>
      <c r="B593" s="168" t="s">
        <v>861</v>
      </c>
      <c r="C593" s="169" t="s">
        <v>862</v>
      </c>
      <c r="D593" s="170" t="s">
        <v>240</v>
      </c>
      <c r="E593" s="171">
        <v>105.49806</v>
      </c>
      <c r="F593" s="172"/>
      <c r="G593" s="173">
        <f>ROUND(E593*F593,2)</f>
        <v>0</v>
      </c>
      <c r="H593" s="172"/>
      <c r="I593" s="173">
        <f>ROUND(E593*H593,2)</f>
        <v>0</v>
      </c>
      <c r="J593" s="172"/>
      <c r="K593" s="173">
        <f>ROUND(E593*J593,2)</f>
        <v>0</v>
      </c>
      <c r="L593" s="173">
        <v>21</v>
      </c>
      <c r="M593" s="173">
        <f>G593*(1+L593/100)</f>
        <v>0</v>
      </c>
      <c r="N593" s="173">
        <v>0</v>
      </c>
      <c r="O593" s="173">
        <f>ROUND(E593*N593,2)</f>
        <v>0</v>
      </c>
      <c r="P593" s="173">
        <v>0</v>
      </c>
      <c r="Q593" s="173">
        <f>ROUND(E593*P593,2)</f>
        <v>0</v>
      </c>
      <c r="R593" s="173" t="s">
        <v>527</v>
      </c>
      <c r="S593" s="173" t="s">
        <v>863</v>
      </c>
      <c r="T593" s="174" t="s">
        <v>863</v>
      </c>
      <c r="U593" s="165">
        <v>0</v>
      </c>
      <c r="V593" s="165">
        <f>ROUND(E593*U593,2)</f>
        <v>0</v>
      </c>
      <c r="W593" s="165"/>
      <c r="X593" s="165" t="s">
        <v>850</v>
      </c>
      <c r="Y593" s="166"/>
      <c r="Z593" s="166"/>
      <c r="AA593" s="166"/>
      <c r="AB593" s="166"/>
      <c r="AC593" s="166"/>
      <c r="AD593" s="166"/>
      <c r="AE593" s="166"/>
      <c r="AF593" s="166"/>
      <c r="AG593" s="166" t="s">
        <v>851</v>
      </c>
      <c r="AH593" s="166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</row>
    <row r="594" spans="1:60" ht="12.75" outlineLevel="1">
      <c r="A594" s="183"/>
      <c r="B594" s="184"/>
      <c r="C594" s="186" t="s">
        <v>852</v>
      </c>
      <c r="D594" s="187"/>
      <c r="E594" s="188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6"/>
      <c r="Z594" s="166"/>
      <c r="AA594" s="166"/>
      <c r="AB594" s="166"/>
      <c r="AC594" s="166"/>
      <c r="AD594" s="166"/>
      <c r="AE594" s="166"/>
      <c r="AF594" s="166"/>
      <c r="AG594" s="166" t="s">
        <v>201</v>
      </c>
      <c r="AH594" s="166">
        <v>0</v>
      </c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</row>
    <row r="595" spans="1:60" ht="12.75" outlineLevel="1">
      <c r="A595" s="183"/>
      <c r="B595" s="184"/>
      <c r="C595" s="186" t="s">
        <v>853</v>
      </c>
      <c r="D595" s="187"/>
      <c r="E595" s="188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6"/>
      <c r="Z595" s="166"/>
      <c r="AA595" s="166"/>
      <c r="AB595" s="166"/>
      <c r="AC595" s="166"/>
      <c r="AD595" s="166"/>
      <c r="AE595" s="166"/>
      <c r="AF595" s="166"/>
      <c r="AG595" s="166" t="s">
        <v>201</v>
      </c>
      <c r="AH595" s="166">
        <v>0</v>
      </c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</row>
    <row r="596" spans="1:60" ht="12.75" outlineLevel="1">
      <c r="A596" s="183"/>
      <c r="B596" s="184"/>
      <c r="C596" s="186" t="s">
        <v>854</v>
      </c>
      <c r="D596" s="187"/>
      <c r="E596" s="188">
        <v>105.49806</v>
      </c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  <c r="U596" s="165"/>
      <c r="V596" s="165"/>
      <c r="W596" s="165"/>
      <c r="X596" s="165"/>
      <c r="Y596" s="166"/>
      <c r="Z596" s="166"/>
      <c r="AA596" s="166"/>
      <c r="AB596" s="166"/>
      <c r="AC596" s="166"/>
      <c r="AD596" s="166"/>
      <c r="AE596" s="166"/>
      <c r="AF596" s="166"/>
      <c r="AG596" s="166" t="s">
        <v>201</v>
      </c>
      <c r="AH596" s="166">
        <v>0</v>
      </c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</row>
    <row r="597" spans="1:33" ht="12.75">
      <c r="A597" s="131"/>
      <c r="B597" s="135"/>
      <c r="C597" s="175"/>
      <c r="D597" s="137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AE597">
        <v>15</v>
      </c>
      <c r="AF597">
        <v>21</v>
      </c>
      <c r="AG597" t="s">
        <v>160</v>
      </c>
    </row>
    <row r="598" spans="1:33" ht="12.75">
      <c r="A598" s="176"/>
      <c r="B598" s="177" t="s">
        <v>14</v>
      </c>
      <c r="C598" s="178"/>
      <c r="D598" s="179"/>
      <c r="E598" s="180"/>
      <c r="F598" s="180"/>
      <c r="G598" s="181">
        <f>G8+G49+G75+G122+G133+G138+G143+G216+G220+G264+G270+G378+G385+G446+G456+G473+G500+G512+G530+G570+G574+G576</f>
        <v>0</v>
      </c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AE598">
        <f>SUMIF(L7:L596,AE597,G7:G596)</f>
        <v>0</v>
      </c>
      <c r="AF598">
        <f>SUMIF(L7:L596,AF597,G7:G596)</f>
        <v>0</v>
      </c>
      <c r="AG598" t="s">
        <v>187</v>
      </c>
    </row>
    <row r="599" spans="3:33" ht="12.75">
      <c r="C599" s="182"/>
      <c r="D599" s="83"/>
      <c r="AG599" t="s">
        <v>188</v>
      </c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  <row r="823" ht="12.75">
      <c r="D823" s="83"/>
    </row>
    <row r="824" ht="12.75">
      <c r="D824" s="83"/>
    </row>
    <row r="825" ht="12.75">
      <c r="D825" s="83"/>
    </row>
    <row r="826" ht="12.75">
      <c r="D826" s="83"/>
    </row>
    <row r="827" ht="12.75">
      <c r="D827" s="83"/>
    </row>
    <row r="828" ht="12.75">
      <c r="D828" s="83"/>
    </row>
    <row r="829" ht="12.75">
      <c r="D829" s="83"/>
    </row>
    <row r="830" ht="12.75">
      <c r="D830" s="83"/>
    </row>
    <row r="831" ht="12.75">
      <c r="D831" s="83"/>
    </row>
    <row r="832" ht="12.75">
      <c r="D832" s="83"/>
    </row>
    <row r="833" ht="12.75">
      <c r="D833" s="83"/>
    </row>
    <row r="834" ht="12.75">
      <c r="D834" s="83"/>
    </row>
    <row r="835" ht="12.75">
      <c r="D835" s="83"/>
    </row>
    <row r="836" ht="12.75">
      <c r="D836" s="83"/>
    </row>
    <row r="837" ht="12.75">
      <c r="D837" s="83"/>
    </row>
    <row r="838" ht="12.75">
      <c r="D838" s="83"/>
    </row>
    <row r="839" ht="12.75">
      <c r="D839" s="83"/>
    </row>
    <row r="840" ht="12.75">
      <c r="D840" s="83"/>
    </row>
    <row r="841" ht="12.75">
      <c r="D841" s="83"/>
    </row>
    <row r="842" ht="12.75">
      <c r="D842" s="83"/>
    </row>
    <row r="843" ht="12.75">
      <c r="D843" s="83"/>
    </row>
    <row r="844" ht="12.75">
      <c r="D844" s="83"/>
    </row>
    <row r="845" ht="12.75">
      <c r="D845" s="83"/>
    </row>
    <row r="846" ht="12.75">
      <c r="D846" s="83"/>
    </row>
    <row r="847" ht="12.75">
      <c r="D847" s="83"/>
    </row>
    <row r="848" ht="12.75">
      <c r="D848" s="83"/>
    </row>
    <row r="849" ht="12.75">
      <c r="D849" s="83"/>
    </row>
    <row r="850" ht="12.75">
      <c r="D850" s="83"/>
    </row>
    <row r="851" ht="12.75">
      <c r="D851" s="83"/>
    </row>
    <row r="852" ht="12.75">
      <c r="D852" s="83"/>
    </row>
    <row r="853" ht="12.75">
      <c r="D853" s="83"/>
    </row>
    <row r="854" ht="12.75">
      <c r="D854" s="83"/>
    </row>
    <row r="855" ht="12.75">
      <c r="D855" s="83"/>
    </row>
    <row r="856" ht="12.75">
      <c r="D856" s="83"/>
    </row>
    <row r="857" ht="12.75">
      <c r="D857" s="83"/>
    </row>
    <row r="858" ht="12.75">
      <c r="D858" s="83"/>
    </row>
    <row r="859" ht="12.75">
      <c r="D859" s="83"/>
    </row>
    <row r="860" ht="12.75">
      <c r="D860" s="83"/>
    </row>
    <row r="861" ht="12.75">
      <c r="D861" s="83"/>
    </row>
    <row r="862" ht="12.75">
      <c r="D862" s="83"/>
    </row>
    <row r="863" ht="12.75">
      <c r="D863" s="83"/>
    </row>
    <row r="864" ht="12.75">
      <c r="D864" s="83"/>
    </row>
    <row r="865" ht="12.75">
      <c r="D865" s="83"/>
    </row>
    <row r="866" ht="12.75">
      <c r="D866" s="83"/>
    </row>
    <row r="867" ht="12.75">
      <c r="D867" s="83"/>
    </row>
    <row r="868" ht="12.75">
      <c r="D868" s="83"/>
    </row>
    <row r="869" ht="12.75">
      <c r="D869" s="83"/>
    </row>
    <row r="870" ht="12.75">
      <c r="D870" s="83"/>
    </row>
    <row r="871" ht="12.75">
      <c r="D871" s="83"/>
    </row>
    <row r="872" ht="12.75">
      <c r="D872" s="83"/>
    </row>
    <row r="873" ht="12.75">
      <c r="D873" s="83"/>
    </row>
    <row r="874" ht="12.75">
      <c r="D874" s="83"/>
    </row>
    <row r="875" ht="12.75">
      <c r="D875" s="83"/>
    </row>
    <row r="876" ht="12.75">
      <c r="D876" s="83"/>
    </row>
    <row r="877" ht="12.75">
      <c r="D877" s="83"/>
    </row>
    <row r="878" ht="12.75">
      <c r="D878" s="83"/>
    </row>
    <row r="879" ht="12.75">
      <c r="D879" s="83"/>
    </row>
    <row r="880" ht="12.75">
      <c r="D880" s="83"/>
    </row>
    <row r="881" ht="12.75">
      <c r="D881" s="83"/>
    </row>
    <row r="882" ht="12.75">
      <c r="D882" s="83"/>
    </row>
    <row r="883" ht="12.75">
      <c r="D883" s="83"/>
    </row>
    <row r="884" ht="12.75">
      <c r="D884" s="83"/>
    </row>
    <row r="885" ht="12.75">
      <c r="D885" s="83"/>
    </row>
    <row r="886" ht="12.75">
      <c r="D886" s="83"/>
    </row>
    <row r="887" ht="12.75">
      <c r="D887" s="83"/>
    </row>
    <row r="888" ht="12.75">
      <c r="D888" s="83"/>
    </row>
    <row r="889" ht="12.75">
      <c r="D889" s="83"/>
    </row>
    <row r="890" ht="12.75">
      <c r="D890" s="83"/>
    </row>
    <row r="891" ht="12.75">
      <c r="D891" s="83"/>
    </row>
    <row r="892" ht="12.75">
      <c r="D892" s="83"/>
    </row>
    <row r="893" ht="12.75">
      <c r="D893" s="83"/>
    </row>
    <row r="894" ht="12.75">
      <c r="D894" s="83"/>
    </row>
    <row r="895" ht="12.75">
      <c r="D895" s="83"/>
    </row>
    <row r="896" ht="12.75">
      <c r="D896" s="83"/>
    </row>
    <row r="897" ht="12.75">
      <c r="D897" s="83"/>
    </row>
    <row r="898" ht="12.75">
      <c r="D898" s="83"/>
    </row>
    <row r="899" ht="12.75">
      <c r="D899" s="83"/>
    </row>
    <row r="900" ht="12.75">
      <c r="D900" s="83"/>
    </row>
    <row r="901" ht="12.75">
      <c r="D901" s="83"/>
    </row>
    <row r="902" ht="12.75">
      <c r="D902" s="83"/>
    </row>
    <row r="903" ht="12.75">
      <c r="D903" s="83"/>
    </row>
    <row r="904" ht="12.75">
      <c r="D904" s="83"/>
    </row>
    <row r="905" ht="12.75">
      <c r="D905" s="83"/>
    </row>
    <row r="906" ht="12.75">
      <c r="D906" s="83"/>
    </row>
    <row r="907" ht="12.75">
      <c r="D907" s="83"/>
    </row>
    <row r="908" ht="12.75">
      <c r="D908" s="83"/>
    </row>
    <row r="909" ht="12.75">
      <c r="D909" s="83"/>
    </row>
    <row r="910" ht="12.75">
      <c r="D910" s="83"/>
    </row>
    <row r="911" ht="12.75">
      <c r="D911" s="83"/>
    </row>
    <row r="912" ht="12.75">
      <c r="D912" s="83"/>
    </row>
    <row r="913" ht="12.75">
      <c r="D913" s="83"/>
    </row>
    <row r="914" ht="12.75">
      <c r="D914" s="83"/>
    </row>
    <row r="915" ht="12.75">
      <c r="D915" s="83"/>
    </row>
    <row r="916" ht="12.75">
      <c r="D916" s="83"/>
    </row>
    <row r="917" ht="12.75">
      <c r="D917" s="83"/>
    </row>
    <row r="918" ht="12.75">
      <c r="D918" s="83"/>
    </row>
    <row r="919" ht="12.75">
      <c r="D919" s="83"/>
    </row>
    <row r="920" ht="12.75">
      <c r="D920" s="83"/>
    </row>
    <row r="921" ht="12.75">
      <c r="D921" s="83"/>
    </row>
    <row r="922" ht="12.75">
      <c r="D922" s="83"/>
    </row>
    <row r="923" ht="12.75">
      <c r="D923" s="83"/>
    </row>
    <row r="924" ht="12.75">
      <c r="D924" s="83"/>
    </row>
    <row r="925" ht="12.75">
      <c r="D925" s="83"/>
    </row>
    <row r="926" ht="12.75">
      <c r="D926" s="83"/>
    </row>
    <row r="927" ht="12.75">
      <c r="D927" s="83"/>
    </row>
    <row r="928" ht="12.75">
      <c r="D928" s="83"/>
    </row>
    <row r="929" ht="12.75">
      <c r="D929" s="83"/>
    </row>
    <row r="930" ht="12.75">
      <c r="D930" s="83"/>
    </row>
    <row r="931" ht="12.75">
      <c r="D931" s="83"/>
    </row>
    <row r="932" ht="12.75">
      <c r="D932" s="83"/>
    </row>
    <row r="933" ht="12.75">
      <c r="D933" s="83"/>
    </row>
    <row r="934" ht="12.75">
      <c r="D934" s="83"/>
    </row>
    <row r="935" ht="12.75">
      <c r="D935" s="83"/>
    </row>
    <row r="936" ht="12.75">
      <c r="D936" s="83"/>
    </row>
    <row r="937" ht="12.75">
      <c r="D937" s="83"/>
    </row>
    <row r="938" ht="12.75">
      <c r="D938" s="83"/>
    </row>
    <row r="939" ht="12.75">
      <c r="D939" s="83"/>
    </row>
    <row r="940" ht="12.75">
      <c r="D940" s="83"/>
    </row>
    <row r="941" ht="12.75">
      <c r="D941" s="83"/>
    </row>
    <row r="942" ht="12.75">
      <c r="D942" s="83"/>
    </row>
    <row r="943" ht="12.75">
      <c r="D943" s="83"/>
    </row>
    <row r="944" ht="12.75">
      <c r="D944" s="83"/>
    </row>
    <row r="945" ht="12.75">
      <c r="D945" s="83"/>
    </row>
    <row r="946" ht="12.75">
      <c r="D946" s="83"/>
    </row>
    <row r="947" ht="12.75">
      <c r="D947" s="83"/>
    </row>
    <row r="948" ht="12.75">
      <c r="D948" s="83"/>
    </row>
    <row r="949" ht="12.75">
      <c r="D949" s="83"/>
    </row>
    <row r="950" ht="12.75">
      <c r="D950" s="83"/>
    </row>
    <row r="951" ht="12.75">
      <c r="D951" s="83"/>
    </row>
    <row r="952" ht="12.75">
      <c r="D952" s="83"/>
    </row>
    <row r="953" ht="12.75">
      <c r="D953" s="83"/>
    </row>
    <row r="954" ht="12.75">
      <c r="D954" s="83"/>
    </row>
    <row r="955" ht="12.75">
      <c r="D955" s="83"/>
    </row>
    <row r="956" ht="12.75">
      <c r="D956" s="83"/>
    </row>
    <row r="957" ht="12.75">
      <c r="D957" s="83"/>
    </row>
    <row r="958" ht="12.75">
      <c r="D958" s="83"/>
    </row>
    <row r="959" ht="12.75">
      <c r="D959" s="83"/>
    </row>
    <row r="960" ht="12.75">
      <c r="D960" s="83"/>
    </row>
    <row r="961" ht="12.75">
      <c r="D961" s="83"/>
    </row>
    <row r="962" ht="12.75">
      <c r="D962" s="83"/>
    </row>
    <row r="963" ht="12.75">
      <c r="D963" s="83"/>
    </row>
    <row r="964" ht="12.75">
      <c r="D964" s="83"/>
    </row>
    <row r="965" ht="12.75">
      <c r="D965" s="83"/>
    </row>
    <row r="966" ht="12.75">
      <c r="D966" s="83"/>
    </row>
    <row r="967" ht="12.75">
      <c r="D967" s="83"/>
    </row>
    <row r="968" ht="12.75">
      <c r="D968" s="83"/>
    </row>
    <row r="969" ht="12.75">
      <c r="D969" s="83"/>
    </row>
    <row r="970" ht="12.75">
      <c r="D970" s="83"/>
    </row>
    <row r="971" ht="12.75">
      <c r="D971" s="83"/>
    </row>
    <row r="972" ht="12.75">
      <c r="D972" s="83"/>
    </row>
    <row r="973" ht="12.75">
      <c r="D973" s="83"/>
    </row>
    <row r="974" ht="12.75">
      <c r="D974" s="83"/>
    </row>
    <row r="975" ht="12.75">
      <c r="D975" s="83"/>
    </row>
    <row r="976" ht="12.75">
      <c r="D976" s="83"/>
    </row>
    <row r="977" ht="12.75">
      <c r="D977" s="83"/>
    </row>
    <row r="978" ht="12.75">
      <c r="D978" s="83"/>
    </row>
    <row r="979" ht="12.75">
      <c r="D979" s="83"/>
    </row>
    <row r="980" ht="12.75">
      <c r="D980" s="83"/>
    </row>
    <row r="981" ht="12.75">
      <c r="D981" s="83"/>
    </row>
    <row r="982" ht="12.75">
      <c r="D982" s="83"/>
    </row>
    <row r="983" ht="12.75">
      <c r="D983" s="83"/>
    </row>
    <row r="984" ht="12.75">
      <c r="D984" s="83"/>
    </row>
    <row r="985" ht="12.75">
      <c r="D985" s="83"/>
    </row>
    <row r="986" ht="12.75">
      <c r="D986" s="83"/>
    </row>
    <row r="987" ht="12.75">
      <c r="D987" s="83"/>
    </row>
    <row r="988" ht="12.75">
      <c r="D988" s="83"/>
    </row>
    <row r="989" ht="12.75">
      <c r="D989" s="83"/>
    </row>
    <row r="990" ht="12.75">
      <c r="D990" s="83"/>
    </row>
    <row r="991" ht="12.75">
      <c r="D991" s="83"/>
    </row>
    <row r="992" ht="12.75">
      <c r="D992" s="83"/>
    </row>
    <row r="993" ht="12.75">
      <c r="D993" s="83"/>
    </row>
    <row r="994" ht="12.75">
      <c r="D994" s="83"/>
    </row>
    <row r="995" ht="12.75">
      <c r="D995" s="83"/>
    </row>
    <row r="996" ht="12.75">
      <c r="D996" s="83"/>
    </row>
    <row r="997" ht="12.75">
      <c r="D997" s="83"/>
    </row>
    <row r="998" ht="12.75">
      <c r="D998" s="83"/>
    </row>
    <row r="999" ht="12.75">
      <c r="D999" s="83"/>
    </row>
    <row r="1000" ht="12.75">
      <c r="D1000" s="83"/>
    </row>
    <row r="1001" ht="12.75">
      <c r="D1001" s="83"/>
    </row>
    <row r="1002" ht="12.75">
      <c r="D1002" s="83"/>
    </row>
    <row r="1003" ht="12.75">
      <c r="D1003" s="83"/>
    </row>
    <row r="1004" ht="12.75">
      <c r="D1004" s="83"/>
    </row>
    <row r="1005" ht="12.75">
      <c r="D1005" s="83"/>
    </row>
    <row r="1006" ht="12.75">
      <c r="D1006" s="83"/>
    </row>
    <row r="1007" ht="12.75">
      <c r="D1007" s="83"/>
    </row>
    <row r="1008" ht="12.75">
      <c r="D1008" s="83"/>
    </row>
    <row r="1009" ht="12.75">
      <c r="D1009" s="83"/>
    </row>
    <row r="1010" ht="12.75">
      <c r="D1010" s="83"/>
    </row>
    <row r="1011" ht="12.75">
      <c r="D1011" s="83"/>
    </row>
    <row r="1012" ht="12.75">
      <c r="D1012" s="83"/>
    </row>
    <row r="1013" ht="12.75">
      <c r="D1013" s="83"/>
    </row>
    <row r="1014" ht="12.75">
      <c r="D1014" s="83"/>
    </row>
    <row r="1015" ht="12.75">
      <c r="D1015" s="83"/>
    </row>
    <row r="1016" ht="12.75">
      <c r="D1016" s="83"/>
    </row>
    <row r="1017" ht="12.75">
      <c r="D1017" s="83"/>
    </row>
    <row r="1018" ht="12.75">
      <c r="D1018" s="83"/>
    </row>
    <row r="1019" ht="12.75">
      <c r="D1019" s="83"/>
    </row>
    <row r="1020" ht="12.75">
      <c r="D1020" s="83"/>
    </row>
    <row r="1021" ht="12.75">
      <c r="D1021" s="83"/>
    </row>
    <row r="1022" ht="12.75">
      <c r="D1022" s="83"/>
    </row>
    <row r="1023" ht="12.75">
      <c r="D1023" s="83"/>
    </row>
    <row r="1024" ht="12.75">
      <c r="D1024" s="83"/>
    </row>
    <row r="1025" ht="12.75">
      <c r="D1025" s="83"/>
    </row>
    <row r="1026" ht="12.75">
      <c r="D1026" s="83"/>
    </row>
    <row r="1027" ht="12.75">
      <c r="D1027" s="83"/>
    </row>
    <row r="1028" ht="12.75">
      <c r="D1028" s="83"/>
    </row>
    <row r="1029" ht="12.75">
      <c r="D1029" s="83"/>
    </row>
    <row r="1030" ht="12.75">
      <c r="D1030" s="83"/>
    </row>
    <row r="1031" ht="12.75">
      <c r="D1031" s="83"/>
    </row>
    <row r="1032" ht="12.75">
      <c r="D1032" s="83"/>
    </row>
    <row r="1033" ht="12.75">
      <c r="D1033" s="83"/>
    </row>
    <row r="1034" ht="12.75">
      <c r="D1034" s="83"/>
    </row>
    <row r="1035" ht="12.75">
      <c r="D1035" s="83"/>
    </row>
    <row r="1036" ht="12.75">
      <c r="D1036" s="83"/>
    </row>
    <row r="1037" ht="12.75">
      <c r="D1037" s="83"/>
    </row>
    <row r="1038" ht="12.75">
      <c r="D1038" s="83"/>
    </row>
    <row r="1039" ht="12.75">
      <c r="D1039" s="83"/>
    </row>
    <row r="1040" ht="12.75">
      <c r="D1040" s="83"/>
    </row>
    <row r="1041" ht="12.75">
      <c r="D1041" s="83"/>
    </row>
    <row r="1042" ht="12.75">
      <c r="D1042" s="83"/>
    </row>
    <row r="1043" ht="12.75">
      <c r="D1043" s="83"/>
    </row>
    <row r="1044" ht="12.75">
      <c r="D1044" s="83"/>
    </row>
    <row r="1045" ht="12.75">
      <c r="D1045" s="83"/>
    </row>
    <row r="1046" ht="12.75">
      <c r="D1046" s="83"/>
    </row>
    <row r="1047" ht="12.75">
      <c r="D1047" s="83"/>
    </row>
    <row r="1048" ht="12.75">
      <c r="D1048" s="83"/>
    </row>
    <row r="1049" ht="12.75">
      <c r="D1049" s="83"/>
    </row>
    <row r="1050" ht="12.75">
      <c r="D1050" s="83"/>
    </row>
    <row r="1051" ht="12.75">
      <c r="D1051" s="83"/>
    </row>
    <row r="1052" ht="12.75">
      <c r="D1052" s="83"/>
    </row>
    <row r="1053" ht="12.75">
      <c r="D1053" s="83"/>
    </row>
    <row r="1054" ht="12.75">
      <c r="D1054" s="83"/>
    </row>
    <row r="1055" ht="12.75">
      <c r="D1055" s="83"/>
    </row>
    <row r="1056" ht="12.75">
      <c r="D1056" s="83"/>
    </row>
    <row r="1057" ht="12.75">
      <c r="D1057" s="83"/>
    </row>
    <row r="1058" ht="12.75">
      <c r="D1058" s="83"/>
    </row>
    <row r="1059" ht="12.75">
      <c r="D1059" s="83"/>
    </row>
    <row r="1060" ht="12.75">
      <c r="D1060" s="83"/>
    </row>
    <row r="1061" ht="12.75">
      <c r="D1061" s="83"/>
    </row>
    <row r="1062" ht="12.75">
      <c r="D1062" s="83"/>
    </row>
    <row r="1063" ht="12.75">
      <c r="D1063" s="83"/>
    </row>
    <row r="1064" ht="12.75">
      <c r="D1064" s="83"/>
    </row>
    <row r="1065" ht="12.75">
      <c r="D1065" s="83"/>
    </row>
    <row r="1066" ht="12.75">
      <c r="D1066" s="83"/>
    </row>
    <row r="1067" ht="12.75">
      <c r="D1067" s="83"/>
    </row>
    <row r="1068" ht="12.75">
      <c r="D1068" s="83"/>
    </row>
    <row r="1069" ht="12.75">
      <c r="D1069" s="83"/>
    </row>
    <row r="1070" ht="12.75">
      <c r="D1070" s="83"/>
    </row>
    <row r="1071" ht="12.75">
      <c r="D1071" s="83"/>
    </row>
    <row r="1072" ht="12.75">
      <c r="D1072" s="83"/>
    </row>
    <row r="1073" ht="12.75">
      <c r="D1073" s="83"/>
    </row>
    <row r="1074" ht="12.75">
      <c r="D1074" s="83"/>
    </row>
    <row r="1075" ht="12.75">
      <c r="D1075" s="83"/>
    </row>
    <row r="1076" ht="12.75">
      <c r="D1076" s="83"/>
    </row>
    <row r="1077" ht="12.75">
      <c r="D1077" s="83"/>
    </row>
    <row r="1078" ht="12.75">
      <c r="D1078" s="83"/>
    </row>
    <row r="1079" ht="12.75">
      <c r="D1079" s="83"/>
    </row>
    <row r="1080" ht="12.75">
      <c r="D1080" s="83"/>
    </row>
    <row r="1081" ht="12.75">
      <c r="D1081" s="83"/>
    </row>
    <row r="1082" ht="12.75">
      <c r="D1082" s="83"/>
    </row>
    <row r="1083" ht="12.75">
      <c r="D1083" s="83"/>
    </row>
    <row r="1084" ht="12.75">
      <c r="D1084" s="83"/>
    </row>
    <row r="1085" ht="12.75">
      <c r="D1085" s="83"/>
    </row>
    <row r="1086" ht="12.75">
      <c r="D1086" s="83"/>
    </row>
    <row r="1087" ht="12.75">
      <c r="D1087" s="83"/>
    </row>
    <row r="1088" ht="12.75">
      <c r="D1088" s="83"/>
    </row>
    <row r="1089" ht="12.75">
      <c r="D1089" s="83"/>
    </row>
    <row r="1090" ht="12.75">
      <c r="D1090" s="83"/>
    </row>
    <row r="1091" ht="12.75">
      <c r="D1091" s="83"/>
    </row>
    <row r="1092" ht="12.75">
      <c r="D1092" s="83"/>
    </row>
    <row r="1093" ht="12.75">
      <c r="D1093" s="83"/>
    </row>
    <row r="1094" ht="12.75">
      <c r="D1094" s="83"/>
    </row>
    <row r="1095" ht="12.75">
      <c r="D1095" s="83"/>
    </row>
    <row r="1096" ht="12.75">
      <c r="D1096" s="83"/>
    </row>
    <row r="1097" ht="12.75">
      <c r="D1097" s="83"/>
    </row>
    <row r="1098" ht="12.75">
      <c r="D1098" s="83"/>
    </row>
    <row r="1099" ht="12.75">
      <c r="D1099" s="83"/>
    </row>
    <row r="1100" ht="12.75">
      <c r="D1100" s="83"/>
    </row>
    <row r="1101" ht="12.75">
      <c r="D1101" s="83"/>
    </row>
    <row r="1102" ht="12.75">
      <c r="D1102" s="83"/>
    </row>
    <row r="1103" ht="12.75">
      <c r="D1103" s="83"/>
    </row>
    <row r="1104" ht="12.75">
      <c r="D1104" s="83"/>
    </row>
    <row r="1105" ht="12.75">
      <c r="D1105" s="83"/>
    </row>
    <row r="1106" ht="12.75">
      <c r="D1106" s="83"/>
    </row>
    <row r="1107" ht="12.75">
      <c r="D1107" s="83"/>
    </row>
    <row r="1108" ht="12.75">
      <c r="D1108" s="83"/>
    </row>
    <row r="1109" ht="12.75">
      <c r="D1109" s="83"/>
    </row>
    <row r="1110" ht="12.75">
      <c r="D1110" s="83"/>
    </row>
    <row r="1111" ht="12.75">
      <c r="D1111" s="83"/>
    </row>
    <row r="1112" ht="12.75">
      <c r="D1112" s="83"/>
    </row>
    <row r="1113" ht="12.75">
      <c r="D1113" s="83"/>
    </row>
    <row r="1114" ht="12.75">
      <c r="D1114" s="83"/>
    </row>
    <row r="1115" ht="12.75">
      <c r="D1115" s="83"/>
    </row>
    <row r="1116" ht="12.75">
      <c r="D1116" s="83"/>
    </row>
    <row r="1117" ht="12.75">
      <c r="D1117" s="83"/>
    </row>
    <row r="1118" ht="12.75">
      <c r="D1118" s="83"/>
    </row>
    <row r="1119" ht="12.75">
      <c r="D1119" s="83"/>
    </row>
    <row r="1120" ht="12.75">
      <c r="D1120" s="83"/>
    </row>
    <row r="1121" ht="12.75">
      <c r="D1121" s="83"/>
    </row>
    <row r="1122" ht="12.75">
      <c r="D1122" s="83"/>
    </row>
    <row r="1123" ht="12.75">
      <c r="D1123" s="83"/>
    </row>
    <row r="1124" ht="12.75">
      <c r="D1124" s="83"/>
    </row>
    <row r="1125" ht="12.75">
      <c r="D1125" s="83"/>
    </row>
    <row r="1126" ht="12.75">
      <c r="D1126" s="83"/>
    </row>
    <row r="1127" ht="12.75">
      <c r="D1127" s="83"/>
    </row>
    <row r="1128" ht="12.75">
      <c r="D1128" s="83"/>
    </row>
    <row r="1129" ht="12.75">
      <c r="D1129" s="83"/>
    </row>
    <row r="1130" ht="12.75">
      <c r="D1130" s="83"/>
    </row>
    <row r="1131" ht="12.75">
      <c r="D1131" s="83"/>
    </row>
    <row r="1132" ht="12.75">
      <c r="D1132" s="83"/>
    </row>
    <row r="1133" ht="12.75">
      <c r="D1133" s="83"/>
    </row>
    <row r="1134" ht="12.75">
      <c r="D1134" s="83"/>
    </row>
    <row r="1135" ht="12.75">
      <c r="D1135" s="83"/>
    </row>
    <row r="1136" ht="12.75">
      <c r="D1136" s="83"/>
    </row>
    <row r="1137" ht="12.75">
      <c r="D1137" s="83"/>
    </row>
    <row r="1138" ht="12.75">
      <c r="D1138" s="83"/>
    </row>
    <row r="1139" ht="12.75">
      <c r="D1139" s="83"/>
    </row>
    <row r="1140" ht="12.75">
      <c r="D1140" s="83"/>
    </row>
    <row r="1141" ht="12.75">
      <c r="D1141" s="83"/>
    </row>
    <row r="1142" ht="12.75">
      <c r="D1142" s="83"/>
    </row>
    <row r="1143" ht="12.75">
      <c r="D1143" s="83"/>
    </row>
    <row r="1144" ht="12.75">
      <c r="D1144" s="83"/>
    </row>
    <row r="1145" ht="12.75">
      <c r="D1145" s="83"/>
    </row>
    <row r="1146" ht="12.75">
      <c r="D1146" s="83"/>
    </row>
    <row r="1147" ht="12.75">
      <c r="D1147" s="83"/>
    </row>
    <row r="1148" ht="12.75">
      <c r="D1148" s="83"/>
    </row>
    <row r="1149" ht="12.75">
      <c r="D1149" s="83"/>
    </row>
    <row r="1150" ht="12.75">
      <c r="D1150" s="83"/>
    </row>
    <row r="1151" ht="12.75">
      <c r="D1151" s="83"/>
    </row>
    <row r="1152" ht="12.75">
      <c r="D1152" s="83"/>
    </row>
    <row r="1153" ht="12.75">
      <c r="D1153" s="83"/>
    </row>
    <row r="1154" ht="12.75">
      <c r="D1154" s="83"/>
    </row>
    <row r="1155" ht="12.75">
      <c r="D1155" s="83"/>
    </row>
    <row r="1156" ht="12.75">
      <c r="D1156" s="83"/>
    </row>
    <row r="1157" ht="12.75">
      <c r="D1157" s="83"/>
    </row>
    <row r="1158" ht="12.75">
      <c r="D1158" s="83"/>
    </row>
    <row r="1159" ht="12.75">
      <c r="D1159" s="83"/>
    </row>
    <row r="1160" ht="12.75">
      <c r="D1160" s="83"/>
    </row>
    <row r="1161" ht="12.75">
      <c r="D1161" s="83"/>
    </row>
    <row r="1162" ht="12.75">
      <c r="D1162" s="83"/>
    </row>
    <row r="1163" ht="12.75">
      <c r="D1163" s="83"/>
    </row>
    <row r="1164" ht="12.75">
      <c r="D1164" s="83"/>
    </row>
    <row r="1165" ht="12.75">
      <c r="D1165" s="83"/>
    </row>
    <row r="1166" ht="12.75">
      <c r="D1166" s="83"/>
    </row>
    <row r="1167" ht="12.75">
      <c r="D1167" s="83"/>
    </row>
    <row r="1168" ht="12.75">
      <c r="D1168" s="83"/>
    </row>
    <row r="1169" ht="12.75">
      <c r="D1169" s="83"/>
    </row>
    <row r="1170" ht="12.75">
      <c r="D1170" s="83"/>
    </row>
    <row r="1171" ht="12.75">
      <c r="D1171" s="83"/>
    </row>
    <row r="1172" ht="12.75">
      <c r="D1172" s="83"/>
    </row>
    <row r="1173" ht="12.75">
      <c r="D1173" s="83"/>
    </row>
    <row r="1174" ht="12.75">
      <c r="D1174" s="83"/>
    </row>
    <row r="1175" ht="12.75">
      <c r="D1175" s="83"/>
    </row>
    <row r="1176" ht="12.75">
      <c r="D1176" s="83"/>
    </row>
    <row r="1177" ht="12.75">
      <c r="D1177" s="83"/>
    </row>
    <row r="1178" ht="12.75">
      <c r="D1178" s="83"/>
    </row>
    <row r="1179" ht="12.75">
      <c r="D1179" s="83"/>
    </row>
    <row r="1180" ht="12.75">
      <c r="D1180" s="83"/>
    </row>
    <row r="1181" ht="12.75">
      <c r="D1181" s="83"/>
    </row>
    <row r="1182" ht="12.75">
      <c r="D1182" s="83"/>
    </row>
    <row r="1183" ht="12.75">
      <c r="D1183" s="83"/>
    </row>
    <row r="1184" ht="12.75">
      <c r="D1184" s="83"/>
    </row>
    <row r="1185" ht="12.75">
      <c r="D1185" s="83"/>
    </row>
    <row r="1186" ht="12.75">
      <c r="D1186" s="83"/>
    </row>
    <row r="1187" ht="12.75">
      <c r="D1187" s="83"/>
    </row>
    <row r="1188" ht="12.75">
      <c r="D1188" s="83"/>
    </row>
    <row r="1189" ht="12.75">
      <c r="D1189" s="83"/>
    </row>
    <row r="1190" ht="12.75">
      <c r="D1190" s="83"/>
    </row>
    <row r="1191" ht="12.75">
      <c r="D1191" s="83"/>
    </row>
    <row r="1192" ht="12.75">
      <c r="D1192" s="83"/>
    </row>
    <row r="1193" ht="12.75">
      <c r="D1193" s="83"/>
    </row>
    <row r="1194" ht="12.75">
      <c r="D1194" s="83"/>
    </row>
    <row r="1195" ht="12.75">
      <c r="D1195" s="83"/>
    </row>
    <row r="1196" ht="12.75">
      <c r="D1196" s="83"/>
    </row>
    <row r="1197" ht="12.75">
      <c r="D1197" s="83"/>
    </row>
    <row r="1198" ht="12.75">
      <c r="D1198" s="83"/>
    </row>
    <row r="1199" ht="12.75">
      <c r="D1199" s="83"/>
    </row>
    <row r="1200" ht="12.75">
      <c r="D1200" s="83"/>
    </row>
    <row r="1201" ht="12.75">
      <c r="D1201" s="83"/>
    </row>
    <row r="1202" ht="12.75">
      <c r="D1202" s="83"/>
    </row>
    <row r="1203" ht="12.75">
      <c r="D1203" s="83"/>
    </row>
    <row r="1204" ht="12.75">
      <c r="D1204" s="83"/>
    </row>
    <row r="1205" ht="12.75">
      <c r="D1205" s="83"/>
    </row>
    <row r="1206" ht="12.75">
      <c r="D1206" s="83"/>
    </row>
    <row r="1207" ht="12.75">
      <c r="D1207" s="83"/>
    </row>
    <row r="1208" ht="12.75">
      <c r="D1208" s="83"/>
    </row>
    <row r="1209" ht="12.75">
      <c r="D1209" s="83"/>
    </row>
    <row r="1210" ht="12.75">
      <c r="D1210" s="83"/>
    </row>
    <row r="1211" ht="12.75">
      <c r="D1211" s="83"/>
    </row>
    <row r="1212" ht="12.75">
      <c r="D1212" s="83"/>
    </row>
    <row r="1213" ht="12.75">
      <c r="D1213" s="83"/>
    </row>
    <row r="1214" ht="12.75">
      <c r="D1214" s="83"/>
    </row>
    <row r="1215" ht="12.75">
      <c r="D1215" s="83"/>
    </row>
    <row r="1216" ht="12.75">
      <c r="D1216" s="83"/>
    </row>
    <row r="1217" ht="12.75">
      <c r="D1217" s="83"/>
    </row>
    <row r="1218" ht="12.75">
      <c r="D1218" s="83"/>
    </row>
    <row r="1219" ht="12.75">
      <c r="D1219" s="83"/>
    </row>
    <row r="1220" ht="12.75">
      <c r="D1220" s="83"/>
    </row>
    <row r="1221" ht="12.75">
      <c r="D1221" s="83"/>
    </row>
    <row r="1222" ht="12.75">
      <c r="D1222" s="83"/>
    </row>
    <row r="1223" ht="12.75">
      <c r="D1223" s="83"/>
    </row>
    <row r="1224" ht="12.75">
      <c r="D1224" s="83"/>
    </row>
    <row r="1225" ht="12.75">
      <c r="D1225" s="83"/>
    </row>
    <row r="1226" ht="12.75">
      <c r="D1226" s="83"/>
    </row>
    <row r="1227" ht="12.75">
      <c r="D1227" s="83"/>
    </row>
    <row r="1228" ht="12.75">
      <c r="D1228" s="83"/>
    </row>
    <row r="1229" ht="12.75">
      <c r="D1229" s="83"/>
    </row>
    <row r="1230" ht="12.75">
      <c r="D1230" s="83"/>
    </row>
    <row r="1231" ht="12.75">
      <c r="D1231" s="83"/>
    </row>
    <row r="1232" ht="12.75">
      <c r="D1232" s="83"/>
    </row>
    <row r="1233" ht="12.75">
      <c r="D1233" s="83"/>
    </row>
    <row r="1234" ht="12.75">
      <c r="D1234" s="83"/>
    </row>
    <row r="1235" ht="12.75">
      <c r="D1235" s="83"/>
    </row>
    <row r="1236" ht="12.75">
      <c r="D1236" s="83"/>
    </row>
    <row r="1237" ht="12.75">
      <c r="D1237" s="83"/>
    </row>
    <row r="1238" ht="12.75">
      <c r="D1238" s="83"/>
    </row>
    <row r="1239" ht="12.75">
      <c r="D1239" s="83"/>
    </row>
    <row r="1240" ht="12.75">
      <c r="D1240" s="83"/>
    </row>
    <row r="1241" ht="12.75">
      <c r="D1241" s="83"/>
    </row>
    <row r="1242" ht="12.75">
      <c r="D1242" s="83"/>
    </row>
    <row r="1243" ht="12.75">
      <c r="D1243" s="83"/>
    </row>
    <row r="1244" ht="12.75">
      <c r="D1244" s="83"/>
    </row>
    <row r="1245" ht="12.75">
      <c r="D1245" s="83"/>
    </row>
    <row r="1246" ht="12.75">
      <c r="D1246" s="83"/>
    </row>
    <row r="1247" ht="12.75">
      <c r="D1247" s="83"/>
    </row>
    <row r="1248" ht="12.75">
      <c r="D1248" s="83"/>
    </row>
    <row r="1249" ht="12.75">
      <c r="D1249" s="83"/>
    </row>
    <row r="1250" ht="12.75">
      <c r="D1250" s="83"/>
    </row>
    <row r="1251" ht="12.75">
      <c r="D1251" s="83"/>
    </row>
    <row r="1252" ht="12.75">
      <c r="D1252" s="83"/>
    </row>
    <row r="1253" ht="12.75">
      <c r="D1253" s="83"/>
    </row>
    <row r="1254" ht="12.75">
      <c r="D1254" s="83"/>
    </row>
    <row r="1255" ht="12.75">
      <c r="D1255" s="83"/>
    </row>
    <row r="1256" ht="12.75">
      <c r="D1256" s="83"/>
    </row>
    <row r="1257" ht="12.75">
      <c r="D1257" s="83"/>
    </row>
    <row r="1258" ht="12.75">
      <c r="D1258" s="83"/>
    </row>
    <row r="1259" ht="12.75">
      <c r="D1259" s="83"/>
    </row>
    <row r="1260" ht="12.75">
      <c r="D1260" s="83"/>
    </row>
    <row r="1261" ht="12.75">
      <c r="D1261" s="83"/>
    </row>
    <row r="1262" ht="12.75">
      <c r="D1262" s="83"/>
    </row>
    <row r="1263" ht="12.75">
      <c r="D1263" s="83"/>
    </row>
    <row r="1264" ht="12.75">
      <c r="D1264" s="83"/>
    </row>
    <row r="1265" ht="12.75">
      <c r="D1265" s="83"/>
    </row>
    <row r="1266" ht="12.75">
      <c r="D1266" s="83"/>
    </row>
    <row r="1267" ht="12.75">
      <c r="D1267" s="83"/>
    </row>
    <row r="1268" ht="12.75">
      <c r="D1268" s="83"/>
    </row>
    <row r="1269" ht="12.75">
      <c r="D1269" s="83"/>
    </row>
    <row r="1270" ht="12.75">
      <c r="D1270" s="83"/>
    </row>
    <row r="1271" ht="12.75">
      <c r="D1271" s="83"/>
    </row>
    <row r="1272" ht="12.75">
      <c r="D1272" s="83"/>
    </row>
    <row r="1273" ht="12.75">
      <c r="D1273" s="83"/>
    </row>
    <row r="1274" ht="12.75">
      <c r="D1274" s="83"/>
    </row>
    <row r="1275" ht="12.75">
      <c r="D1275" s="83"/>
    </row>
    <row r="1276" ht="12.75">
      <c r="D1276" s="83"/>
    </row>
    <row r="1277" ht="12.75">
      <c r="D1277" s="83"/>
    </row>
    <row r="1278" ht="12.75">
      <c r="D1278" s="83"/>
    </row>
    <row r="1279" ht="12.75">
      <c r="D1279" s="83"/>
    </row>
    <row r="1280" ht="12.75">
      <c r="D1280" s="83"/>
    </row>
    <row r="1281" ht="12.75">
      <c r="D1281" s="83"/>
    </row>
    <row r="1282" ht="12.75">
      <c r="D1282" s="83"/>
    </row>
    <row r="1283" ht="12.75">
      <c r="D1283" s="83"/>
    </row>
    <row r="1284" ht="12.75">
      <c r="D1284" s="83"/>
    </row>
    <row r="1285" ht="12.75">
      <c r="D1285" s="83"/>
    </row>
    <row r="1286" ht="12.75">
      <c r="D1286" s="83"/>
    </row>
    <row r="1287" ht="12.75">
      <c r="D1287" s="83"/>
    </row>
    <row r="1288" ht="12.75">
      <c r="D1288" s="83"/>
    </row>
    <row r="1289" ht="12.75">
      <c r="D1289" s="83"/>
    </row>
    <row r="1290" ht="12.75">
      <c r="D1290" s="83"/>
    </row>
    <row r="1291" ht="12.75">
      <c r="D1291" s="83"/>
    </row>
    <row r="1292" ht="12.75">
      <c r="D1292" s="83"/>
    </row>
    <row r="1293" ht="12.75">
      <c r="D1293" s="83"/>
    </row>
    <row r="1294" ht="12.75">
      <c r="D1294" s="83"/>
    </row>
    <row r="1295" ht="12.75">
      <c r="D1295" s="83"/>
    </row>
    <row r="1296" ht="12.75">
      <c r="D1296" s="83"/>
    </row>
    <row r="1297" ht="12.75">
      <c r="D1297" s="83"/>
    </row>
    <row r="1298" ht="12.75">
      <c r="D1298" s="83"/>
    </row>
    <row r="1299" ht="12.75">
      <c r="D1299" s="83"/>
    </row>
    <row r="1300" ht="12.75">
      <c r="D1300" s="83"/>
    </row>
    <row r="1301" ht="12.75">
      <c r="D1301" s="83"/>
    </row>
    <row r="1302" ht="12.75">
      <c r="D1302" s="83"/>
    </row>
    <row r="1303" ht="12.75">
      <c r="D1303" s="83"/>
    </row>
    <row r="1304" ht="12.75">
      <c r="D1304" s="83"/>
    </row>
    <row r="1305" ht="12.75">
      <c r="D1305" s="83"/>
    </row>
    <row r="1306" ht="12.75">
      <c r="D1306" s="83"/>
    </row>
    <row r="1307" ht="12.75">
      <c r="D1307" s="83"/>
    </row>
    <row r="1308" ht="12.75">
      <c r="D1308" s="83"/>
    </row>
    <row r="1309" ht="12.75">
      <c r="D1309" s="83"/>
    </row>
    <row r="1310" ht="12.75">
      <c r="D1310" s="83"/>
    </row>
    <row r="1311" ht="12.75">
      <c r="D1311" s="83"/>
    </row>
    <row r="1312" ht="12.75">
      <c r="D1312" s="83"/>
    </row>
    <row r="1313" ht="12.75">
      <c r="D1313" s="83"/>
    </row>
    <row r="1314" ht="12.75">
      <c r="D1314" s="83"/>
    </row>
    <row r="1315" ht="12.75">
      <c r="D1315" s="83"/>
    </row>
    <row r="1316" ht="12.75">
      <c r="D1316" s="83"/>
    </row>
    <row r="1317" ht="12.75">
      <c r="D1317" s="83"/>
    </row>
    <row r="1318" ht="12.75">
      <c r="D1318" s="83"/>
    </row>
    <row r="1319" ht="12.75">
      <c r="D1319" s="83"/>
    </row>
    <row r="1320" ht="12.75">
      <c r="D1320" s="83"/>
    </row>
    <row r="1321" ht="12.75">
      <c r="D1321" s="83"/>
    </row>
    <row r="1322" ht="12.75">
      <c r="D1322" s="83"/>
    </row>
    <row r="1323" ht="12.75">
      <c r="D1323" s="83"/>
    </row>
    <row r="1324" ht="12.75">
      <c r="D1324" s="83"/>
    </row>
    <row r="1325" ht="12.75">
      <c r="D1325" s="83"/>
    </row>
    <row r="1326" ht="12.75">
      <c r="D1326" s="83"/>
    </row>
    <row r="1327" ht="12.75">
      <c r="D1327" s="83"/>
    </row>
    <row r="1328" ht="12.75">
      <c r="D1328" s="83"/>
    </row>
    <row r="1329" ht="12.75">
      <c r="D1329" s="83"/>
    </row>
    <row r="1330" ht="12.75">
      <c r="D1330" s="83"/>
    </row>
    <row r="1331" ht="12.75">
      <c r="D1331" s="83"/>
    </row>
    <row r="1332" ht="12.75">
      <c r="D1332" s="83"/>
    </row>
    <row r="1333" ht="12.75">
      <c r="D1333" s="83"/>
    </row>
    <row r="1334" ht="12.75">
      <c r="D1334" s="83"/>
    </row>
    <row r="1335" ht="12.75">
      <c r="D1335" s="83"/>
    </row>
    <row r="1336" ht="12.75">
      <c r="D1336" s="83"/>
    </row>
    <row r="1337" ht="12.75">
      <c r="D1337" s="83"/>
    </row>
    <row r="1338" ht="12.75">
      <c r="D1338" s="83"/>
    </row>
    <row r="1339" ht="12.75">
      <c r="D1339" s="83"/>
    </row>
    <row r="1340" ht="12.75">
      <c r="D1340" s="83"/>
    </row>
    <row r="1341" ht="12.75">
      <c r="D1341" s="83"/>
    </row>
    <row r="1342" ht="12.75">
      <c r="D1342" s="83"/>
    </row>
    <row r="1343" ht="12.75">
      <c r="D1343" s="83"/>
    </row>
    <row r="1344" ht="12.75">
      <c r="D1344" s="83"/>
    </row>
    <row r="1345" ht="12.75">
      <c r="D1345" s="83"/>
    </row>
    <row r="1346" ht="12.75">
      <c r="D1346" s="83"/>
    </row>
    <row r="1347" ht="12.75">
      <c r="D1347" s="83"/>
    </row>
    <row r="1348" ht="12.75">
      <c r="D1348" s="83"/>
    </row>
    <row r="1349" ht="12.75">
      <c r="D1349" s="83"/>
    </row>
    <row r="1350" ht="12.75">
      <c r="D1350" s="83"/>
    </row>
    <row r="1351" ht="12.75">
      <c r="D1351" s="83"/>
    </row>
    <row r="1352" ht="12.75">
      <c r="D1352" s="83"/>
    </row>
    <row r="1353" ht="12.75">
      <c r="D1353" s="83"/>
    </row>
    <row r="1354" ht="12.75">
      <c r="D1354" s="83"/>
    </row>
    <row r="1355" ht="12.75">
      <c r="D1355" s="83"/>
    </row>
    <row r="1356" ht="12.75">
      <c r="D1356" s="83"/>
    </row>
    <row r="1357" ht="12.75">
      <c r="D1357" s="83"/>
    </row>
    <row r="1358" ht="12.75">
      <c r="D1358" s="83"/>
    </row>
    <row r="1359" ht="12.75">
      <c r="D1359" s="83"/>
    </row>
    <row r="1360" ht="12.75">
      <c r="D1360" s="83"/>
    </row>
    <row r="1361" ht="12.75">
      <c r="D1361" s="83"/>
    </row>
    <row r="1362" ht="12.75">
      <c r="D1362" s="83"/>
    </row>
    <row r="1363" ht="12.75">
      <c r="D1363" s="83"/>
    </row>
    <row r="1364" ht="12.75">
      <c r="D1364" s="83"/>
    </row>
    <row r="1365" ht="12.75">
      <c r="D1365" s="83"/>
    </row>
    <row r="1366" ht="12.75">
      <c r="D1366" s="83"/>
    </row>
    <row r="1367" ht="12.75">
      <c r="D1367" s="83"/>
    </row>
    <row r="1368" ht="12.75">
      <c r="D1368" s="83"/>
    </row>
    <row r="1369" ht="12.75">
      <c r="D1369" s="83"/>
    </row>
    <row r="1370" ht="12.75">
      <c r="D1370" s="83"/>
    </row>
    <row r="1371" ht="12.75">
      <c r="D1371" s="83"/>
    </row>
    <row r="1372" ht="12.75">
      <c r="D1372" s="83"/>
    </row>
    <row r="1373" ht="12.75">
      <c r="D1373" s="83"/>
    </row>
    <row r="1374" ht="12.75">
      <c r="D1374" s="83"/>
    </row>
    <row r="1375" ht="12.75">
      <c r="D1375" s="83"/>
    </row>
    <row r="1376" ht="12.75">
      <c r="D1376" s="83"/>
    </row>
    <row r="1377" ht="12.75">
      <c r="D1377" s="83"/>
    </row>
    <row r="1378" ht="12.75">
      <c r="D1378" s="83"/>
    </row>
    <row r="1379" ht="12.75">
      <c r="D1379" s="83"/>
    </row>
    <row r="1380" ht="12.75">
      <c r="D1380" s="83"/>
    </row>
    <row r="1381" ht="12.75">
      <c r="D1381" s="83"/>
    </row>
    <row r="1382" ht="12.75">
      <c r="D1382" s="83"/>
    </row>
    <row r="1383" ht="12.75">
      <c r="D1383" s="83"/>
    </row>
    <row r="1384" ht="12.75">
      <c r="D1384" s="83"/>
    </row>
    <row r="1385" ht="12.75">
      <c r="D1385" s="83"/>
    </row>
    <row r="1386" ht="12.75">
      <c r="D1386" s="83"/>
    </row>
    <row r="1387" ht="12.75">
      <c r="D1387" s="83"/>
    </row>
    <row r="1388" ht="12.75">
      <c r="D1388" s="83"/>
    </row>
    <row r="1389" ht="12.75">
      <c r="D1389" s="83"/>
    </row>
    <row r="1390" ht="12.75">
      <c r="D1390" s="83"/>
    </row>
    <row r="1391" ht="12.75">
      <c r="D1391" s="83"/>
    </row>
    <row r="1392" ht="12.75">
      <c r="D1392" s="83"/>
    </row>
    <row r="1393" ht="12.75">
      <c r="D1393" s="83"/>
    </row>
    <row r="1394" ht="12.75">
      <c r="D1394" s="83"/>
    </row>
    <row r="1395" ht="12.75">
      <c r="D1395" s="83"/>
    </row>
    <row r="1396" ht="12.75">
      <c r="D1396" s="83"/>
    </row>
    <row r="1397" ht="12.75">
      <c r="D1397" s="83"/>
    </row>
    <row r="1398" ht="12.75">
      <c r="D1398" s="83"/>
    </row>
    <row r="1399" ht="12.75">
      <c r="D1399" s="83"/>
    </row>
    <row r="1400" ht="12.75">
      <c r="D1400" s="83"/>
    </row>
    <row r="1401" ht="12.75">
      <c r="D1401" s="83"/>
    </row>
    <row r="1402" ht="12.75">
      <c r="D1402" s="83"/>
    </row>
    <row r="1403" ht="12.75">
      <c r="D1403" s="83"/>
    </row>
    <row r="1404" ht="12.75">
      <c r="D1404" s="83"/>
    </row>
    <row r="1405" ht="12.75">
      <c r="D1405" s="83"/>
    </row>
    <row r="1406" ht="12.75">
      <c r="D1406" s="83"/>
    </row>
    <row r="1407" ht="12.75">
      <c r="D1407" s="83"/>
    </row>
    <row r="1408" ht="12.75">
      <c r="D1408" s="83"/>
    </row>
    <row r="1409" ht="12.75">
      <c r="D1409" s="83"/>
    </row>
    <row r="1410" ht="12.75">
      <c r="D1410" s="83"/>
    </row>
    <row r="1411" ht="12.75">
      <c r="D1411" s="83"/>
    </row>
    <row r="1412" ht="12.75">
      <c r="D1412" s="83"/>
    </row>
    <row r="1413" ht="12.75">
      <c r="D1413" s="83"/>
    </row>
    <row r="1414" ht="12.75">
      <c r="D1414" s="83"/>
    </row>
    <row r="1415" ht="12.75">
      <c r="D1415" s="83"/>
    </row>
    <row r="1416" ht="12.75">
      <c r="D1416" s="83"/>
    </row>
    <row r="1417" ht="12.75">
      <c r="D1417" s="83"/>
    </row>
    <row r="1418" ht="12.75">
      <c r="D1418" s="83"/>
    </row>
    <row r="1419" ht="12.75">
      <c r="D1419" s="83"/>
    </row>
    <row r="1420" ht="12.75">
      <c r="D1420" s="83"/>
    </row>
    <row r="1421" ht="12.75">
      <c r="D1421" s="83"/>
    </row>
    <row r="1422" ht="12.75">
      <c r="D1422" s="83"/>
    </row>
    <row r="1423" ht="12.75">
      <c r="D1423" s="83"/>
    </row>
    <row r="1424" ht="12.75">
      <c r="D1424" s="83"/>
    </row>
    <row r="1425" ht="12.75">
      <c r="D1425" s="83"/>
    </row>
    <row r="1426" ht="12.75">
      <c r="D1426" s="83"/>
    </row>
    <row r="1427" ht="12.75">
      <c r="D1427" s="83"/>
    </row>
    <row r="1428" ht="12.75">
      <c r="D1428" s="83"/>
    </row>
    <row r="1429" ht="12.75">
      <c r="D1429" s="83"/>
    </row>
    <row r="1430" ht="12.75">
      <c r="D1430" s="83"/>
    </row>
    <row r="1431" ht="12.75">
      <c r="D1431" s="83"/>
    </row>
    <row r="1432" ht="12.75">
      <c r="D1432" s="83"/>
    </row>
    <row r="1433" ht="12.75">
      <c r="D1433" s="83"/>
    </row>
    <row r="1434" ht="12.75">
      <c r="D1434" s="83"/>
    </row>
    <row r="1435" ht="12.75">
      <c r="D1435" s="83"/>
    </row>
    <row r="1436" ht="12.75">
      <c r="D1436" s="83"/>
    </row>
    <row r="1437" ht="12.75">
      <c r="D1437" s="83"/>
    </row>
    <row r="1438" ht="12.75">
      <c r="D1438" s="83"/>
    </row>
    <row r="1439" ht="12.75">
      <c r="D1439" s="83"/>
    </row>
    <row r="1440" ht="12.75">
      <c r="D1440" s="83"/>
    </row>
    <row r="1441" ht="12.75">
      <c r="D1441" s="83"/>
    </row>
    <row r="1442" ht="12.75">
      <c r="D1442" s="83"/>
    </row>
    <row r="1443" ht="12.75">
      <c r="D1443" s="83"/>
    </row>
    <row r="1444" ht="12.75">
      <c r="D1444" s="83"/>
    </row>
    <row r="1445" ht="12.75">
      <c r="D1445" s="83"/>
    </row>
    <row r="1446" ht="12.75">
      <c r="D1446" s="83"/>
    </row>
    <row r="1447" ht="12.75">
      <c r="D1447" s="83"/>
    </row>
    <row r="1448" ht="12.75">
      <c r="D1448" s="83"/>
    </row>
    <row r="1449" ht="12.75">
      <c r="D1449" s="83"/>
    </row>
    <row r="1450" ht="12.75">
      <c r="D1450" s="83"/>
    </row>
    <row r="1451" ht="12.75">
      <c r="D1451" s="83"/>
    </row>
    <row r="1452" ht="12.75">
      <c r="D1452" s="83"/>
    </row>
    <row r="1453" ht="12.75">
      <c r="D1453" s="83"/>
    </row>
    <row r="1454" ht="12.75">
      <c r="D1454" s="83"/>
    </row>
    <row r="1455" ht="12.75">
      <c r="D1455" s="83"/>
    </row>
    <row r="1456" ht="12.75">
      <c r="D1456" s="83"/>
    </row>
    <row r="1457" ht="12.75">
      <c r="D1457" s="83"/>
    </row>
    <row r="1458" ht="12.75">
      <c r="D1458" s="83"/>
    </row>
    <row r="1459" ht="12.75">
      <c r="D1459" s="83"/>
    </row>
    <row r="1460" ht="12.75">
      <c r="D1460" s="83"/>
    </row>
    <row r="1461" ht="12.75">
      <c r="D1461" s="83"/>
    </row>
    <row r="1462" ht="12.75">
      <c r="D1462" s="83"/>
    </row>
    <row r="1463" ht="12.75">
      <c r="D1463" s="83"/>
    </row>
    <row r="1464" ht="12.75">
      <c r="D1464" s="83"/>
    </row>
    <row r="1465" ht="12.75">
      <c r="D1465" s="83"/>
    </row>
    <row r="1466" ht="12.75">
      <c r="D1466" s="83"/>
    </row>
    <row r="1467" ht="12.75">
      <c r="D1467" s="83"/>
    </row>
    <row r="1468" ht="12.75">
      <c r="D1468" s="83"/>
    </row>
    <row r="1469" ht="12.75">
      <c r="D1469" s="83"/>
    </row>
    <row r="1470" ht="12.75">
      <c r="D1470" s="83"/>
    </row>
    <row r="1471" ht="12.75">
      <c r="D1471" s="83"/>
    </row>
    <row r="1472" ht="12.75">
      <c r="D1472" s="83"/>
    </row>
    <row r="1473" ht="12.75">
      <c r="D1473" s="83"/>
    </row>
    <row r="1474" ht="12.75">
      <c r="D1474" s="83"/>
    </row>
    <row r="1475" ht="12.75">
      <c r="D1475" s="83"/>
    </row>
    <row r="1476" ht="12.75">
      <c r="D1476" s="83"/>
    </row>
    <row r="1477" ht="12.75">
      <c r="D1477" s="83"/>
    </row>
    <row r="1478" ht="12.75">
      <c r="D1478" s="83"/>
    </row>
    <row r="1479" ht="12.75">
      <c r="D1479" s="83"/>
    </row>
    <row r="1480" ht="12.75">
      <c r="D1480" s="83"/>
    </row>
    <row r="1481" ht="12.75">
      <c r="D1481" s="83"/>
    </row>
    <row r="1482" ht="12.75">
      <c r="D1482" s="83"/>
    </row>
    <row r="1483" ht="12.75">
      <c r="D1483" s="83"/>
    </row>
    <row r="1484" ht="12.75">
      <c r="D1484" s="83"/>
    </row>
    <row r="1485" ht="12.75">
      <c r="D1485" s="83"/>
    </row>
    <row r="1486" ht="12.75">
      <c r="D1486" s="83"/>
    </row>
    <row r="1487" ht="12.75">
      <c r="D1487" s="83"/>
    </row>
    <row r="1488" ht="12.75">
      <c r="D1488" s="83"/>
    </row>
    <row r="1489" ht="12.75">
      <c r="D1489" s="83"/>
    </row>
    <row r="1490" ht="12.75">
      <c r="D1490" s="83"/>
    </row>
    <row r="1491" ht="12.75">
      <c r="D1491" s="83"/>
    </row>
    <row r="1492" ht="12.75">
      <c r="D1492" s="83"/>
    </row>
    <row r="1493" ht="12.75">
      <c r="D1493" s="83"/>
    </row>
    <row r="1494" ht="12.75">
      <c r="D1494" s="83"/>
    </row>
    <row r="1495" ht="12.75">
      <c r="D1495" s="83"/>
    </row>
    <row r="1496" ht="12.75">
      <c r="D1496" s="83"/>
    </row>
    <row r="1497" ht="12.75">
      <c r="D1497" s="83"/>
    </row>
    <row r="1498" ht="12.75">
      <c r="D1498" s="83"/>
    </row>
    <row r="1499" ht="12.75">
      <c r="D1499" s="83"/>
    </row>
    <row r="1500" ht="12.75">
      <c r="D1500" s="83"/>
    </row>
    <row r="1501" ht="12.75">
      <c r="D1501" s="83"/>
    </row>
    <row r="1502" ht="12.75">
      <c r="D1502" s="83"/>
    </row>
    <row r="1503" ht="12.75">
      <c r="D1503" s="83"/>
    </row>
    <row r="1504" ht="12.75">
      <c r="D1504" s="83"/>
    </row>
    <row r="1505" ht="12.75">
      <c r="D1505" s="83"/>
    </row>
    <row r="1506" ht="12.75">
      <c r="D1506" s="83"/>
    </row>
    <row r="1507" ht="12.75">
      <c r="D1507" s="83"/>
    </row>
    <row r="1508" ht="12.75">
      <c r="D1508" s="83"/>
    </row>
    <row r="1509" ht="12.75">
      <c r="D1509" s="83"/>
    </row>
    <row r="1510" ht="12.75">
      <c r="D1510" s="83"/>
    </row>
    <row r="1511" ht="12.75">
      <c r="D1511" s="83"/>
    </row>
    <row r="1512" ht="12.75">
      <c r="D1512" s="83"/>
    </row>
    <row r="1513" ht="12.75">
      <c r="D1513" s="83"/>
    </row>
    <row r="1514" ht="12.75">
      <c r="D1514" s="83"/>
    </row>
    <row r="1515" ht="12.75">
      <c r="D1515" s="83"/>
    </row>
    <row r="1516" ht="12.75">
      <c r="D1516" s="83"/>
    </row>
    <row r="1517" ht="12.75">
      <c r="D1517" s="83"/>
    </row>
    <row r="1518" ht="12.75">
      <c r="D1518" s="83"/>
    </row>
    <row r="1519" ht="12.75">
      <c r="D1519" s="83"/>
    </row>
    <row r="1520" ht="12.75">
      <c r="D1520" s="83"/>
    </row>
    <row r="1521" ht="12.75">
      <c r="D1521" s="83"/>
    </row>
    <row r="1522" ht="12.75">
      <c r="D1522" s="83"/>
    </row>
    <row r="1523" ht="12.75">
      <c r="D1523" s="83"/>
    </row>
    <row r="1524" ht="12.75">
      <c r="D1524" s="83"/>
    </row>
    <row r="1525" ht="12.75">
      <c r="D1525" s="83"/>
    </row>
    <row r="1526" ht="12.75">
      <c r="D1526" s="83"/>
    </row>
    <row r="1527" ht="12.75">
      <c r="D1527" s="83"/>
    </row>
    <row r="1528" ht="12.75">
      <c r="D1528" s="83"/>
    </row>
    <row r="1529" ht="12.75">
      <c r="D1529" s="83"/>
    </row>
    <row r="1530" ht="12.75">
      <c r="D1530" s="83"/>
    </row>
    <row r="1531" ht="12.75">
      <c r="D1531" s="83"/>
    </row>
    <row r="1532" ht="12.75">
      <c r="D1532" s="83"/>
    </row>
    <row r="1533" ht="12.75">
      <c r="D1533" s="83"/>
    </row>
    <row r="1534" ht="12.75">
      <c r="D1534" s="83"/>
    </row>
    <row r="1535" ht="12.75">
      <c r="D1535" s="83"/>
    </row>
    <row r="1536" ht="12.75">
      <c r="D1536" s="83"/>
    </row>
    <row r="1537" ht="12.75">
      <c r="D1537" s="83"/>
    </row>
    <row r="1538" ht="12.75">
      <c r="D1538" s="83"/>
    </row>
    <row r="1539" ht="12.75">
      <c r="D1539" s="83"/>
    </row>
    <row r="1540" ht="12.75">
      <c r="D1540" s="83"/>
    </row>
    <row r="1541" ht="12.75">
      <c r="D1541" s="83"/>
    </row>
    <row r="1542" ht="12.75">
      <c r="D1542" s="83"/>
    </row>
    <row r="1543" ht="12.75">
      <c r="D1543" s="83"/>
    </row>
    <row r="1544" ht="12.75">
      <c r="D1544" s="83"/>
    </row>
    <row r="1545" ht="12.75">
      <c r="D1545" s="83"/>
    </row>
    <row r="1546" ht="12.75">
      <c r="D1546" s="83"/>
    </row>
    <row r="1547" ht="12.75">
      <c r="D1547" s="83"/>
    </row>
    <row r="1548" ht="12.75">
      <c r="D1548" s="83"/>
    </row>
    <row r="1549" ht="12.75">
      <c r="D1549" s="83"/>
    </row>
    <row r="1550" ht="12.75">
      <c r="D1550" s="83"/>
    </row>
    <row r="1551" ht="12.75">
      <c r="D1551" s="83"/>
    </row>
    <row r="1552" ht="12.75">
      <c r="D1552" s="83"/>
    </row>
    <row r="1553" ht="12.75">
      <c r="D1553" s="83"/>
    </row>
    <row r="1554" ht="12.75">
      <c r="D1554" s="83"/>
    </row>
    <row r="1555" ht="12.75">
      <c r="D1555" s="83"/>
    </row>
    <row r="1556" ht="12.75">
      <c r="D1556" s="83"/>
    </row>
    <row r="1557" ht="12.75">
      <c r="D1557" s="83"/>
    </row>
    <row r="1558" ht="12.75">
      <c r="D1558" s="83"/>
    </row>
    <row r="1559" ht="12.75">
      <c r="D1559" s="83"/>
    </row>
    <row r="1560" ht="12.75">
      <c r="D1560" s="83"/>
    </row>
    <row r="1561" ht="12.75">
      <c r="D1561" s="83"/>
    </row>
    <row r="1562" ht="12.75">
      <c r="D1562" s="83"/>
    </row>
    <row r="1563" ht="12.75">
      <c r="D1563" s="83"/>
    </row>
    <row r="1564" ht="12.75">
      <c r="D1564" s="83"/>
    </row>
    <row r="1565" ht="12.75">
      <c r="D1565" s="83"/>
    </row>
    <row r="1566" ht="12.75">
      <c r="D1566" s="83"/>
    </row>
    <row r="1567" ht="12.75">
      <c r="D1567" s="83"/>
    </row>
    <row r="1568" ht="12.75">
      <c r="D1568" s="83"/>
    </row>
    <row r="1569" ht="12.75">
      <c r="D1569" s="83"/>
    </row>
    <row r="1570" ht="12.75">
      <c r="D1570" s="83"/>
    </row>
    <row r="1571" ht="12.75">
      <c r="D1571" s="83"/>
    </row>
    <row r="1572" ht="12.75">
      <c r="D1572" s="83"/>
    </row>
    <row r="1573" ht="12.75">
      <c r="D1573" s="83"/>
    </row>
    <row r="1574" ht="12.75">
      <c r="D1574" s="83"/>
    </row>
    <row r="1575" ht="12.75">
      <c r="D1575" s="83"/>
    </row>
    <row r="1576" ht="12.75">
      <c r="D1576" s="83"/>
    </row>
    <row r="1577" ht="12.75">
      <c r="D1577" s="83"/>
    </row>
    <row r="1578" ht="12.75">
      <c r="D1578" s="83"/>
    </row>
    <row r="1579" ht="12.75">
      <c r="D1579" s="83"/>
    </row>
    <row r="1580" ht="12.75">
      <c r="D1580" s="83"/>
    </row>
    <row r="1581" ht="12.75">
      <c r="D1581" s="83"/>
    </row>
    <row r="1582" ht="12.75">
      <c r="D1582" s="83"/>
    </row>
    <row r="1583" ht="12.75">
      <c r="D1583" s="83"/>
    </row>
    <row r="1584" ht="12.75">
      <c r="D1584" s="83"/>
    </row>
    <row r="1585" ht="12.75">
      <c r="D1585" s="83"/>
    </row>
    <row r="1586" ht="12.75">
      <c r="D1586" s="83"/>
    </row>
    <row r="1587" ht="12.75">
      <c r="D1587" s="83"/>
    </row>
    <row r="1588" ht="12.75">
      <c r="D1588" s="83"/>
    </row>
    <row r="1589" ht="12.75">
      <c r="D1589" s="83"/>
    </row>
    <row r="1590" ht="12.75">
      <c r="D1590" s="83"/>
    </row>
    <row r="1591" ht="12.75">
      <c r="D1591" s="83"/>
    </row>
    <row r="1592" ht="12.75">
      <c r="D1592" s="83"/>
    </row>
    <row r="1593" ht="12.75">
      <c r="D1593" s="83"/>
    </row>
    <row r="1594" ht="12.75">
      <c r="D1594" s="83"/>
    </row>
    <row r="1595" ht="12.75">
      <c r="D1595" s="83"/>
    </row>
    <row r="1596" ht="12.75">
      <c r="D1596" s="83"/>
    </row>
    <row r="1597" ht="12.75">
      <c r="D1597" s="83"/>
    </row>
    <row r="1598" ht="12.75">
      <c r="D1598" s="83"/>
    </row>
    <row r="1599" ht="12.75">
      <c r="D1599" s="83"/>
    </row>
  </sheetData>
  <sheetProtection algorithmName="SHA-512" hashValue="W6PHlnXg7dmV4NJ7adw8LEddtw+z5aIXVPn1uvF4UskPSfLFADmKb2oiFCKLDY1+w0PhSOfSkK5Hqt4BiPOPDA==" saltValue="MYfTQxUh8YcXJH/1Ra9o9g==" spinCount="100000" sheet="1" objects="1" scenarios="1"/>
  <mergeCells count="68">
    <mergeCell ref="A1:G1"/>
    <mergeCell ref="C2:G2"/>
    <mergeCell ref="C3:G3"/>
    <mergeCell ref="C4:G4"/>
    <mergeCell ref="C10:G10"/>
    <mergeCell ref="C13:G13"/>
    <mergeCell ref="C18:G18"/>
    <mergeCell ref="C27:G27"/>
    <mergeCell ref="C29:G29"/>
    <mergeCell ref="C32:G32"/>
    <mergeCell ref="C34:G34"/>
    <mergeCell ref="C38:G38"/>
    <mergeCell ref="C45:G45"/>
    <mergeCell ref="C51:G51"/>
    <mergeCell ref="C62:G62"/>
    <mergeCell ref="C66:G66"/>
    <mergeCell ref="C89:G89"/>
    <mergeCell ref="C92:G92"/>
    <mergeCell ref="C95:G95"/>
    <mergeCell ref="C102:G102"/>
    <mergeCell ref="C108:G108"/>
    <mergeCell ref="C117:G117"/>
    <mergeCell ref="C120:G120"/>
    <mergeCell ref="C131:G131"/>
    <mergeCell ref="C140:G140"/>
    <mergeCell ref="C142:G142"/>
    <mergeCell ref="C145:G145"/>
    <mergeCell ref="C177:G177"/>
    <mergeCell ref="C179:G179"/>
    <mergeCell ref="C188:G188"/>
    <mergeCell ref="C191:G191"/>
    <mergeCell ref="C200:G200"/>
    <mergeCell ref="C218:G218"/>
    <mergeCell ref="C222:G222"/>
    <mergeCell ref="C227:G227"/>
    <mergeCell ref="C235:G235"/>
    <mergeCell ref="C243:G243"/>
    <mergeCell ref="C250:G250"/>
    <mergeCell ref="C257:G257"/>
    <mergeCell ref="C266:G266"/>
    <mergeCell ref="C267:G267"/>
    <mergeCell ref="C272:G272"/>
    <mergeCell ref="C290:G290"/>
    <mergeCell ref="C294:G294"/>
    <mergeCell ref="C296:G296"/>
    <mergeCell ref="C300:G300"/>
    <mergeCell ref="C303:G303"/>
    <mergeCell ref="C308:G308"/>
    <mergeCell ref="C313:G313"/>
    <mergeCell ref="C329:G329"/>
    <mergeCell ref="C333:G333"/>
    <mergeCell ref="C336:G336"/>
    <mergeCell ref="C338:G338"/>
    <mergeCell ref="C341:G341"/>
    <mergeCell ref="C343:G343"/>
    <mergeCell ref="C351:G351"/>
    <mergeCell ref="C354:G354"/>
    <mergeCell ref="C370:G370"/>
    <mergeCell ref="C380:G380"/>
    <mergeCell ref="C394:G394"/>
    <mergeCell ref="C514:G514"/>
    <mergeCell ref="C517:G517"/>
    <mergeCell ref="C526:G526"/>
    <mergeCell ref="C442:G442"/>
    <mergeCell ref="C452:G452"/>
    <mergeCell ref="C469:G469"/>
    <mergeCell ref="C496:G496"/>
    <mergeCell ref="C508:G508"/>
  </mergeCells>
  <printOptions/>
  <pageMargins left="0.590277777777778" right="0.196527777777778" top="0.7875" bottom="0.7875" header="0.511805555555555" footer="0.3"/>
  <pageSetup horizontalDpi="300" verticalDpi="300" orientation="landscape" paperSize="9"/>
  <headerFooter>
    <oddFooter>&amp;LZpracováno programem BUILDpower S,  © RTS, a.s.&amp;RStránka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01"/>
  <sheetViews>
    <sheetView workbookViewId="0" topLeftCell="A1">
      <pane ySplit="7" topLeftCell="A79" activePane="bottomLeft" state="frozen"/>
      <selection pane="bottomLeft" activeCell="C92" sqref="C92"/>
    </sheetView>
  </sheetViews>
  <sheetFormatPr defaultColWidth="9.00390625" defaultRowHeight="12.75" outlineLevelRow="1"/>
  <cols>
    <col min="1" max="1" width="3.375" style="0" customWidth="1"/>
    <col min="2" max="2" width="12.625" style="138" customWidth="1"/>
    <col min="3" max="3" width="63.25390625" style="13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625" style="0" hidden="1" customWidth="1"/>
    <col min="18" max="18" width="6.875" style="0" customWidth="1"/>
    <col min="19" max="19" width="8.75390625" style="0" customWidth="1"/>
    <col min="20" max="24" width="11.625" style="0" hidden="1" customWidth="1"/>
    <col min="25" max="28" width="8.75390625" style="0" customWidth="1"/>
    <col min="29" max="29" width="11.625" style="0" hidden="1" customWidth="1"/>
    <col min="30" max="30" width="8.75390625" style="0" customWidth="1"/>
    <col min="31" max="41" width="11.625" style="0" hidden="1" customWidth="1"/>
    <col min="42" max="1025" width="8.75390625" style="0" customWidth="1"/>
  </cols>
  <sheetData>
    <row r="1" spans="1:33" ht="15.75" customHeight="1">
      <c r="A1" s="225" t="s">
        <v>189</v>
      </c>
      <c r="B1" s="225"/>
      <c r="C1" s="225"/>
      <c r="D1" s="225"/>
      <c r="E1" s="225"/>
      <c r="F1" s="225"/>
      <c r="G1" s="225"/>
      <c r="AG1" t="s">
        <v>145</v>
      </c>
    </row>
    <row r="2" spans="1:33" ht="24.95" customHeight="1">
      <c r="A2" s="139" t="s">
        <v>141</v>
      </c>
      <c r="B2" s="134" t="s">
        <v>5</v>
      </c>
      <c r="C2" s="226" t="s">
        <v>6</v>
      </c>
      <c r="D2" s="226"/>
      <c r="E2" s="226"/>
      <c r="F2" s="226"/>
      <c r="G2" s="226"/>
      <c r="AG2" t="s">
        <v>146</v>
      </c>
    </row>
    <row r="3" spans="1:33" ht="24.95" customHeight="1">
      <c r="A3" s="139" t="s">
        <v>142</v>
      </c>
      <c r="B3" s="134" t="s">
        <v>47</v>
      </c>
      <c r="C3" s="226" t="s">
        <v>48</v>
      </c>
      <c r="D3" s="226"/>
      <c r="E3" s="226"/>
      <c r="F3" s="226"/>
      <c r="G3" s="226"/>
      <c r="AC3" s="138" t="s">
        <v>146</v>
      </c>
      <c r="AG3" t="s">
        <v>148</v>
      </c>
    </row>
    <row r="4" spans="1:33" ht="24.95" customHeight="1">
      <c r="A4" s="140" t="s">
        <v>143</v>
      </c>
      <c r="B4" s="141" t="s">
        <v>50</v>
      </c>
      <c r="C4" s="227" t="s">
        <v>51</v>
      </c>
      <c r="D4" s="227"/>
      <c r="E4" s="227"/>
      <c r="F4" s="227"/>
      <c r="G4" s="227"/>
      <c r="AG4" t="s">
        <v>149</v>
      </c>
    </row>
    <row r="5" ht="12.75">
      <c r="D5" s="83"/>
    </row>
    <row r="6" spans="1:24" ht="38.25">
      <c r="A6" s="142" t="s">
        <v>150</v>
      </c>
      <c r="B6" s="143" t="s">
        <v>151</v>
      </c>
      <c r="C6" s="143" t="s">
        <v>152</v>
      </c>
      <c r="D6" s="144" t="s">
        <v>153</v>
      </c>
      <c r="E6" s="142" t="s">
        <v>154</v>
      </c>
      <c r="F6" s="145" t="s">
        <v>155</v>
      </c>
      <c r="G6" s="142" t="s">
        <v>14</v>
      </c>
      <c r="H6" s="146" t="s">
        <v>156</v>
      </c>
      <c r="I6" s="146" t="s">
        <v>157</v>
      </c>
      <c r="J6" s="146" t="s">
        <v>158</v>
      </c>
      <c r="K6" s="146" t="s">
        <v>159</v>
      </c>
      <c r="L6" s="146" t="s">
        <v>160</v>
      </c>
      <c r="M6" s="146" t="s">
        <v>161</v>
      </c>
      <c r="N6" s="146" t="s">
        <v>162</v>
      </c>
      <c r="O6" s="146" t="s">
        <v>163</v>
      </c>
      <c r="P6" s="146" t="s">
        <v>164</v>
      </c>
      <c r="Q6" s="146" t="s">
        <v>165</v>
      </c>
      <c r="R6" s="146" t="s">
        <v>166</v>
      </c>
      <c r="S6" s="146" t="s">
        <v>167</v>
      </c>
      <c r="T6" s="146" t="s">
        <v>168</v>
      </c>
      <c r="U6" s="146" t="s">
        <v>169</v>
      </c>
      <c r="V6" s="146" t="s">
        <v>170</v>
      </c>
      <c r="W6" s="146" t="s">
        <v>171</v>
      </c>
      <c r="X6" s="146" t="s">
        <v>172</v>
      </c>
    </row>
    <row r="7" spans="1:24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49" t="s">
        <v>173</v>
      </c>
      <c r="B8" s="150" t="s">
        <v>93</v>
      </c>
      <c r="C8" s="151" t="s">
        <v>94</v>
      </c>
      <c r="D8" s="152"/>
      <c r="E8" s="153"/>
      <c r="F8" s="154"/>
      <c r="G8" s="154">
        <f>SUMIF(AG9:AG40,"&lt;&gt;NOR",G9:G40)</f>
        <v>0</v>
      </c>
      <c r="H8" s="154"/>
      <c r="I8" s="154">
        <f>SUM(I9:I40)</f>
        <v>0</v>
      </c>
      <c r="J8" s="154"/>
      <c r="K8" s="154">
        <f>SUM(K9:K40)</f>
        <v>0</v>
      </c>
      <c r="L8" s="154"/>
      <c r="M8" s="154">
        <f>SUM(M9:M40)</f>
        <v>0</v>
      </c>
      <c r="N8" s="154"/>
      <c r="O8" s="154">
        <f>SUM(O9:O40)</f>
        <v>0.08</v>
      </c>
      <c r="P8" s="154"/>
      <c r="Q8" s="154">
        <f>SUM(Q9:Q40)</f>
        <v>0.01</v>
      </c>
      <c r="R8" s="154"/>
      <c r="S8" s="154"/>
      <c r="T8" s="155"/>
      <c r="U8" s="156"/>
      <c r="V8" s="156">
        <f>SUM(V9:V40)</f>
        <v>24.319999999999997</v>
      </c>
      <c r="W8" s="156"/>
      <c r="X8" s="156"/>
      <c r="AG8" t="s">
        <v>174</v>
      </c>
    </row>
    <row r="9" spans="1:60" ht="22.5" outlineLevel="1">
      <c r="A9" s="157">
        <v>1</v>
      </c>
      <c r="B9" s="158" t="s">
        <v>864</v>
      </c>
      <c r="C9" s="159" t="s">
        <v>865</v>
      </c>
      <c r="D9" s="160" t="s">
        <v>283</v>
      </c>
      <c r="E9" s="161">
        <v>1</v>
      </c>
      <c r="F9" s="162"/>
      <c r="G9" s="163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63">
        <v>0.00894</v>
      </c>
      <c r="O9" s="163">
        <f>ROUND(E9*N9,2)</f>
        <v>0.01</v>
      </c>
      <c r="P9" s="163">
        <v>0</v>
      </c>
      <c r="Q9" s="163">
        <f>ROUND(E9*P9,2)</f>
        <v>0</v>
      </c>
      <c r="R9" s="163" t="s">
        <v>866</v>
      </c>
      <c r="S9" s="163" t="s">
        <v>194</v>
      </c>
      <c r="T9" s="164" t="s">
        <v>195</v>
      </c>
      <c r="U9" s="165">
        <v>1.128</v>
      </c>
      <c r="V9" s="165">
        <f>ROUND(E9*U9,2)</f>
        <v>1.13</v>
      </c>
      <c r="W9" s="165"/>
      <c r="X9" s="165" t="s">
        <v>196</v>
      </c>
      <c r="Y9" s="166"/>
      <c r="Z9" s="166"/>
      <c r="AA9" s="166"/>
      <c r="AB9" s="166"/>
      <c r="AC9" s="166"/>
      <c r="AD9" s="166"/>
      <c r="AE9" s="166"/>
      <c r="AF9" s="166"/>
      <c r="AG9" s="166" t="s">
        <v>197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22.5" outlineLevel="1">
      <c r="A10" s="157">
        <v>2</v>
      </c>
      <c r="B10" s="158" t="s">
        <v>867</v>
      </c>
      <c r="C10" s="159" t="s">
        <v>868</v>
      </c>
      <c r="D10" s="160" t="s">
        <v>283</v>
      </c>
      <c r="E10" s="161">
        <v>4</v>
      </c>
      <c r="F10" s="162"/>
      <c r="G10" s="163">
        <f>ROUND(E10*F10,2)</f>
        <v>0</v>
      </c>
      <c r="H10" s="162"/>
      <c r="I10" s="163">
        <f>ROUND(E10*H10,2)</f>
        <v>0</v>
      </c>
      <c r="J10" s="162"/>
      <c r="K10" s="163">
        <f>ROUND(E10*J10,2)</f>
        <v>0</v>
      </c>
      <c r="L10" s="163">
        <v>21</v>
      </c>
      <c r="M10" s="163">
        <f>G10*(1+L10/100)</f>
        <v>0</v>
      </c>
      <c r="N10" s="163">
        <v>0.0124</v>
      </c>
      <c r="O10" s="163">
        <f>ROUND(E10*N10,2)</f>
        <v>0.05</v>
      </c>
      <c r="P10" s="163">
        <v>0</v>
      </c>
      <c r="Q10" s="163">
        <f>ROUND(E10*P10,2)</f>
        <v>0</v>
      </c>
      <c r="R10" s="163" t="s">
        <v>866</v>
      </c>
      <c r="S10" s="163" t="s">
        <v>194</v>
      </c>
      <c r="T10" s="164" t="s">
        <v>195</v>
      </c>
      <c r="U10" s="165">
        <v>1.398</v>
      </c>
      <c r="V10" s="165">
        <f>ROUND(E10*U10,2)</f>
        <v>5.59</v>
      </c>
      <c r="W10" s="165"/>
      <c r="X10" s="165" t="s">
        <v>196</v>
      </c>
      <c r="Y10" s="166"/>
      <c r="Z10" s="166"/>
      <c r="AA10" s="166"/>
      <c r="AB10" s="166"/>
      <c r="AC10" s="166"/>
      <c r="AD10" s="166"/>
      <c r="AE10" s="166"/>
      <c r="AF10" s="166"/>
      <c r="AG10" s="166" t="s">
        <v>197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67">
        <v>3</v>
      </c>
      <c r="B11" s="168" t="s">
        <v>869</v>
      </c>
      <c r="C11" s="169" t="s">
        <v>870</v>
      </c>
      <c r="D11" s="170" t="s">
        <v>324</v>
      </c>
      <c r="E11" s="171">
        <v>9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73">
        <v>0.00038</v>
      </c>
      <c r="O11" s="173">
        <f>ROUND(E11*N11,2)</f>
        <v>0</v>
      </c>
      <c r="P11" s="173">
        <v>0</v>
      </c>
      <c r="Q11" s="173">
        <f>ROUND(E11*P11,2)</f>
        <v>0</v>
      </c>
      <c r="R11" s="173" t="s">
        <v>866</v>
      </c>
      <c r="S11" s="173" t="s">
        <v>194</v>
      </c>
      <c r="T11" s="174" t="s">
        <v>195</v>
      </c>
      <c r="U11" s="165">
        <v>0.32</v>
      </c>
      <c r="V11" s="165">
        <f>ROUND(E11*U11,2)</f>
        <v>2.88</v>
      </c>
      <c r="W11" s="165"/>
      <c r="X11" s="165" t="s">
        <v>196</v>
      </c>
      <c r="Y11" s="166"/>
      <c r="Z11" s="166"/>
      <c r="AA11" s="166"/>
      <c r="AB11" s="166"/>
      <c r="AC11" s="166"/>
      <c r="AD11" s="166"/>
      <c r="AE11" s="166"/>
      <c r="AF11" s="166"/>
      <c r="AG11" s="166" t="s">
        <v>197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customHeight="1" outlineLevel="1">
      <c r="A12" s="183"/>
      <c r="B12" s="184"/>
      <c r="C12" s="228" t="s">
        <v>871</v>
      </c>
      <c r="D12" s="228"/>
      <c r="E12" s="228"/>
      <c r="F12" s="228"/>
      <c r="G12" s="228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6"/>
      <c r="Z12" s="166"/>
      <c r="AA12" s="166"/>
      <c r="AB12" s="166"/>
      <c r="AC12" s="166"/>
      <c r="AD12" s="166"/>
      <c r="AE12" s="166"/>
      <c r="AF12" s="166"/>
      <c r="AG12" s="166" t="s">
        <v>199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outlineLevel="1">
      <c r="A13" s="183"/>
      <c r="B13" s="184"/>
      <c r="C13" s="186" t="s">
        <v>872</v>
      </c>
      <c r="D13" s="187"/>
      <c r="E13" s="188">
        <v>9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6"/>
      <c r="Z13" s="166"/>
      <c r="AA13" s="166"/>
      <c r="AB13" s="166"/>
      <c r="AC13" s="166"/>
      <c r="AD13" s="166"/>
      <c r="AE13" s="166"/>
      <c r="AF13" s="166"/>
      <c r="AG13" s="166" t="s">
        <v>201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67">
        <v>4</v>
      </c>
      <c r="B14" s="168" t="s">
        <v>873</v>
      </c>
      <c r="C14" s="169" t="s">
        <v>874</v>
      </c>
      <c r="D14" s="170" t="s">
        <v>324</v>
      </c>
      <c r="E14" s="171">
        <v>1</v>
      </c>
      <c r="F14" s="172"/>
      <c r="G14" s="173">
        <f>ROUND(E14*F14,2)</f>
        <v>0</v>
      </c>
      <c r="H14" s="172"/>
      <c r="I14" s="173">
        <f>ROUND(E14*H14,2)</f>
        <v>0</v>
      </c>
      <c r="J14" s="172"/>
      <c r="K14" s="173">
        <f>ROUND(E14*J14,2)</f>
        <v>0</v>
      </c>
      <c r="L14" s="173">
        <v>21</v>
      </c>
      <c r="M14" s="173">
        <f>G14*(1+L14/100)</f>
        <v>0</v>
      </c>
      <c r="N14" s="173">
        <v>0.00047</v>
      </c>
      <c r="O14" s="173">
        <f>ROUND(E14*N14,2)</f>
        <v>0</v>
      </c>
      <c r="P14" s="173">
        <v>0</v>
      </c>
      <c r="Q14" s="173">
        <f>ROUND(E14*P14,2)</f>
        <v>0</v>
      </c>
      <c r="R14" s="173" t="s">
        <v>866</v>
      </c>
      <c r="S14" s="173" t="s">
        <v>194</v>
      </c>
      <c r="T14" s="174" t="s">
        <v>195</v>
      </c>
      <c r="U14" s="165">
        <v>0.359</v>
      </c>
      <c r="V14" s="165">
        <f>ROUND(E14*U14,2)</f>
        <v>0.36</v>
      </c>
      <c r="W14" s="165"/>
      <c r="X14" s="165" t="s">
        <v>196</v>
      </c>
      <c r="Y14" s="166"/>
      <c r="Z14" s="166"/>
      <c r="AA14" s="166"/>
      <c r="AB14" s="166"/>
      <c r="AC14" s="166"/>
      <c r="AD14" s="166"/>
      <c r="AE14" s="166"/>
      <c r="AF14" s="166"/>
      <c r="AG14" s="166" t="s">
        <v>197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customHeight="1" outlineLevel="1">
      <c r="A15" s="183"/>
      <c r="B15" s="184"/>
      <c r="C15" s="228" t="s">
        <v>871</v>
      </c>
      <c r="D15" s="228"/>
      <c r="E15" s="228"/>
      <c r="F15" s="228"/>
      <c r="G15" s="228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6"/>
      <c r="Z15" s="166"/>
      <c r="AA15" s="166"/>
      <c r="AB15" s="166"/>
      <c r="AC15" s="166"/>
      <c r="AD15" s="166"/>
      <c r="AE15" s="166"/>
      <c r="AF15" s="166"/>
      <c r="AG15" s="166" t="s">
        <v>199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1">
      <c r="A16" s="167">
        <v>5</v>
      </c>
      <c r="B16" s="168" t="s">
        <v>875</v>
      </c>
      <c r="C16" s="169" t="s">
        <v>876</v>
      </c>
      <c r="D16" s="170" t="s">
        <v>324</v>
      </c>
      <c r="E16" s="171">
        <v>3</v>
      </c>
      <c r="F16" s="172"/>
      <c r="G16" s="173">
        <f>ROUND(E16*F16,2)</f>
        <v>0</v>
      </c>
      <c r="H16" s="172"/>
      <c r="I16" s="173">
        <f>ROUND(E16*H16,2)</f>
        <v>0</v>
      </c>
      <c r="J16" s="172"/>
      <c r="K16" s="173">
        <f>ROUND(E16*J16,2)</f>
        <v>0</v>
      </c>
      <c r="L16" s="173">
        <v>21</v>
      </c>
      <c r="M16" s="173">
        <f>G16*(1+L16/100)</f>
        <v>0</v>
      </c>
      <c r="N16" s="173">
        <v>0.00152</v>
      </c>
      <c r="O16" s="173">
        <f>ROUND(E16*N16,2)</f>
        <v>0</v>
      </c>
      <c r="P16" s="173">
        <v>0</v>
      </c>
      <c r="Q16" s="173">
        <f>ROUND(E16*P16,2)</f>
        <v>0</v>
      </c>
      <c r="R16" s="173" t="s">
        <v>866</v>
      </c>
      <c r="S16" s="173" t="s">
        <v>194</v>
      </c>
      <c r="T16" s="174" t="s">
        <v>195</v>
      </c>
      <c r="U16" s="165">
        <v>1.173</v>
      </c>
      <c r="V16" s="165">
        <f>ROUND(E16*U16,2)</f>
        <v>3.52</v>
      </c>
      <c r="W16" s="165"/>
      <c r="X16" s="165" t="s">
        <v>196</v>
      </c>
      <c r="Y16" s="166"/>
      <c r="Z16" s="166"/>
      <c r="AA16" s="166"/>
      <c r="AB16" s="166"/>
      <c r="AC16" s="166"/>
      <c r="AD16" s="166"/>
      <c r="AE16" s="166"/>
      <c r="AF16" s="166"/>
      <c r="AG16" s="166" t="s">
        <v>197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customHeight="1" outlineLevel="1">
      <c r="A17" s="183"/>
      <c r="B17" s="184"/>
      <c r="C17" s="228" t="s">
        <v>871</v>
      </c>
      <c r="D17" s="228"/>
      <c r="E17" s="228"/>
      <c r="F17" s="228"/>
      <c r="G17" s="228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6"/>
      <c r="Z17" s="166"/>
      <c r="AA17" s="166"/>
      <c r="AB17" s="166"/>
      <c r="AC17" s="166"/>
      <c r="AD17" s="166"/>
      <c r="AE17" s="166"/>
      <c r="AF17" s="166"/>
      <c r="AG17" s="166" t="s">
        <v>199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22.5" outlineLevel="1">
      <c r="A18" s="167">
        <v>6</v>
      </c>
      <c r="B18" s="168" t="s">
        <v>877</v>
      </c>
      <c r="C18" s="169" t="s">
        <v>878</v>
      </c>
      <c r="D18" s="170" t="s">
        <v>324</v>
      </c>
      <c r="E18" s="171">
        <v>2</v>
      </c>
      <c r="F18" s="172"/>
      <c r="G18" s="173">
        <f>ROUND(E18*F18,2)</f>
        <v>0</v>
      </c>
      <c r="H18" s="172"/>
      <c r="I18" s="173">
        <f>ROUND(E18*H18,2)</f>
        <v>0</v>
      </c>
      <c r="J18" s="172"/>
      <c r="K18" s="173">
        <f>ROUND(E18*J18,2)</f>
        <v>0</v>
      </c>
      <c r="L18" s="173">
        <v>21</v>
      </c>
      <c r="M18" s="173">
        <f>G18*(1+L18/100)</f>
        <v>0</v>
      </c>
      <c r="N18" s="173">
        <v>0.0021</v>
      </c>
      <c r="O18" s="173">
        <f>ROUND(E18*N18,2)</f>
        <v>0</v>
      </c>
      <c r="P18" s="173">
        <v>0</v>
      </c>
      <c r="Q18" s="173">
        <f>ROUND(E18*P18,2)</f>
        <v>0</v>
      </c>
      <c r="R18" s="173" t="s">
        <v>866</v>
      </c>
      <c r="S18" s="173" t="s">
        <v>194</v>
      </c>
      <c r="T18" s="174" t="s">
        <v>195</v>
      </c>
      <c r="U18" s="165">
        <v>0.8</v>
      </c>
      <c r="V18" s="165">
        <f>ROUND(E18*U18,2)</f>
        <v>1.6</v>
      </c>
      <c r="W18" s="165"/>
      <c r="X18" s="165" t="s">
        <v>196</v>
      </c>
      <c r="Y18" s="166"/>
      <c r="Z18" s="166"/>
      <c r="AA18" s="166"/>
      <c r="AB18" s="166"/>
      <c r="AC18" s="166"/>
      <c r="AD18" s="166"/>
      <c r="AE18" s="166"/>
      <c r="AF18" s="166"/>
      <c r="AG18" s="166" t="s">
        <v>197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customHeight="1" outlineLevel="1">
      <c r="A19" s="183"/>
      <c r="B19" s="184"/>
      <c r="C19" s="228" t="s">
        <v>871</v>
      </c>
      <c r="D19" s="228"/>
      <c r="E19" s="228"/>
      <c r="F19" s="228"/>
      <c r="G19" s="228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6"/>
      <c r="Z19" s="166"/>
      <c r="AA19" s="166"/>
      <c r="AB19" s="166"/>
      <c r="AC19" s="166"/>
      <c r="AD19" s="166"/>
      <c r="AE19" s="166"/>
      <c r="AF19" s="166"/>
      <c r="AG19" s="166" t="s">
        <v>199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22.5" outlineLevel="1">
      <c r="A20" s="167">
        <v>7</v>
      </c>
      <c r="B20" s="168" t="s">
        <v>879</v>
      </c>
      <c r="C20" s="169" t="s">
        <v>880</v>
      </c>
      <c r="D20" s="170" t="s">
        <v>324</v>
      </c>
      <c r="E20" s="171">
        <v>7.5</v>
      </c>
      <c r="F20" s="172"/>
      <c r="G20" s="173">
        <f>ROUND(E20*F20,2)</f>
        <v>0</v>
      </c>
      <c r="H20" s="172"/>
      <c r="I20" s="173">
        <f>ROUND(E20*H20,2)</f>
        <v>0</v>
      </c>
      <c r="J20" s="172"/>
      <c r="K20" s="173">
        <f>ROUND(E20*J20,2)</f>
        <v>0</v>
      </c>
      <c r="L20" s="173">
        <v>21</v>
      </c>
      <c r="M20" s="173">
        <f>G20*(1+L20/100)</f>
        <v>0</v>
      </c>
      <c r="N20" s="173">
        <v>0.00252</v>
      </c>
      <c r="O20" s="173">
        <f>ROUND(E20*N20,2)</f>
        <v>0.02</v>
      </c>
      <c r="P20" s="173">
        <v>0</v>
      </c>
      <c r="Q20" s="173">
        <f>ROUND(E20*P20,2)</f>
        <v>0</v>
      </c>
      <c r="R20" s="173" t="s">
        <v>866</v>
      </c>
      <c r="S20" s="173" t="s">
        <v>194</v>
      </c>
      <c r="T20" s="174" t="s">
        <v>195</v>
      </c>
      <c r="U20" s="165">
        <v>0.8</v>
      </c>
      <c r="V20" s="165">
        <f>ROUND(E20*U20,2)</f>
        <v>6</v>
      </c>
      <c r="W20" s="165"/>
      <c r="X20" s="165" t="s">
        <v>196</v>
      </c>
      <c r="Y20" s="166"/>
      <c r="Z20" s="166"/>
      <c r="AA20" s="166"/>
      <c r="AB20" s="166"/>
      <c r="AC20" s="166"/>
      <c r="AD20" s="166"/>
      <c r="AE20" s="166"/>
      <c r="AF20" s="166"/>
      <c r="AG20" s="166" t="s">
        <v>197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12.75" customHeight="1" outlineLevel="1">
      <c r="A21" s="183"/>
      <c r="B21" s="184"/>
      <c r="C21" s="228" t="s">
        <v>871</v>
      </c>
      <c r="D21" s="228"/>
      <c r="E21" s="228"/>
      <c r="F21" s="228"/>
      <c r="G21" s="228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6"/>
      <c r="Z21" s="166"/>
      <c r="AA21" s="166"/>
      <c r="AB21" s="166"/>
      <c r="AC21" s="166"/>
      <c r="AD21" s="166"/>
      <c r="AE21" s="166"/>
      <c r="AF21" s="166"/>
      <c r="AG21" s="166" t="s">
        <v>199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83"/>
      <c r="B22" s="184"/>
      <c r="C22" s="186" t="s">
        <v>881</v>
      </c>
      <c r="D22" s="187"/>
      <c r="E22" s="188">
        <v>7.5</v>
      </c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6"/>
      <c r="Z22" s="166"/>
      <c r="AA22" s="166"/>
      <c r="AB22" s="166"/>
      <c r="AC22" s="166"/>
      <c r="AD22" s="166"/>
      <c r="AE22" s="166"/>
      <c r="AF22" s="166"/>
      <c r="AG22" s="166" t="s">
        <v>201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12.75" outlineLevel="1">
      <c r="A23" s="167">
        <v>8</v>
      </c>
      <c r="B23" s="168" t="s">
        <v>882</v>
      </c>
      <c r="C23" s="169" t="s">
        <v>883</v>
      </c>
      <c r="D23" s="170" t="s">
        <v>324</v>
      </c>
      <c r="E23" s="171">
        <v>5</v>
      </c>
      <c r="F23" s="172"/>
      <c r="G23" s="173">
        <f>ROUND(E23*F23,2)</f>
        <v>0</v>
      </c>
      <c r="H23" s="172"/>
      <c r="I23" s="173">
        <f>ROUND(E23*H23,2)</f>
        <v>0</v>
      </c>
      <c r="J23" s="172"/>
      <c r="K23" s="173">
        <f>ROUND(E23*J23,2)</f>
        <v>0</v>
      </c>
      <c r="L23" s="173">
        <v>21</v>
      </c>
      <c r="M23" s="173">
        <f>G23*(1+L23/100)</f>
        <v>0</v>
      </c>
      <c r="N23" s="173">
        <v>0</v>
      </c>
      <c r="O23" s="173">
        <f>ROUND(E23*N23,2)</f>
        <v>0</v>
      </c>
      <c r="P23" s="173">
        <v>0.0021</v>
      </c>
      <c r="Q23" s="173">
        <f>ROUND(E23*P23,2)</f>
        <v>0.01</v>
      </c>
      <c r="R23" s="173" t="s">
        <v>866</v>
      </c>
      <c r="S23" s="173" t="s">
        <v>194</v>
      </c>
      <c r="T23" s="174" t="s">
        <v>195</v>
      </c>
      <c r="U23" s="165">
        <v>0.031</v>
      </c>
      <c r="V23" s="165">
        <f>ROUND(E23*U23,2)</f>
        <v>0.16</v>
      </c>
      <c r="W23" s="165"/>
      <c r="X23" s="165" t="s">
        <v>196</v>
      </c>
      <c r="Y23" s="166"/>
      <c r="Z23" s="166"/>
      <c r="AA23" s="166"/>
      <c r="AB23" s="166"/>
      <c r="AC23" s="166"/>
      <c r="AD23" s="166"/>
      <c r="AE23" s="166"/>
      <c r="AF23" s="166"/>
      <c r="AG23" s="166" t="s">
        <v>197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customHeight="1" outlineLevel="1">
      <c r="A24" s="183"/>
      <c r="B24" s="184"/>
      <c r="C24" s="228" t="s">
        <v>884</v>
      </c>
      <c r="D24" s="228"/>
      <c r="E24" s="228"/>
      <c r="F24" s="228"/>
      <c r="G24" s="228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6"/>
      <c r="Z24" s="166"/>
      <c r="AA24" s="166"/>
      <c r="AB24" s="166"/>
      <c r="AC24" s="166"/>
      <c r="AD24" s="166"/>
      <c r="AE24" s="166"/>
      <c r="AF24" s="166"/>
      <c r="AG24" s="166" t="s">
        <v>199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12.75" outlineLevel="1">
      <c r="A25" s="167">
        <v>9</v>
      </c>
      <c r="B25" s="168" t="s">
        <v>885</v>
      </c>
      <c r="C25" s="169" t="s">
        <v>886</v>
      </c>
      <c r="D25" s="170" t="s">
        <v>324</v>
      </c>
      <c r="E25" s="171">
        <v>1</v>
      </c>
      <c r="F25" s="172"/>
      <c r="G25" s="173">
        <f>ROUND(E25*F25,2)</f>
        <v>0</v>
      </c>
      <c r="H25" s="172"/>
      <c r="I25" s="173">
        <f>ROUND(E25*H25,2)</f>
        <v>0</v>
      </c>
      <c r="J25" s="172"/>
      <c r="K25" s="173">
        <f>ROUND(E25*J25,2)</f>
        <v>0</v>
      </c>
      <c r="L25" s="173">
        <v>21</v>
      </c>
      <c r="M25" s="173">
        <f>G25*(1+L25/100)</f>
        <v>0</v>
      </c>
      <c r="N25" s="173">
        <v>0</v>
      </c>
      <c r="O25" s="173">
        <f>ROUND(E25*N25,2)</f>
        <v>0</v>
      </c>
      <c r="P25" s="173">
        <v>0.00198</v>
      </c>
      <c r="Q25" s="173">
        <f>ROUND(E25*P25,2)</f>
        <v>0</v>
      </c>
      <c r="R25" s="173" t="s">
        <v>866</v>
      </c>
      <c r="S25" s="173" t="s">
        <v>194</v>
      </c>
      <c r="T25" s="174" t="s">
        <v>195</v>
      </c>
      <c r="U25" s="165">
        <v>0.083</v>
      </c>
      <c r="V25" s="165">
        <f>ROUND(E25*U25,2)</f>
        <v>0.08</v>
      </c>
      <c r="W25" s="165"/>
      <c r="X25" s="165" t="s">
        <v>196</v>
      </c>
      <c r="Y25" s="166"/>
      <c r="Z25" s="166"/>
      <c r="AA25" s="166"/>
      <c r="AB25" s="166"/>
      <c r="AC25" s="166"/>
      <c r="AD25" s="166"/>
      <c r="AE25" s="166"/>
      <c r="AF25" s="166"/>
      <c r="AG25" s="166" t="s">
        <v>197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12.75" customHeight="1" outlineLevel="1">
      <c r="A26" s="183"/>
      <c r="B26" s="184"/>
      <c r="C26" s="228" t="s">
        <v>884</v>
      </c>
      <c r="D26" s="228"/>
      <c r="E26" s="228"/>
      <c r="F26" s="228"/>
      <c r="G26" s="228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6"/>
      <c r="Z26" s="166"/>
      <c r="AA26" s="166"/>
      <c r="AB26" s="166"/>
      <c r="AC26" s="166"/>
      <c r="AD26" s="166"/>
      <c r="AE26" s="166"/>
      <c r="AF26" s="166"/>
      <c r="AG26" s="166" t="s">
        <v>199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12.75" outlineLevel="1">
      <c r="A27" s="167">
        <v>10</v>
      </c>
      <c r="B27" s="168" t="s">
        <v>887</v>
      </c>
      <c r="C27" s="169" t="s">
        <v>888</v>
      </c>
      <c r="D27" s="170" t="s">
        <v>283</v>
      </c>
      <c r="E27" s="171">
        <v>4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21</v>
      </c>
      <c r="M27" s="173">
        <f>G27*(1+L27/100)</f>
        <v>0</v>
      </c>
      <c r="N27" s="173">
        <v>0</v>
      </c>
      <c r="O27" s="173">
        <f>ROUND(E27*N27,2)</f>
        <v>0</v>
      </c>
      <c r="P27" s="173">
        <v>0</v>
      </c>
      <c r="Q27" s="173">
        <f>ROUND(E27*P27,2)</f>
        <v>0</v>
      </c>
      <c r="R27" s="173" t="s">
        <v>866</v>
      </c>
      <c r="S27" s="173" t="s">
        <v>194</v>
      </c>
      <c r="T27" s="174" t="s">
        <v>195</v>
      </c>
      <c r="U27" s="165">
        <v>0.157</v>
      </c>
      <c r="V27" s="165">
        <f>ROUND(E27*U27,2)</f>
        <v>0.63</v>
      </c>
      <c r="W27" s="165"/>
      <c r="X27" s="165" t="s">
        <v>196</v>
      </c>
      <c r="Y27" s="166"/>
      <c r="Z27" s="166"/>
      <c r="AA27" s="166"/>
      <c r="AB27" s="166"/>
      <c r="AC27" s="166"/>
      <c r="AD27" s="166"/>
      <c r="AE27" s="166"/>
      <c r="AF27" s="166"/>
      <c r="AG27" s="166" t="s">
        <v>197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75" customHeight="1" outlineLevel="1">
      <c r="A28" s="183"/>
      <c r="B28" s="184"/>
      <c r="C28" s="228" t="s">
        <v>889</v>
      </c>
      <c r="D28" s="228"/>
      <c r="E28" s="228"/>
      <c r="F28" s="228"/>
      <c r="G28" s="228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6"/>
      <c r="Z28" s="166"/>
      <c r="AA28" s="166"/>
      <c r="AB28" s="166"/>
      <c r="AC28" s="166"/>
      <c r="AD28" s="166"/>
      <c r="AE28" s="166"/>
      <c r="AF28" s="166"/>
      <c r="AG28" s="166" t="s">
        <v>199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1">
      <c r="A29" s="167">
        <v>11</v>
      </c>
      <c r="B29" s="168" t="s">
        <v>890</v>
      </c>
      <c r="C29" s="169" t="s">
        <v>891</v>
      </c>
      <c r="D29" s="170" t="s">
        <v>283</v>
      </c>
      <c r="E29" s="171">
        <v>1</v>
      </c>
      <c r="F29" s="172"/>
      <c r="G29" s="173">
        <f>ROUND(E29*F29,2)</f>
        <v>0</v>
      </c>
      <c r="H29" s="172"/>
      <c r="I29" s="173">
        <f>ROUND(E29*H29,2)</f>
        <v>0</v>
      </c>
      <c r="J29" s="172"/>
      <c r="K29" s="173">
        <f>ROUND(E29*J29,2)</f>
        <v>0</v>
      </c>
      <c r="L29" s="173">
        <v>21</v>
      </c>
      <c r="M29" s="173">
        <f>G29*(1+L29/100)</f>
        <v>0</v>
      </c>
      <c r="N29" s="173">
        <v>0</v>
      </c>
      <c r="O29" s="173">
        <f>ROUND(E29*N29,2)</f>
        <v>0</v>
      </c>
      <c r="P29" s="173">
        <v>0</v>
      </c>
      <c r="Q29" s="173">
        <f>ROUND(E29*P29,2)</f>
        <v>0</v>
      </c>
      <c r="R29" s="173" t="s">
        <v>866</v>
      </c>
      <c r="S29" s="173" t="s">
        <v>194</v>
      </c>
      <c r="T29" s="174" t="s">
        <v>195</v>
      </c>
      <c r="U29" s="165">
        <v>0.174</v>
      </c>
      <c r="V29" s="165">
        <f>ROUND(E29*U29,2)</f>
        <v>0.17</v>
      </c>
      <c r="W29" s="165"/>
      <c r="X29" s="165" t="s">
        <v>196</v>
      </c>
      <c r="Y29" s="166"/>
      <c r="Z29" s="166"/>
      <c r="AA29" s="166"/>
      <c r="AB29" s="166"/>
      <c r="AC29" s="166"/>
      <c r="AD29" s="166"/>
      <c r="AE29" s="166"/>
      <c r="AF29" s="166"/>
      <c r="AG29" s="166" t="s">
        <v>197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12.75" customHeight="1" outlineLevel="1">
      <c r="A30" s="183"/>
      <c r="B30" s="184"/>
      <c r="C30" s="228" t="s">
        <v>889</v>
      </c>
      <c r="D30" s="228"/>
      <c r="E30" s="228"/>
      <c r="F30" s="228"/>
      <c r="G30" s="228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6"/>
      <c r="Z30" s="166"/>
      <c r="AA30" s="166"/>
      <c r="AB30" s="166"/>
      <c r="AC30" s="166"/>
      <c r="AD30" s="166"/>
      <c r="AE30" s="166"/>
      <c r="AF30" s="166"/>
      <c r="AG30" s="166" t="s">
        <v>199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12.75" outlineLevel="1">
      <c r="A31" s="167">
        <v>12</v>
      </c>
      <c r="B31" s="168" t="s">
        <v>892</v>
      </c>
      <c r="C31" s="169" t="s">
        <v>893</v>
      </c>
      <c r="D31" s="170" t="s">
        <v>283</v>
      </c>
      <c r="E31" s="171">
        <v>1</v>
      </c>
      <c r="F31" s="172"/>
      <c r="G31" s="173">
        <f>ROUND(E31*F31,2)</f>
        <v>0</v>
      </c>
      <c r="H31" s="172"/>
      <c r="I31" s="173">
        <f>ROUND(E31*H31,2)</f>
        <v>0</v>
      </c>
      <c r="J31" s="172"/>
      <c r="K31" s="173">
        <f>ROUND(E31*J31,2)</f>
        <v>0</v>
      </c>
      <c r="L31" s="173">
        <v>21</v>
      </c>
      <c r="M31" s="173">
        <f>G31*(1+L31/100)</f>
        <v>0</v>
      </c>
      <c r="N31" s="173">
        <v>0</v>
      </c>
      <c r="O31" s="173">
        <f>ROUND(E31*N31,2)</f>
        <v>0</v>
      </c>
      <c r="P31" s="173">
        <v>0</v>
      </c>
      <c r="Q31" s="173">
        <f>ROUND(E31*P31,2)</f>
        <v>0</v>
      </c>
      <c r="R31" s="173" t="s">
        <v>866</v>
      </c>
      <c r="S31" s="173" t="s">
        <v>194</v>
      </c>
      <c r="T31" s="174" t="s">
        <v>195</v>
      </c>
      <c r="U31" s="165">
        <v>0.205</v>
      </c>
      <c r="V31" s="165">
        <f>ROUND(E31*U31,2)</f>
        <v>0.21</v>
      </c>
      <c r="W31" s="165"/>
      <c r="X31" s="165" t="s">
        <v>196</v>
      </c>
      <c r="Y31" s="166"/>
      <c r="Z31" s="166"/>
      <c r="AA31" s="166"/>
      <c r="AB31" s="166"/>
      <c r="AC31" s="166"/>
      <c r="AD31" s="166"/>
      <c r="AE31" s="166"/>
      <c r="AF31" s="166"/>
      <c r="AG31" s="166" t="s">
        <v>197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customHeight="1" outlineLevel="1">
      <c r="A32" s="183"/>
      <c r="B32" s="184"/>
      <c r="C32" s="228" t="s">
        <v>889</v>
      </c>
      <c r="D32" s="228"/>
      <c r="E32" s="228"/>
      <c r="F32" s="228"/>
      <c r="G32" s="228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6"/>
      <c r="Z32" s="166"/>
      <c r="AA32" s="166"/>
      <c r="AB32" s="166"/>
      <c r="AC32" s="166"/>
      <c r="AD32" s="166"/>
      <c r="AE32" s="166"/>
      <c r="AF32" s="166"/>
      <c r="AG32" s="166" t="s">
        <v>199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67">
        <v>13</v>
      </c>
      <c r="B33" s="168" t="s">
        <v>894</v>
      </c>
      <c r="C33" s="169" t="s">
        <v>895</v>
      </c>
      <c r="D33" s="170" t="s">
        <v>283</v>
      </c>
      <c r="E33" s="171">
        <v>3</v>
      </c>
      <c r="F33" s="172"/>
      <c r="G33" s="173">
        <f>ROUND(E33*F33,2)</f>
        <v>0</v>
      </c>
      <c r="H33" s="172"/>
      <c r="I33" s="173">
        <f>ROUND(E33*H33,2)</f>
        <v>0</v>
      </c>
      <c r="J33" s="172"/>
      <c r="K33" s="173">
        <f>ROUND(E33*J33,2)</f>
        <v>0</v>
      </c>
      <c r="L33" s="173">
        <v>21</v>
      </c>
      <c r="M33" s="173">
        <f>G33*(1+L33/100)</f>
        <v>0</v>
      </c>
      <c r="N33" s="173">
        <v>0</v>
      </c>
      <c r="O33" s="173">
        <f>ROUND(E33*N33,2)</f>
        <v>0</v>
      </c>
      <c r="P33" s="173">
        <v>0</v>
      </c>
      <c r="Q33" s="173">
        <f>ROUND(E33*P33,2)</f>
        <v>0</v>
      </c>
      <c r="R33" s="173" t="s">
        <v>866</v>
      </c>
      <c r="S33" s="173" t="s">
        <v>194</v>
      </c>
      <c r="T33" s="174" t="s">
        <v>195</v>
      </c>
      <c r="U33" s="165">
        <v>0.259</v>
      </c>
      <c r="V33" s="165">
        <f>ROUND(E33*U33,2)</f>
        <v>0.78</v>
      </c>
      <c r="W33" s="165"/>
      <c r="X33" s="165" t="s">
        <v>196</v>
      </c>
      <c r="Y33" s="166"/>
      <c r="Z33" s="166"/>
      <c r="AA33" s="166"/>
      <c r="AB33" s="166"/>
      <c r="AC33" s="166"/>
      <c r="AD33" s="166"/>
      <c r="AE33" s="166"/>
      <c r="AF33" s="166"/>
      <c r="AG33" s="166" t="s">
        <v>197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75" customHeight="1" outlineLevel="1">
      <c r="A34" s="183"/>
      <c r="B34" s="184"/>
      <c r="C34" s="228" t="s">
        <v>889</v>
      </c>
      <c r="D34" s="228"/>
      <c r="E34" s="228"/>
      <c r="F34" s="228"/>
      <c r="G34" s="228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6"/>
      <c r="Z34" s="166"/>
      <c r="AA34" s="166"/>
      <c r="AB34" s="166"/>
      <c r="AC34" s="166"/>
      <c r="AD34" s="166"/>
      <c r="AE34" s="166"/>
      <c r="AF34" s="166"/>
      <c r="AG34" s="166" t="s">
        <v>199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outlineLevel="1">
      <c r="A35" s="157">
        <v>14</v>
      </c>
      <c r="B35" s="158" t="s">
        <v>896</v>
      </c>
      <c r="C35" s="159" t="s">
        <v>897</v>
      </c>
      <c r="D35" s="160" t="s">
        <v>324</v>
      </c>
      <c r="E35" s="161">
        <v>22.5</v>
      </c>
      <c r="F35" s="162"/>
      <c r="G35" s="163">
        <f>ROUND(E35*F35,2)</f>
        <v>0</v>
      </c>
      <c r="H35" s="162"/>
      <c r="I35" s="163">
        <f>ROUND(E35*H35,2)</f>
        <v>0</v>
      </c>
      <c r="J35" s="162"/>
      <c r="K35" s="163">
        <f>ROUND(E35*J35,2)</f>
        <v>0</v>
      </c>
      <c r="L35" s="163">
        <v>21</v>
      </c>
      <c r="M35" s="163">
        <f>G35*(1+L35/100)</f>
        <v>0</v>
      </c>
      <c r="N35" s="163">
        <v>0</v>
      </c>
      <c r="O35" s="163">
        <f>ROUND(E35*N35,2)</f>
        <v>0</v>
      </c>
      <c r="P35" s="163">
        <v>0</v>
      </c>
      <c r="Q35" s="163">
        <f>ROUND(E35*P35,2)</f>
        <v>0</v>
      </c>
      <c r="R35" s="163" t="s">
        <v>866</v>
      </c>
      <c r="S35" s="163" t="s">
        <v>194</v>
      </c>
      <c r="T35" s="164" t="s">
        <v>195</v>
      </c>
      <c r="U35" s="165">
        <v>0.048</v>
      </c>
      <c r="V35" s="165">
        <f>ROUND(E35*U35,2)</f>
        <v>1.08</v>
      </c>
      <c r="W35" s="165"/>
      <c r="X35" s="165" t="s">
        <v>196</v>
      </c>
      <c r="Y35" s="166"/>
      <c r="Z35" s="166"/>
      <c r="AA35" s="166"/>
      <c r="AB35" s="166"/>
      <c r="AC35" s="166"/>
      <c r="AD35" s="166"/>
      <c r="AE35" s="166"/>
      <c r="AF35" s="166"/>
      <c r="AG35" s="166" t="s">
        <v>197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67">
        <v>15</v>
      </c>
      <c r="B36" s="168" t="s">
        <v>898</v>
      </c>
      <c r="C36" s="169" t="s">
        <v>899</v>
      </c>
      <c r="D36" s="170" t="s">
        <v>240</v>
      </c>
      <c r="E36" s="171">
        <v>0.09009</v>
      </c>
      <c r="F36" s="172"/>
      <c r="G36" s="173">
        <f>ROUND(E36*F36,2)</f>
        <v>0</v>
      </c>
      <c r="H36" s="172"/>
      <c r="I36" s="173">
        <f>ROUND(E36*H36,2)</f>
        <v>0</v>
      </c>
      <c r="J36" s="172"/>
      <c r="K36" s="173">
        <f>ROUND(E36*J36,2)</f>
        <v>0</v>
      </c>
      <c r="L36" s="173">
        <v>21</v>
      </c>
      <c r="M36" s="173">
        <f>G36*(1+L36/100)</f>
        <v>0</v>
      </c>
      <c r="N36" s="173">
        <v>0</v>
      </c>
      <c r="O36" s="173">
        <f>ROUND(E36*N36,2)</f>
        <v>0</v>
      </c>
      <c r="P36" s="173">
        <v>0</v>
      </c>
      <c r="Q36" s="173">
        <f>ROUND(E36*P36,2)</f>
        <v>0</v>
      </c>
      <c r="R36" s="173" t="s">
        <v>866</v>
      </c>
      <c r="S36" s="173" t="s">
        <v>194</v>
      </c>
      <c r="T36" s="174" t="s">
        <v>195</v>
      </c>
      <c r="U36" s="165">
        <v>1.47</v>
      </c>
      <c r="V36" s="165">
        <f>ROUND(E36*U36,2)</f>
        <v>0.13</v>
      </c>
      <c r="W36" s="165"/>
      <c r="X36" s="165" t="s">
        <v>639</v>
      </c>
      <c r="Y36" s="166"/>
      <c r="Z36" s="166"/>
      <c r="AA36" s="166"/>
      <c r="AB36" s="166"/>
      <c r="AC36" s="166"/>
      <c r="AD36" s="166"/>
      <c r="AE36" s="166"/>
      <c r="AF36" s="166"/>
      <c r="AG36" s="166" t="s">
        <v>640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customHeight="1" outlineLevel="1">
      <c r="A37" s="183"/>
      <c r="B37" s="184"/>
      <c r="C37" s="228" t="s">
        <v>900</v>
      </c>
      <c r="D37" s="228"/>
      <c r="E37" s="228"/>
      <c r="F37" s="228"/>
      <c r="G37" s="228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6"/>
      <c r="Z37" s="166"/>
      <c r="AA37" s="166"/>
      <c r="AB37" s="166"/>
      <c r="AC37" s="166"/>
      <c r="AD37" s="166"/>
      <c r="AE37" s="166"/>
      <c r="AF37" s="166"/>
      <c r="AG37" s="166" t="s">
        <v>199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outlineLevel="1">
      <c r="A38" s="183"/>
      <c r="B38" s="184"/>
      <c r="C38" s="186" t="s">
        <v>642</v>
      </c>
      <c r="D38" s="187"/>
      <c r="E38" s="188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/>
      <c r="Z38" s="166"/>
      <c r="AA38" s="166"/>
      <c r="AB38" s="166"/>
      <c r="AC38" s="166"/>
      <c r="AD38" s="166"/>
      <c r="AE38" s="166"/>
      <c r="AF38" s="166"/>
      <c r="AG38" s="166" t="s">
        <v>201</v>
      </c>
      <c r="AH38" s="166">
        <v>0</v>
      </c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83"/>
      <c r="B39" s="184"/>
      <c r="C39" s="186" t="s">
        <v>901</v>
      </c>
      <c r="D39" s="187"/>
      <c r="E39" s="188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6"/>
      <c r="Z39" s="166"/>
      <c r="AA39" s="166"/>
      <c r="AB39" s="166"/>
      <c r="AC39" s="166"/>
      <c r="AD39" s="166"/>
      <c r="AE39" s="166"/>
      <c r="AF39" s="166"/>
      <c r="AG39" s="166" t="s">
        <v>201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83"/>
      <c r="B40" s="184"/>
      <c r="C40" s="186" t="s">
        <v>902</v>
      </c>
      <c r="D40" s="187"/>
      <c r="E40" s="188">
        <v>0.09009</v>
      </c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6"/>
      <c r="Z40" s="166"/>
      <c r="AA40" s="166"/>
      <c r="AB40" s="166"/>
      <c r="AC40" s="166"/>
      <c r="AD40" s="166"/>
      <c r="AE40" s="166"/>
      <c r="AF40" s="166"/>
      <c r="AG40" s="166" t="s">
        <v>201</v>
      </c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33" ht="12.75">
      <c r="A41" s="149" t="s">
        <v>173</v>
      </c>
      <c r="B41" s="150" t="s">
        <v>95</v>
      </c>
      <c r="C41" s="151" t="s">
        <v>96</v>
      </c>
      <c r="D41" s="152"/>
      <c r="E41" s="153"/>
      <c r="F41" s="154"/>
      <c r="G41" s="154">
        <f>SUMIF(AG42:AG58,"&lt;&gt;NOR",G42:G58)</f>
        <v>0</v>
      </c>
      <c r="H41" s="154"/>
      <c r="I41" s="154">
        <f>SUM(I42:I58)</f>
        <v>0</v>
      </c>
      <c r="J41" s="154"/>
      <c r="K41" s="154">
        <f>SUM(K42:K58)</f>
        <v>0</v>
      </c>
      <c r="L41" s="154"/>
      <c r="M41" s="154">
        <f>SUM(M42:M58)</f>
        <v>0</v>
      </c>
      <c r="N41" s="154"/>
      <c r="O41" s="154">
        <f>SUM(O42:O58)</f>
        <v>0.04</v>
      </c>
      <c r="P41" s="154"/>
      <c r="Q41" s="154">
        <f>SUM(Q42:Q58)</f>
        <v>0.01</v>
      </c>
      <c r="R41" s="154"/>
      <c r="S41" s="154"/>
      <c r="T41" s="155"/>
      <c r="U41" s="156"/>
      <c r="V41" s="156">
        <f>SUM(V42:V58)</f>
        <v>51.59999999999999</v>
      </c>
      <c r="W41" s="156"/>
      <c r="X41" s="156"/>
      <c r="AG41" t="s">
        <v>174</v>
      </c>
    </row>
    <row r="42" spans="1:60" ht="12.75" outlineLevel="1">
      <c r="A42" s="157">
        <v>16</v>
      </c>
      <c r="B42" s="158" t="s">
        <v>903</v>
      </c>
      <c r="C42" s="159" t="s">
        <v>904</v>
      </c>
      <c r="D42" s="160" t="s">
        <v>324</v>
      </c>
      <c r="E42" s="161">
        <v>20</v>
      </c>
      <c r="F42" s="162"/>
      <c r="G42" s="163">
        <f>ROUND(E42*F42,2)</f>
        <v>0</v>
      </c>
      <c r="H42" s="162"/>
      <c r="I42" s="163">
        <f>ROUND(E42*H42,2)</f>
        <v>0</v>
      </c>
      <c r="J42" s="162"/>
      <c r="K42" s="163">
        <f>ROUND(E42*J42,2)</f>
        <v>0</v>
      </c>
      <c r="L42" s="163">
        <v>21</v>
      </c>
      <c r="M42" s="163">
        <f>G42*(1+L42/100)</f>
        <v>0</v>
      </c>
      <c r="N42" s="163">
        <v>0</v>
      </c>
      <c r="O42" s="163">
        <f>ROUND(E42*N42,2)</f>
        <v>0</v>
      </c>
      <c r="P42" s="163">
        <v>0.00028</v>
      </c>
      <c r="Q42" s="163">
        <f>ROUND(E42*P42,2)</f>
        <v>0.01</v>
      </c>
      <c r="R42" s="163" t="s">
        <v>866</v>
      </c>
      <c r="S42" s="163" t="s">
        <v>194</v>
      </c>
      <c r="T42" s="164" t="s">
        <v>195</v>
      </c>
      <c r="U42" s="165">
        <v>0.052</v>
      </c>
      <c r="V42" s="165">
        <f>ROUND(E42*U42,2)</f>
        <v>1.04</v>
      </c>
      <c r="W42" s="165"/>
      <c r="X42" s="165" t="s">
        <v>196</v>
      </c>
      <c r="Y42" s="166"/>
      <c r="Z42" s="166"/>
      <c r="AA42" s="166"/>
      <c r="AB42" s="166"/>
      <c r="AC42" s="166"/>
      <c r="AD42" s="166"/>
      <c r="AE42" s="166"/>
      <c r="AF42" s="166"/>
      <c r="AG42" s="166" t="s">
        <v>197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22.5" outlineLevel="1">
      <c r="A43" s="167">
        <v>17</v>
      </c>
      <c r="B43" s="168" t="s">
        <v>905</v>
      </c>
      <c r="C43" s="169" t="s">
        <v>906</v>
      </c>
      <c r="D43" s="170" t="s">
        <v>324</v>
      </c>
      <c r="E43" s="171">
        <v>40</v>
      </c>
      <c r="F43" s="172"/>
      <c r="G43" s="173">
        <f>ROUND(E43*F43,2)</f>
        <v>0</v>
      </c>
      <c r="H43" s="172"/>
      <c r="I43" s="173">
        <f>ROUND(E43*H43,2)</f>
        <v>0</v>
      </c>
      <c r="J43" s="172"/>
      <c r="K43" s="173">
        <f>ROUND(E43*J43,2)</f>
        <v>0</v>
      </c>
      <c r="L43" s="173">
        <v>21</v>
      </c>
      <c r="M43" s="173">
        <f>G43*(1+L43/100)</f>
        <v>0</v>
      </c>
      <c r="N43" s="173">
        <v>0.00046</v>
      </c>
      <c r="O43" s="173">
        <f>ROUND(E43*N43,2)</f>
        <v>0.02</v>
      </c>
      <c r="P43" s="173">
        <v>0</v>
      </c>
      <c r="Q43" s="173">
        <f>ROUND(E43*P43,2)</f>
        <v>0</v>
      </c>
      <c r="R43" s="173" t="s">
        <v>866</v>
      </c>
      <c r="S43" s="173" t="s">
        <v>194</v>
      </c>
      <c r="T43" s="174" t="s">
        <v>195</v>
      </c>
      <c r="U43" s="165">
        <v>0.522</v>
      </c>
      <c r="V43" s="165">
        <f>ROUND(E43*U43,2)</f>
        <v>20.88</v>
      </c>
      <c r="W43" s="165"/>
      <c r="X43" s="165" t="s">
        <v>196</v>
      </c>
      <c r="Y43" s="166"/>
      <c r="Z43" s="166"/>
      <c r="AA43" s="166"/>
      <c r="AB43" s="166"/>
      <c r="AC43" s="166"/>
      <c r="AD43" s="166"/>
      <c r="AE43" s="166"/>
      <c r="AF43" s="166"/>
      <c r="AG43" s="166" t="s">
        <v>197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12.75" customHeight="1" outlineLevel="1">
      <c r="A44" s="183"/>
      <c r="B44" s="184"/>
      <c r="C44" s="228" t="s">
        <v>907</v>
      </c>
      <c r="D44" s="228"/>
      <c r="E44" s="228"/>
      <c r="F44" s="228"/>
      <c r="G44" s="228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6"/>
      <c r="Z44" s="166"/>
      <c r="AA44" s="166"/>
      <c r="AB44" s="166"/>
      <c r="AC44" s="166"/>
      <c r="AD44" s="166"/>
      <c r="AE44" s="166"/>
      <c r="AF44" s="166"/>
      <c r="AG44" s="166" t="s">
        <v>199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22.5" outlineLevel="1">
      <c r="A45" s="167">
        <v>18</v>
      </c>
      <c r="B45" s="168" t="s">
        <v>908</v>
      </c>
      <c r="C45" s="169" t="s">
        <v>909</v>
      </c>
      <c r="D45" s="170" t="s">
        <v>324</v>
      </c>
      <c r="E45" s="171">
        <v>12</v>
      </c>
      <c r="F45" s="172"/>
      <c r="G45" s="173">
        <f>ROUND(E45*F45,2)</f>
        <v>0</v>
      </c>
      <c r="H45" s="172"/>
      <c r="I45" s="173">
        <f>ROUND(E45*H45,2)</f>
        <v>0</v>
      </c>
      <c r="J45" s="172"/>
      <c r="K45" s="173">
        <f>ROUND(E45*J45,2)</f>
        <v>0</v>
      </c>
      <c r="L45" s="173">
        <v>21</v>
      </c>
      <c r="M45" s="173">
        <f>G45*(1+L45/100)</f>
        <v>0</v>
      </c>
      <c r="N45" s="173">
        <v>0.00058</v>
      </c>
      <c r="O45" s="173">
        <f>ROUND(E45*N45,2)</f>
        <v>0.01</v>
      </c>
      <c r="P45" s="173">
        <v>0</v>
      </c>
      <c r="Q45" s="173">
        <f>ROUND(E45*P45,2)</f>
        <v>0</v>
      </c>
      <c r="R45" s="173" t="s">
        <v>866</v>
      </c>
      <c r="S45" s="173" t="s">
        <v>194</v>
      </c>
      <c r="T45" s="174" t="s">
        <v>195</v>
      </c>
      <c r="U45" s="165">
        <v>0.6159</v>
      </c>
      <c r="V45" s="165">
        <f>ROUND(E45*U45,2)</f>
        <v>7.39</v>
      </c>
      <c r="W45" s="165"/>
      <c r="X45" s="165" t="s">
        <v>196</v>
      </c>
      <c r="Y45" s="166"/>
      <c r="Z45" s="166"/>
      <c r="AA45" s="166"/>
      <c r="AB45" s="166"/>
      <c r="AC45" s="166"/>
      <c r="AD45" s="166"/>
      <c r="AE45" s="166"/>
      <c r="AF45" s="166"/>
      <c r="AG45" s="166" t="s">
        <v>197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customHeight="1" outlineLevel="1">
      <c r="A46" s="183"/>
      <c r="B46" s="184"/>
      <c r="C46" s="228" t="s">
        <v>907</v>
      </c>
      <c r="D46" s="228"/>
      <c r="E46" s="228"/>
      <c r="F46" s="228"/>
      <c r="G46" s="228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6"/>
      <c r="Z46" s="166"/>
      <c r="AA46" s="166"/>
      <c r="AB46" s="166"/>
      <c r="AC46" s="166"/>
      <c r="AD46" s="166"/>
      <c r="AE46" s="166"/>
      <c r="AF46" s="166"/>
      <c r="AG46" s="166" t="s">
        <v>199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22.5" outlineLevel="1">
      <c r="A47" s="157">
        <v>19</v>
      </c>
      <c r="B47" s="158" t="s">
        <v>910</v>
      </c>
      <c r="C47" s="159" t="s">
        <v>911</v>
      </c>
      <c r="D47" s="160" t="s">
        <v>324</v>
      </c>
      <c r="E47" s="161">
        <v>40</v>
      </c>
      <c r="F47" s="162"/>
      <c r="G47" s="163">
        <f>ROUND(E47*F47,2)</f>
        <v>0</v>
      </c>
      <c r="H47" s="162"/>
      <c r="I47" s="163">
        <f>ROUND(E47*H47,2)</f>
        <v>0</v>
      </c>
      <c r="J47" s="162"/>
      <c r="K47" s="163">
        <f>ROUND(E47*J47,2)</f>
        <v>0</v>
      </c>
      <c r="L47" s="163">
        <v>21</v>
      </c>
      <c r="M47" s="163">
        <f>G47*(1+L47/100)</f>
        <v>0</v>
      </c>
      <c r="N47" s="163">
        <v>4E-05</v>
      </c>
      <c r="O47" s="163">
        <f>ROUND(E47*N47,2)</f>
        <v>0</v>
      </c>
      <c r="P47" s="163">
        <v>0</v>
      </c>
      <c r="Q47" s="163">
        <f>ROUND(E47*P47,2)</f>
        <v>0</v>
      </c>
      <c r="R47" s="163" t="s">
        <v>866</v>
      </c>
      <c r="S47" s="163" t="s">
        <v>194</v>
      </c>
      <c r="T47" s="164" t="s">
        <v>195</v>
      </c>
      <c r="U47" s="165">
        <v>0.129</v>
      </c>
      <c r="V47" s="165">
        <f>ROUND(E47*U47,2)</f>
        <v>5.16</v>
      </c>
      <c r="W47" s="165"/>
      <c r="X47" s="165" t="s">
        <v>196</v>
      </c>
      <c r="Y47" s="166"/>
      <c r="Z47" s="166"/>
      <c r="AA47" s="166"/>
      <c r="AB47" s="166"/>
      <c r="AC47" s="166"/>
      <c r="AD47" s="166"/>
      <c r="AE47" s="166"/>
      <c r="AF47" s="166"/>
      <c r="AG47" s="166" t="s">
        <v>197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22.5" outlineLevel="1">
      <c r="A48" s="157">
        <v>20</v>
      </c>
      <c r="B48" s="158" t="s">
        <v>912</v>
      </c>
      <c r="C48" s="159" t="s">
        <v>913</v>
      </c>
      <c r="D48" s="160" t="s">
        <v>324</v>
      </c>
      <c r="E48" s="161">
        <v>12</v>
      </c>
      <c r="F48" s="162"/>
      <c r="G48" s="163">
        <f>ROUND(E48*F48,2)</f>
        <v>0</v>
      </c>
      <c r="H48" s="162"/>
      <c r="I48" s="163">
        <f>ROUND(E48*H48,2)</f>
        <v>0</v>
      </c>
      <c r="J48" s="162"/>
      <c r="K48" s="163">
        <f>ROUND(E48*J48,2)</f>
        <v>0</v>
      </c>
      <c r="L48" s="163">
        <v>21</v>
      </c>
      <c r="M48" s="163">
        <f>G48*(1+L48/100)</f>
        <v>0</v>
      </c>
      <c r="N48" s="163">
        <v>6E-05</v>
      </c>
      <c r="O48" s="163">
        <f>ROUND(E48*N48,2)</f>
        <v>0</v>
      </c>
      <c r="P48" s="163">
        <v>0</v>
      </c>
      <c r="Q48" s="163">
        <f>ROUND(E48*P48,2)</f>
        <v>0</v>
      </c>
      <c r="R48" s="163" t="s">
        <v>866</v>
      </c>
      <c r="S48" s="163" t="s">
        <v>194</v>
      </c>
      <c r="T48" s="164" t="s">
        <v>195</v>
      </c>
      <c r="U48" s="165">
        <v>0.129</v>
      </c>
      <c r="V48" s="165">
        <f>ROUND(E48*U48,2)</f>
        <v>1.55</v>
      </c>
      <c r="W48" s="165"/>
      <c r="X48" s="165" t="s">
        <v>196</v>
      </c>
      <c r="Y48" s="166"/>
      <c r="Z48" s="166"/>
      <c r="AA48" s="166"/>
      <c r="AB48" s="166"/>
      <c r="AC48" s="166"/>
      <c r="AD48" s="166"/>
      <c r="AE48" s="166"/>
      <c r="AF48" s="166"/>
      <c r="AG48" s="166" t="s">
        <v>197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1">
      <c r="A49" s="167">
        <v>21</v>
      </c>
      <c r="B49" s="168" t="s">
        <v>914</v>
      </c>
      <c r="C49" s="169" t="s">
        <v>915</v>
      </c>
      <c r="D49" s="170" t="s">
        <v>283</v>
      </c>
      <c r="E49" s="171">
        <v>13</v>
      </c>
      <c r="F49" s="172"/>
      <c r="G49" s="173">
        <f>ROUND(E49*F49,2)</f>
        <v>0</v>
      </c>
      <c r="H49" s="172"/>
      <c r="I49" s="173">
        <f>ROUND(E49*H49,2)</f>
        <v>0</v>
      </c>
      <c r="J49" s="172"/>
      <c r="K49" s="173">
        <f>ROUND(E49*J49,2)</f>
        <v>0</v>
      </c>
      <c r="L49" s="173">
        <v>21</v>
      </c>
      <c r="M49" s="173">
        <f>G49*(1+L49/100)</f>
        <v>0</v>
      </c>
      <c r="N49" s="173">
        <v>0</v>
      </c>
      <c r="O49" s="173">
        <f>ROUND(E49*N49,2)</f>
        <v>0</v>
      </c>
      <c r="P49" s="173">
        <v>0</v>
      </c>
      <c r="Q49" s="173">
        <f>ROUND(E49*P49,2)</f>
        <v>0</v>
      </c>
      <c r="R49" s="173" t="s">
        <v>866</v>
      </c>
      <c r="S49" s="173" t="s">
        <v>194</v>
      </c>
      <c r="T49" s="174" t="s">
        <v>195</v>
      </c>
      <c r="U49" s="165">
        <v>0.425</v>
      </c>
      <c r="V49" s="165">
        <f>ROUND(E49*U49,2)</f>
        <v>5.53</v>
      </c>
      <c r="W49" s="165"/>
      <c r="X49" s="165" t="s">
        <v>196</v>
      </c>
      <c r="Y49" s="166"/>
      <c r="Z49" s="166"/>
      <c r="AA49" s="166"/>
      <c r="AB49" s="166"/>
      <c r="AC49" s="166"/>
      <c r="AD49" s="166"/>
      <c r="AE49" s="166"/>
      <c r="AF49" s="166"/>
      <c r="AG49" s="166" t="s">
        <v>197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83"/>
      <c r="B50" s="184"/>
      <c r="C50" s="186" t="s">
        <v>916</v>
      </c>
      <c r="D50" s="187"/>
      <c r="E50" s="188">
        <v>13</v>
      </c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6"/>
      <c r="Z50" s="166"/>
      <c r="AA50" s="166"/>
      <c r="AB50" s="166"/>
      <c r="AC50" s="166"/>
      <c r="AD50" s="166"/>
      <c r="AE50" s="166"/>
      <c r="AF50" s="166"/>
      <c r="AG50" s="166" t="s">
        <v>201</v>
      </c>
      <c r="AH50" s="166">
        <v>0</v>
      </c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1">
      <c r="A51" s="157">
        <v>22</v>
      </c>
      <c r="B51" s="158" t="s">
        <v>917</v>
      </c>
      <c r="C51" s="159" t="s">
        <v>918</v>
      </c>
      <c r="D51" s="160" t="s">
        <v>283</v>
      </c>
      <c r="E51" s="161">
        <v>13</v>
      </c>
      <c r="F51" s="162"/>
      <c r="G51" s="163">
        <f>ROUND(E51*F51,2)</f>
        <v>0</v>
      </c>
      <c r="H51" s="162"/>
      <c r="I51" s="163">
        <f>ROUND(E51*H51,2)</f>
        <v>0</v>
      </c>
      <c r="J51" s="162"/>
      <c r="K51" s="163">
        <f>ROUND(E51*J51,2)</f>
        <v>0</v>
      </c>
      <c r="L51" s="163">
        <v>21</v>
      </c>
      <c r="M51" s="163">
        <f>G51*(1+L51/100)</f>
        <v>0</v>
      </c>
      <c r="N51" s="163">
        <v>0.00018</v>
      </c>
      <c r="O51" s="163">
        <f>ROUND(E51*N51,2)</f>
        <v>0</v>
      </c>
      <c r="P51" s="163">
        <v>0</v>
      </c>
      <c r="Q51" s="163">
        <f>ROUND(E51*P51,2)</f>
        <v>0</v>
      </c>
      <c r="R51" s="163" t="s">
        <v>866</v>
      </c>
      <c r="S51" s="163" t="s">
        <v>194</v>
      </c>
      <c r="T51" s="164" t="s">
        <v>195</v>
      </c>
      <c r="U51" s="165">
        <v>0.254</v>
      </c>
      <c r="V51" s="165">
        <f>ROUND(E51*U51,2)</f>
        <v>3.3</v>
      </c>
      <c r="W51" s="165"/>
      <c r="X51" s="165" t="s">
        <v>196</v>
      </c>
      <c r="Y51" s="166"/>
      <c r="Z51" s="166"/>
      <c r="AA51" s="166"/>
      <c r="AB51" s="166"/>
      <c r="AC51" s="166"/>
      <c r="AD51" s="166"/>
      <c r="AE51" s="166"/>
      <c r="AF51" s="166"/>
      <c r="AG51" s="166" t="s">
        <v>197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75" outlineLevel="1">
      <c r="A52" s="157">
        <v>23</v>
      </c>
      <c r="B52" s="158" t="s">
        <v>919</v>
      </c>
      <c r="C52" s="159" t="s">
        <v>920</v>
      </c>
      <c r="D52" s="160" t="s">
        <v>324</v>
      </c>
      <c r="E52" s="161">
        <v>52</v>
      </c>
      <c r="F52" s="162"/>
      <c r="G52" s="163">
        <f>ROUND(E52*F52,2)</f>
        <v>0</v>
      </c>
      <c r="H52" s="162"/>
      <c r="I52" s="163">
        <f>ROUND(E52*H52,2)</f>
        <v>0</v>
      </c>
      <c r="J52" s="162"/>
      <c r="K52" s="163">
        <f>ROUND(E52*J52,2)</f>
        <v>0</v>
      </c>
      <c r="L52" s="163">
        <v>21</v>
      </c>
      <c r="M52" s="163">
        <f>G52*(1+L52/100)</f>
        <v>0</v>
      </c>
      <c r="N52" s="163">
        <v>0.00018</v>
      </c>
      <c r="O52" s="163">
        <f>ROUND(E52*N52,2)</f>
        <v>0.01</v>
      </c>
      <c r="P52" s="163">
        <v>0</v>
      </c>
      <c r="Q52" s="163">
        <f>ROUND(E52*P52,2)</f>
        <v>0</v>
      </c>
      <c r="R52" s="163" t="s">
        <v>866</v>
      </c>
      <c r="S52" s="163" t="s">
        <v>194</v>
      </c>
      <c r="T52" s="164" t="s">
        <v>195</v>
      </c>
      <c r="U52" s="165">
        <v>0.067</v>
      </c>
      <c r="V52" s="165">
        <f>ROUND(E52*U52,2)</f>
        <v>3.48</v>
      </c>
      <c r="W52" s="165"/>
      <c r="X52" s="165" t="s">
        <v>196</v>
      </c>
      <c r="Y52" s="166"/>
      <c r="Z52" s="166"/>
      <c r="AA52" s="166"/>
      <c r="AB52" s="166"/>
      <c r="AC52" s="166"/>
      <c r="AD52" s="166"/>
      <c r="AE52" s="166"/>
      <c r="AF52" s="166"/>
      <c r="AG52" s="166" t="s">
        <v>197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57">
        <v>24</v>
      </c>
      <c r="B53" s="158" t="s">
        <v>921</v>
      </c>
      <c r="C53" s="159" t="s">
        <v>922</v>
      </c>
      <c r="D53" s="160" t="s">
        <v>324</v>
      </c>
      <c r="E53" s="161">
        <v>52</v>
      </c>
      <c r="F53" s="162"/>
      <c r="G53" s="163">
        <f>ROUND(E53*F53,2)</f>
        <v>0</v>
      </c>
      <c r="H53" s="162"/>
      <c r="I53" s="163">
        <f>ROUND(E53*H53,2)</f>
        <v>0</v>
      </c>
      <c r="J53" s="162"/>
      <c r="K53" s="163">
        <f>ROUND(E53*J53,2)</f>
        <v>0</v>
      </c>
      <c r="L53" s="163">
        <v>21</v>
      </c>
      <c r="M53" s="163">
        <f>G53*(1+L53/100)</f>
        <v>0</v>
      </c>
      <c r="N53" s="163">
        <v>1E-05</v>
      </c>
      <c r="O53" s="163">
        <f>ROUND(E53*N53,2)</f>
        <v>0</v>
      </c>
      <c r="P53" s="163">
        <v>0</v>
      </c>
      <c r="Q53" s="163">
        <f>ROUND(E53*P53,2)</f>
        <v>0</v>
      </c>
      <c r="R53" s="163" t="s">
        <v>866</v>
      </c>
      <c r="S53" s="163" t="s">
        <v>194</v>
      </c>
      <c r="T53" s="164" t="s">
        <v>195</v>
      </c>
      <c r="U53" s="165">
        <v>0.062</v>
      </c>
      <c r="V53" s="165">
        <f>ROUND(E53*U53,2)</f>
        <v>3.22</v>
      </c>
      <c r="W53" s="165"/>
      <c r="X53" s="165" t="s">
        <v>196</v>
      </c>
      <c r="Y53" s="166"/>
      <c r="Z53" s="166"/>
      <c r="AA53" s="166"/>
      <c r="AB53" s="166"/>
      <c r="AC53" s="166"/>
      <c r="AD53" s="166"/>
      <c r="AE53" s="166"/>
      <c r="AF53" s="166"/>
      <c r="AG53" s="166" t="s">
        <v>197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75" outlineLevel="1">
      <c r="A54" s="167">
        <v>25</v>
      </c>
      <c r="B54" s="168" t="s">
        <v>923</v>
      </c>
      <c r="C54" s="169" t="s">
        <v>924</v>
      </c>
      <c r="D54" s="170" t="s">
        <v>240</v>
      </c>
      <c r="E54" s="171">
        <v>0.0399</v>
      </c>
      <c r="F54" s="172"/>
      <c r="G54" s="173">
        <f>ROUND(E54*F54,2)</f>
        <v>0</v>
      </c>
      <c r="H54" s="172"/>
      <c r="I54" s="173">
        <f>ROUND(E54*H54,2)</f>
        <v>0</v>
      </c>
      <c r="J54" s="172"/>
      <c r="K54" s="173">
        <f>ROUND(E54*J54,2)</f>
        <v>0</v>
      </c>
      <c r="L54" s="173">
        <v>21</v>
      </c>
      <c r="M54" s="173">
        <f>G54*(1+L54/100)</f>
        <v>0</v>
      </c>
      <c r="N54" s="173">
        <v>0</v>
      </c>
      <c r="O54" s="173">
        <f>ROUND(E54*N54,2)</f>
        <v>0</v>
      </c>
      <c r="P54" s="173">
        <v>0</v>
      </c>
      <c r="Q54" s="173">
        <f>ROUND(E54*P54,2)</f>
        <v>0</v>
      </c>
      <c r="R54" s="173" t="s">
        <v>866</v>
      </c>
      <c r="S54" s="173" t="s">
        <v>194</v>
      </c>
      <c r="T54" s="174" t="s">
        <v>195</v>
      </c>
      <c r="U54" s="165">
        <v>1.327</v>
      </c>
      <c r="V54" s="165">
        <f>ROUND(E54*U54,2)</f>
        <v>0.05</v>
      </c>
      <c r="W54" s="165"/>
      <c r="X54" s="165" t="s">
        <v>639</v>
      </c>
      <c r="Y54" s="166"/>
      <c r="Z54" s="166"/>
      <c r="AA54" s="166"/>
      <c r="AB54" s="166"/>
      <c r="AC54" s="166"/>
      <c r="AD54" s="166"/>
      <c r="AE54" s="166"/>
      <c r="AF54" s="166"/>
      <c r="AG54" s="166" t="s">
        <v>640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customHeight="1" outlineLevel="1">
      <c r="A55" s="183"/>
      <c r="B55" s="184"/>
      <c r="C55" s="228" t="s">
        <v>801</v>
      </c>
      <c r="D55" s="228"/>
      <c r="E55" s="228"/>
      <c r="F55" s="228"/>
      <c r="G55" s="228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6"/>
      <c r="Z55" s="166"/>
      <c r="AA55" s="166"/>
      <c r="AB55" s="166"/>
      <c r="AC55" s="166"/>
      <c r="AD55" s="166"/>
      <c r="AE55" s="166"/>
      <c r="AF55" s="166"/>
      <c r="AG55" s="166" t="s">
        <v>199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1">
      <c r="A56" s="183"/>
      <c r="B56" s="184"/>
      <c r="C56" s="186" t="s">
        <v>642</v>
      </c>
      <c r="D56" s="187"/>
      <c r="E56" s="188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6"/>
      <c r="Z56" s="166"/>
      <c r="AA56" s="166"/>
      <c r="AB56" s="166"/>
      <c r="AC56" s="166"/>
      <c r="AD56" s="166"/>
      <c r="AE56" s="166"/>
      <c r="AF56" s="166"/>
      <c r="AG56" s="166" t="s">
        <v>201</v>
      </c>
      <c r="AH56" s="166">
        <v>0</v>
      </c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1">
      <c r="A57" s="183"/>
      <c r="B57" s="184"/>
      <c r="C57" s="186" t="s">
        <v>925</v>
      </c>
      <c r="D57" s="187"/>
      <c r="E57" s="188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6"/>
      <c r="Z57" s="166"/>
      <c r="AA57" s="166"/>
      <c r="AB57" s="166"/>
      <c r="AC57" s="166"/>
      <c r="AD57" s="166"/>
      <c r="AE57" s="166"/>
      <c r="AF57" s="166"/>
      <c r="AG57" s="166" t="s">
        <v>201</v>
      </c>
      <c r="AH57" s="166">
        <v>0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12.75" outlineLevel="1">
      <c r="A58" s="183"/>
      <c r="B58" s="184"/>
      <c r="C58" s="186" t="s">
        <v>926</v>
      </c>
      <c r="D58" s="187"/>
      <c r="E58" s="188">
        <v>0.0399</v>
      </c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6"/>
      <c r="Z58" s="166"/>
      <c r="AA58" s="166"/>
      <c r="AB58" s="166"/>
      <c r="AC58" s="166"/>
      <c r="AD58" s="166"/>
      <c r="AE58" s="166"/>
      <c r="AF58" s="166"/>
      <c r="AG58" s="166" t="s">
        <v>201</v>
      </c>
      <c r="AH58" s="166">
        <v>0</v>
      </c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33" ht="12.75">
      <c r="A59" s="149" t="s">
        <v>173</v>
      </c>
      <c r="B59" s="150" t="s">
        <v>97</v>
      </c>
      <c r="C59" s="151" t="s">
        <v>98</v>
      </c>
      <c r="D59" s="152"/>
      <c r="E59" s="153"/>
      <c r="F59" s="154"/>
      <c r="G59" s="154">
        <f>SUMIF(AG60:AG90,"&lt;&gt;NOR",G60:G90)</f>
        <v>0</v>
      </c>
      <c r="H59" s="154"/>
      <c r="I59" s="154">
        <f>SUM(I60:I90)</f>
        <v>0</v>
      </c>
      <c r="J59" s="154"/>
      <c r="K59" s="154">
        <f>SUM(K60:K90)</f>
        <v>0</v>
      </c>
      <c r="L59" s="154"/>
      <c r="M59" s="154">
        <f>SUM(M60:M90)</f>
        <v>0</v>
      </c>
      <c r="N59" s="154"/>
      <c r="O59" s="154">
        <f>SUM(O60:O90)</f>
        <v>0.22</v>
      </c>
      <c r="P59" s="154"/>
      <c r="Q59" s="154">
        <f>SUM(Q60:Q90)</f>
        <v>0.24</v>
      </c>
      <c r="R59" s="154"/>
      <c r="S59" s="154"/>
      <c r="T59" s="155"/>
      <c r="U59" s="156"/>
      <c r="V59" s="156">
        <f>SUM(V60:V90)</f>
        <v>19.460000000000004</v>
      </c>
      <c r="W59" s="156"/>
      <c r="X59" s="156"/>
      <c r="AG59" t="s">
        <v>174</v>
      </c>
    </row>
    <row r="60" spans="1:60" ht="22.5" outlineLevel="1">
      <c r="A60" s="157">
        <v>26</v>
      </c>
      <c r="B60" s="158" t="s">
        <v>927</v>
      </c>
      <c r="C60" s="159" t="s">
        <v>928</v>
      </c>
      <c r="D60" s="160" t="s">
        <v>177</v>
      </c>
      <c r="E60" s="161">
        <v>2</v>
      </c>
      <c r="F60" s="162"/>
      <c r="G60" s="163">
        <f aca="true" t="shared" si="0" ref="G60:G72">ROUND(E60*F60,2)</f>
        <v>0</v>
      </c>
      <c r="H60" s="162"/>
      <c r="I60" s="163">
        <f aca="true" t="shared" si="1" ref="I60:I72">ROUND(E60*H60,2)</f>
        <v>0</v>
      </c>
      <c r="J60" s="162"/>
      <c r="K60" s="163">
        <f aca="true" t="shared" si="2" ref="K60:K72">ROUND(E60*J60,2)</f>
        <v>0</v>
      </c>
      <c r="L60" s="163">
        <v>21</v>
      </c>
      <c r="M60" s="163">
        <f aca="true" t="shared" si="3" ref="M60:M72">G60*(1+L60/100)</f>
        <v>0</v>
      </c>
      <c r="N60" s="163">
        <v>0.01772</v>
      </c>
      <c r="O60" s="163">
        <f aca="true" t="shared" si="4" ref="O60:O72">ROUND(E60*N60,2)</f>
        <v>0.04</v>
      </c>
      <c r="P60" s="163">
        <v>0</v>
      </c>
      <c r="Q60" s="163">
        <f aca="true" t="shared" si="5" ref="Q60:Q72">ROUND(E60*P60,2)</f>
        <v>0</v>
      </c>
      <c r="R60" s="163" t="s">
        <v>866</v>
      </c>
      <c r="S60" s="163" t="s">
        <v>194</v>
      </c>
      <c r="T60" s="164" t="s">
        <v>195</v>
      </c>
      <c r="U60" s="165">
        <v>0.973</v>
      </c>
      <c r="V60" s="165">
        <f aca="true" t="shared" si="6" ref="V60:V72">ROUND(E60*U60,2)</f>
        <v>1.95</v>
      </c>
      <c r="W60" s="165"/>
      <c r="X60" s="165" t="s">
        <v>196</v>
      </c>
      <c r="Y60" s="166"/>
      <c r="Z60" s="166"/>
      <c r="AA60" s="166"/>
      <c r="AB60" s="166"/>
      <c r="AC60" s="166"/>
      <c r="AD60" s="166"/>
      <c r="AE60" s="166"/>
      <c r="AF60" s="166"/>
      <c r="AG60" s="166" t="s">
        <v>197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22.5" outlineLevel="1">
      <c r="A61" s="157">
        <v>27</v>
      </c>
      <c r="B61" s="158" t="s">
        <v>929</v>
      </c>
      <c r="C61" s="159" t="s">
        <v>930</v>
      </c>
      <c r="D61" s="160" t="s">
        <v>177</v>
      </c>
      <c r="E61" s="161">
        <v>1</v>
      </c>
      <c r="F61" s="162"/>
      <c r="G61" s="163">
        <f t="shared" si="0"/>
        <v>0</v>
      </c>
      <c r="H61" s="162"/>
      <c r="I61" s="163">
        <f t="shared" si="1"/>
        <v>0</v>
      </c>
      <c r="J61" s="162"/>
      <c r="K61" s="163">
        <f t="shared" si="2"/>
        <v>0</v>
      </c>
      <c r="L61" s="163">
        <v>21</v>
      </c>
      <c r="M61" s="163">
        <f t="shared" si="3"/>
        <v>0</v>
      </c>
      <c r="N61" s="163">
        <v>0.01889</v>
      </c>
      <c r="O61" s="163">
        <f t="shared" si="4"/>
        <v>0.02</v>
      </c>
      <c r="P61" s="163">
        <v>0</v>
      </c>
      <c r="Q61" s="163">
        <f t="shared" si="5"/>
        <v>0</v>
      </c>
      <c r="R61" s="163" t="s">
        <v>866</v>
      </c>
      <c r="S61" s="163" t="s">
        <v>194</v>
      </c>
      <c r="T61" s="164" t="s">
        <v>195</v>
      </c>
      <c r="U61" s="165">
        <v>0.973</v>
      </c>
      <c r="V61" s="165">
        <f t="shared" si="6"/>
        <v>0.97</v>
      </c>
      <c r="W61" s="165"/>
      <c r="X61" s="165" t="s">
        <v>196</v>
      </c>
      <c r="Y61" s="166"/>
      <c r="Z61" s="166"/>
      <c r="AA61" s="166"/>
      <c r="AB61" s="166"/>
      <c r="AC61" s="166"/>
      <c r="AD61" s="166"/>
      <c r="AE61" s="166"/>
      <c r="AF61" s="166"/>
      <c r="AG61" s="166" t="s">
        <v>197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22.5" outlineLevel="1">
      <c r="A62" s="157">
        <v>28</v>
      </c>
      <c r="B62" s="158" t="s">
        <v>931</v>
      </c>
      <c r="C62" s="159" t="s">
        <v>932</v>
      </c>
      <c r="D62" s="160" t="s">
        <v>177</v>
      </c>
      <c r="E62" s="161">
        <v>1</v>
      </c>
      <c r="F62" s="162"/>
      <c r="G62" s="163">
        <f t="shared" si="0"/>
        <v>0</v>
      </c>
      <c r="H62" s="162"/>
      <c r="I62" s="163">
        <f t="shared" si="1"/>
        <v>0</v>
      </c>
      <c r="J62" s="162"/>
      <c r="K62" s="163">
        <f t="shared" si="2"/>
        <v>0</v>
      </c>
      <c r="L62" s="163">
        <v>21</v>
      </c>
      <c r="M62" s="163">
        <f t="shared" si="3"/>
        <v>0</v>
      </c>
      <c r="N62" s="163">
        <v>0.02055</v>
      </c>
      <c r="O62" s="163">
        <f t="shared" si="4"/>
        <v>0.02</v>
      </c>
      <c r="P62" s="163">
        <v>0</v>
      </c>
      <c r="Q62" s="163">
        <f t="shared" si="5"/>
        <v>0</v>
      </c>
      <c r="R62" s="163" t="s">
        <v>866</v>
      </c>
      <c r="S62" s="163" t="s">
        <v>194</v>
      </c>
      <c r="T62" s="164" t="s">
        <v>195</v>
      </c>
      <c r="U62" s="165">
        <v>0.955</v>
      </c>
      <c r="V62" s="165">
        <f t="shared" si="6"/>
        <v>0.96</v>
      </c>
      <c r="W62" s="165"/>
      <c r="X62" s="165" t="s">
        <v>196</v>
      </c>
      <c r="Y62" s="166"/>
      <c r="Z62" s="166"/>
      <c r="AA62" s="166"/>
      <c r="AB62" s="166"/>
      <c r="AC62" s="166"/>
      <c r="AD62" s="166"/>
      <c r="AE62" s="166"/>
      <c r="AF62" s="166"/>
      <c r="AG62" s="166" t="s">
        <v>197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ht="12.75" outlineLevel="1">
      <c r="A63" s="157">
        <v>29</v>
      </c>
      <c r="B63" s="158" t="s">
        <v>933</v>
      </c>
      <c r="C63" s="159" t="s">
        <v>934</v>
      </c>
      <c r="D63" s="160" t="s">
        <v>177</v>
      </c>
      <c r="E63" s="161">
        <v>2</v>
      </c>
      <c r="F63" s="162"/>
      <c r="G63" s="163">
        <f t="shared" si="0"/>
        <v>0</v>
      </c>
      <c r="H63" s="162"/>
      <c r="I63" s="163">
        <f t="shared" si="1"/>
        <v>0</v>
      </c>
      <c r="J63" s="162"/>
      <c r="K63" s="163">
        <f t="shared" si="2"/>
        <v>0</v>
      </c>
      <c r="L63" s="163">
        <v>21</v>
      </c>
      <c r="M63" s="163">
        <f t="shared" si="3"/>
        <v>0</v>
      </c>
      <c r="N63" s="163">
        <v>0.01701</v>
      </c>
      <c r="O63" s="163">
        <f t="shared" si="4"/>
        <v>0.03</v>
      </c>
      <c r="P63" s="163">
        <v>0</v>
      </c>
      <c r="Q63" s="163">
        <f t="shared" si="5"/>
        <v>0</v>
      </c>
      <c r="R63" s="163" t="s">
        <v>866</v>
      </c>
      <c r="S63" s="163" t="s">
        <v>194</v>
      </c>
      <c r="T63" s="164" t="s">
        <v>195</v>
      </c>
      <c r="U63" s="165">
        <v>1.189</v>
      </c>
      <c r="V63" s="165">
        <f t="shared" si="6"/>
        <v>2.38</v>
      </c>
      <c r="W63" s="165"/>
      <c r="X63" s="165" t="s">
        <v>196</v>
      </c>
      <c r="Y63" s="166"/>
      <c r="Z63" s="166"/>
      <c r="AA63" s="166"/>
      <c r="AB63" s="166"/>
      <c r="AC63" s="166"/>
      <c r="AD63" s="166"/>
      <c r="AE63" s="166"/>
      <c r="AF63" s="166"/>
      <c r="AG63" s="166" t="s">
        <v>197</v>
      </c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12.75" outlineLevel="1">
      <c r="A64" s="157">
        <v>30</v>
      </c>
      <c r="B64" s="158" t="s">
        <v>935</v>
      </c>
      <c r="C64" s="159" t="s">
        <v>936</v>
      </c>
      <c r="D64" s="160" t="s">
        <v>177</v>
      </c>
      <c r="E64" s="161">
        <v>1</v>
      </c>
      <c r="F64" s="162"/>
      <c r="G64" s="163">
        <f t="shared" si="0"/>
        <v>0</v>
      </c>
      <c r="H64" s="162"/>
      <c r="I64" s="163">
        <f t="shared" si="1"/>
        <v>0</v>
      </c>
      <c r="J64" s="162"/>
      <c r="K64" s="163">
        <f t="shared" si="2"/>
        <v>0</v>
      </c>
      <c r="L64" s="163">
        <v>21</v>
      </c>
      <c r="M64" s="163">
        <f t="shared" si="3"/>
        <v>0</v>
      </c>
      <c r="N64" s="163">
        <v>0.01701</v>
      </c>
      <c r="O64" s="163">
        <f t="shared" si="4"/>
        <v>0.02</v>
      </c>
      <c r="P64" s="163">
        <v>0</v>
      </c>
      <c r="Q64" s="163">
        <f t="shared" si="5"/>
        <v>0</v>
      </c>
      <c r="R64" s="163" t="s">
        <v>866</v>
      </c>
      <c r="S64" s="163" t="s">
        <v>194</v>
      </c>
      <c r="T64" s="164" t="s">
        <v>195</v>
      </c>
      <c r="U64" s="165">
        <v>1.253</v>
      </c>
      <c r="V64" s="165">
        <f t="shared" si="6"/>
        <v>1.25</v>
      </c>
      <c r="W64" s="165"/>
      <c r="X64" s="165" t="s">
        <v>196</v>
      </c>
      <c r="Y64" s="166"/>
      <c r="Z64" s="166"/>
      <c r="AA64" s="166"/>
      <c r="AB64" s="166"/>
      <c r="AC64" s="166"/>
      <c r="AD64" s="166"/>
      <c r="AE64" s="166"/>
      <c r="AF64" s="166"/>
      <c r="AG64" s="166" t="s">
        <v>197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12.75" outlineLevel="1">
      <c r="A65" s="157">
        <v>31</v>
      </c>
      <c r="B65" s="158" t="s">
        <v>937</v>
      </c>
      <c r="C65" s="159" t="s">
        <v>938</v>
      </c>
      <c r="D65" s="160" t="s">
        <v>177</v>
      </c>
      <c r="E65" s="161">
        <v>2</v>
      </c>
      <c r="F65" s="162"/>
      <c r="G65" s="163">
        <f t="shared" si="0"/>
        <v>0</v>
      </c>
      <c r="H65" s="162"/>
      <c r="I65" s="163">
        <f t="shared" si="1"/>
        <v>0</v>
      </c>
      <c r="J65" s="162"/>
      <c r="K65" s="163">
        <f t="shared" si="2"/>
        <v>0</v>
      </c>
      <c r="L65" s="163">
        <v>21</v>
      </c>
      <c r="M65" s="163">
        <f t="shared" si="3"/>
        <v>0</v>
      </c>
      <c r="N65" s="163">
        <v>0.00807</v>
      </c>
      <c r="O65" s="163">
        <f t="shared" si="4"/>
        <v>0.02</v>
      </c>
      <c r="P65" s="163">
        <v>0</v>
      </c>
      <c r="Q65" s="163">
        <f t="shared" si="5"/>
        <v>0</v>
      </c>
      <c r="R65" s="163" t="s">
        <v>866</v>
      </c>
      <c r="S65" s="163" t="s">
        <v>194</v>
      </c>
      <c r="T65" s="164" t="s">
        <v>195</v>
      </c>
      <c r="U65" s="165">
        <v>0.325</v>
      </c>
      <c r="V65" s="165">
        <f t="shared" si="6"/>
        <v>0.65</v>
      </c>
      <c r="W65" s="165"/>
      <c r="X65" s="165" t="s">
        <v>196</v>
      </c>
      <c r="Y65" s="166"/>
      <c r="Z65" s="166"/>
      <c r="AA65" s="166"/>
      <c r="AB65" s="166"/>
      <c r="AC65" s="166"/>
      <c r="AD65" s="166"/>
      <c r="AE65" s="166"/>
      <c r="AF65" s="166"/>
      <c r="AG65" s="166" t="s">
        <v>197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12.75" outlineLevel="1">
      <c r="A66" s="157">
        <v>32</v>
      </c>
      <c r="B66" s="158" t="s">
        <v>939</v>
      </c>
      <c r="C66" s="159" t="s">
        <v>940</v>
      </c>
      <c r="D66" s="160" t="s">
        <v>283</v>
      </c>
      <c r="E66" s="161">
        <v>1</v>
      </c>
      <c r="F66" s="162"/>
      <c r="G66" s="163">
        <f t="shared" si="0"/>
        <v>0</v>
      </c>
      <c r="H66" s="162"/>
      <c r="I66" s="163">
        <f t="shared" si="1"/>
        <v>0</v>
      </c>
      <c r="J66" s="162"/>
      <c r="K66" s="163">
        <f t="shared" si="2"/>
        <v>0</v>
      </c>
      <c r="L66" s="163">
        <v>21</v>
      </c>
      <c r="M66" s="163">
        <f t="shared" si="3"/>
        <v>0</v>
      </c>
      <c r="N66" s="163">
        <v>0</v>
      </c>
      <c r="O66" s="163">
        <f t="shared" si="4"/>
        <v>0</v>
      </c>
      <c r="P66" s="163">
        <v>0.01933</v>
      </c>
      <c r="Q66" s="163">
        <f t="shared" si="5"/>
        <v>0.02</v>
      </c>
      <c r="R66" s="163" t="s">
        <v>781</v>
      </c>
      <c r="S66" s="163" t="s">
        <v>194</v>
      </c>
      <c r="T66" s="164" t="s">
        <v>195</v>
      </c>
      <c r="U66" s="165">
        <v>0.64383</v>
      </c>
      <c r="V66" s="165">
        <f t="shared" si="6"/>
        <v>0.64</v>
      </c>
      <c r="W66" s="165"/>
      <c r="X66" s="165" t="s">
        <v>365</v>
      </c>
      <c r="Y66" s="166"/>
      <c r="Z66" s="166"/>
      <c r="AA66" s="166"/>
      <c r="AB66" s="166"/>
      <c r="AC66" s="166"/>
      <c r="AD66" s="166"/>
      <c r="AE66" s="166"/>
      <c r="AF66" s="166"/>
      <c r="AG66" s="166" t="s">
        <v>366</v>
      </c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ht="12.75" outlineLevel="1">
      <c r="A67" s="157">
        <v>33</v>
      </c>
      <c r="B67" s="158" t="s">
        <v>941</v>
      </c>
      <c r="C67" s="159" t="s">
        <v>942</v>
      </c>
      <c r="D67" s="160" t="s">
        <v>283</v>
      </c>
      <c r="E67" s="161">
        <v>1</v>
      </c>
      <c r="F67" s="162"/>
      <c r="G67" s="163">
        <f t="shared" si="0"/>
        <v>0</v>
      </c>
      <c r="H67" s="162"/>
      <c r="I67" s="163">
        <f t="shared" si="1"/>
        <v>0</v>
      </c>
      <c r="J67" s="162"/>
      <c r="K67" s="163">
        <f t="shared" si="2"/>
        <v>0</v>
      </c>
      <c r="L67" s="163">
        <v>21</v>
      </c>
      <c r="M67" s="163">
        <f t="shared" si="3"/>
        <v>0</v>
      </c>
      <c r="N67" s="163">
        <v>0</v>
      </c>
      <c r="O67" s="163">
        <f t="shared" si="4"/>
        <v>0</v>
      </c>
      <c r="P67" s="163">
        <v>0.03187</v>
      </c>
      <c r="Q67" s="163">
        <f t="shared" si="5"/>
        <v>0.03</v>
      </c>
      <c r="R67" s="163" t="s">
        <v>781</v>
      </c>
      <c r="S67" s="163" t="s">
        <v>194</v>
      </c>
      <c r="T67" s="164" t="s">
        <v>195</v>
      </c>
      <c r="U67" s="165">
        <v>0.89376</v>
      </c>
      <c r="V67" s="165">
        <f t="shared" si="6"/>
        <v>0.89</v>
      </c>
      <c r="W67" s="165"/>
      <c r="X67" s="165" t="s">
        <v>365</v>
      </c>
      <c r="Y67" s="166"/>
      <c r="Z67" s="166"/>
      <c r="AA67" s="166"/>
      <c r="AB67" s="166"/>
      <c r="AC67" s="166"/>
      <c r="AD67" s="166"/>
      <c r="AE67" s="166"/>
      <c r="AF67" s="166"/>
      <c r="AG67" s="166" t="s">
        <v>366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ht="12.75" outlineLevel="1">
      <c r="A68" s="157">
        <v>34</v>
      </c>
      <c r="B68" s="158" t="s">
        <v>943</v>
      </c>
      <c r="C68" s="159" t="s">
        <v>944</v>
      </c>
      <c r="D68" s="160" t="s">
        <v>177</v>
      </c>
      <c r="E68" s="161">
        <v>2</v>
      </c>
      <c r="F68" s="162"/>
      <c r="G68" s="163">
        <f t="shared" si="0"/>
        <v>0</v>
      </c>
      <c r="H68" s="162"/>
      <c r="I68" s="163">
        <f t="shared" si="1"/>
        <v>0</v>
      </c>
      <c r="J68" s="162"/>
      <c r="K68" s="163">
        <f t="shared" si="2"/>
        <v>0</v>
      </c>
      <c r="L68" s="163">
        <v>21</v>
      </c>
      <c r="M68" s="163">
        <f t="shared" si="3"/>
        <v>0</v>
      </c>
      <c r="N68" s="163">
        <v>0.0013</v>
      </c>
      <c r="O68" s="163">
        <f t="shared" si="4"/>
        <v>0</v>
      </c>
      <c r="P68" s="163">
        <v>0</v>
      </c>
      <c r="Q68" s="163">
        <f t="shared" si="5"/>
        <v>0</v>
      </c>
      <c r="R68" s="163" t="s">
        <v>866</v>
      </c>
      <c r="S68" s="163" t="s">
        <v>194</v>
      </c>
      <c r="T68" s="164" t="s">
        <v>195</v>
      </c>
      <c r="U68" s="165">
        <v>0.33</v>
      </c>
      <c r="V68" s="165">
        <f t="shared" si="6"/>
        <v>0.66</v>
      </c>
      <c r="W68" s="165"/>
      <c r="X68" s="165" t="s">
        <v>196</v>
      </c>
      <c r="Y68" s="166"/>
      <c r="Z68" s="166"/>
      <c r="AA68" s="166"/>
      <c r="AB68" s="166"/>
      <c r="AC68" s="166"/>
      <c r="AD68" s="166"/>
      <c r="AE68" s="166"/>
      <c r="AF68" s="166"/>
      <c r="AG68" s="166" t="s">
        <v>197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12.75" outlineLevel="1">
      <c r="A69" s="157">
        <v>35</v>
      </c>
      <c r="B69" s="158" t="s">
        <v>945</v>
      </c>
      <c r="C69" s="159" t="s">
        <v>946</v>
      </c>
      <c r="D69" s="160" t="s">
        <v>177</v>
      </c>
      <c r="E69" s="161">
        <v>1</v>
      </c>
      <c r="F69" s="162"/>
      <c r="G69" s="163">
        <f t="shared" si="0"/>
        <v>0</v>
      </c>
      <c r="H69" s="162"/>
      <c r="I69" s="163">
        <f t="shared" si="1"/>
        <v>0</v>
      </c>
      <c r="J69" s="162"/>
      <c r="K69" s="163">
        <f t="shared" si="2"/>
        <v>0</v>
      </c>
      <c r="L69" s="163">
        <v>21</v>
      </c>
      <c r="M69" s="163">
        <f t="shared" si="3"/>
        <v>0</v>
      </c>
      <c r="N69" s="163">
        <v>0.002</v>
      </c>
      <c r="O69" s="163">
        <f t="shared" si="4"/>
        <v>0</v>
      </c>
      <c r="P69" s="163">
        <v>0</v>
      </c>
      <c r="Q69" s="163">
        <f t="shared" si="5"/>
        <v>0</v>
      </c>
      <c r="R69" s="163" t="s">
        <v>866</v>
      </c>
      <c r="S69" s="163" t="s">
        <v>194</v>
      </c>
      <c r="T69" s="164" t="s">
        <v>195</v>
      </c>
      <c r="U69" s="165">
        <v>0.38</v>
      </c>
      <c r="V69" s="165">
        <f t="shared" si="6"/>
        <v>0.38</v>
      </c>
      <c r="W69" s="165"/>
      <c r="X69" s="165" t="s">
        <v>196</v>
      </c>
      <c r="Y69" s="166"/>
      <c r="Z69" s="166"/>
      <c r="AA69" s="166"/>
      <c r="AB69" s="166"/>
      <c r="AC69" s="166"/>
      <c r="AD69" s="166"/>
      <c r="AE69" s="166"/>
      <c r="AF69" s="166"/>
      <c r="AG69" s="166" t="s">
        <v>197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12.75" outlineLevel="1">
      <c r="A70" s="157">
        <v>36</v>
      </c>
      <c r="B70" s="158" t="s">
        <v>947</v>
      </c>
      <c r="C70" s="159" t="s">
        <v>948</v>
      </c>
      <c r="D70" s="160" t="s">
        <v>177</v>
      </c>
      <c r="E70" s="161">
        <v>1</v>
      </c>
      <c r="F70" s="162"/>
      <c r="G70" s="163">
        <f t="shared" si="0"/>
        <v>0</v>
      </c>
      <c r="H70" s="162"/>
      <c r="I70" s="163">
        <f t="shared" si="1"/>
        <v>0</v>
      </c>
      <c r="J70" s="162"/>
      <c r="K70" s="163">
        <f t="shared" si="2"/>
        <v>0</v>
      </c>
      <c r="L70" s="163">
        <v>21</v>
      </c>
      <c r="M70" s="163">
        <f t="shared" si="3"/>
        <v>0</v>
      </c>
      <c r="N70" s="163">
        <v>0.0022</v>
      </c>
      <c r="O70" s="163">
        <f t="shared" si="4"/>
        <v>0</v>
      </c>
      <c r="P70" s="163">
        <v>0</v>
      </c>
      <c r="Q70" s="163">
        <f t="shared" si="5"/>
        <v>0</v>
      </c>
      <c r="R70" s="163" t="s">
        <v>866</v>
      </c>
      <c r="S70" s="163" t="s">
        <v>194</v>
      </c>
      <c r="T70" s="164" t="s">
        <v>195</v>
      </c>
      <c r="U70" s="165">
        <v>0.38</v>
      </c>
      <c r="V70" s="165">
        <f t="shared" si="6"/>
        <v>0.38</v>
      </c>
      <c r="W70" s="165"/>
      <c r="X70" s="165" t="s">
        <v>196</v>
      </c>
      <c r="Y70" s="166"/>
      <c r="Z70" s="166"/>
      <c r="AA70" s="166"/>
      <c r="AB70" s="166"/>
      <c r="AC70" s="166"/>
      <c r="AD70" s="166"/>
      <c r="AE70" s="166"/>
      <c r="AF70" s="166"/>
      <c r="AG70" s="166" t="s">
        <v>197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12.75" outlineLevel="1">
      <c r="A71" s="157">
        <v>37</v>
      </c>
      <c r="B71" s="158" t="s">
        <v>949</v>
      </c>
      <c r="C71" s="159" t="s">
        <v>950</v>
      </c>
      <c r="D71" s="160" t="s">
        <v>177</v>
      </c>
      <c r="E71" s="161">
        <v>1</v>
      </c>
      <c r="F71" s="162"/>
      <c r="G71" s="163">
        <f t="shared" si="0"/>
        <v>0</v>
      </c>
      <c r="H71" s="162"/>
      <c r="I71" s="163">
        <f t="shared" si="1"/>
        <v>0</v>
      </c>
      <c r="J71" s="162"/>
      <c r="K71" s="163">
        <f t="shared" si="2"/>
        <v>0</v>
      </c>
      <c r="L71" s="163">
        <v>21</v>
      </c>
      <c r="M71" s="163">
        <f t="shared" si="3"/>
        <v>0</v>
      </c>
      <c r="N71" s="163">
        <v>0.01444</v>
      </c>
      <c r="O71" s="163">
        <f t="shared" si="4"/>
        <v>0.01</v>
      </c>
      <c r="P71" s="163">
        <v>0</v>
      </c>
      <c r="Q71" s="163">
        <f t="shared" si="5"/>
        <v>0</v>
      </c>
      <c r="R71" s="163" t="s">
        <v>866</v>
      </c>
      <c r="S71" s="163" t="s">
        <v>194</v>
      </c>
      <c r="T71" s="164" t="s">
        <v>195</v>
      </c>
      <c r="U71" s="165">
        <v>1.25</v>
      </c>
      <c r="V71" s="165">
        <f t="shared" si="6"/>
        <v>1.25</v>
      </c>
      <c r="W71" s="165"/>
      <c r="X71" s="165" t="s">
        <v>196</v>
      </c>
      <c r="Y71" s="166"/>
      <c r="Z71" s="166"/>
      <c r="AA71" s="166"/>
      <c r="AB71" s="166"/>
      <c r="AC71" s="166"/>
      <c r="AD71" s="166"/>
      <c r="AE71" s="166"/>
      <c r="AF71" s="166"/>
      <c r="AG71" s="166" t="s">
        <v>197</v>
      </c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12.75" outlineLevel="1">
      <c r="A72" s="167">
        <v>38</v>
      </c>
      <c r="B72" s="168" t="s">
        <v>951</v>
      </c>
      <c r="C72" s="169" t="s">
        <v>952</v>
      </c>
      <c r="D72" s="170" t="s">
        <v>177</v>
      </c>
      <c r="E72" s="171">
        <v>1</v>
      </c>
      <c r="F72" s="172"/>
      <c r="G72" s="173">
        <f t="shared" si="0"/>
        <v>0</v>
      </c>
      <c r="H72" s="172"/>
      <c r="I72" s="173">
        <f t="shared" si="1"/>
        <v>0</v>
      </c>
      <c r="J72" s="172"/>
      <c r="K72" s="173">
        <f t="shared" si="2"/>
        <v>0</v>
      </c>
      <c r="L72" s="173">
        <v>21</v>
      </c>
      <c r="M72" s="173">
        <f t="shared" si="3"/>
        <v>0</v>
      </c>
      <c r="N72" s="173">
        <v>0</v>
      </c>
      <c r="O72" s="173">
        <f t="shared" si="4"/>
        <v>0</v>
      </c>
      <c r="P72" s="173">
        <v>0.0347</v>
      </c>
      <c r="Q72" s="173">
        <f t="shared" si="5"/>
        <v>0.03</v>
      </c>
      <c r="R72" s="173" t="s">
        <v>866</v>
      </c>
      <c r="S72" s="173" t="s">
        <v>194</v>
      </c>
      <c r="T72" s="174" t="s">
        <v>195</v>
      </c>
      <c r="U72" s="165">
        <v>0.569</v>
      </c>
      <c r="V72" s="165">
        <f t="shared" si="6"/>
        <v>0.57</v>
      </c>
      <c r="W72" s="165"/>
      <c r="X72" s="165" t="s">
        <v>196</v>
      </c>
      <c r="Y72" s="166"/>
      <c r="Z72" s="166"/>
      <c r="AA72" s="166"/>
      <c r="AB72" s="166"/>
      <c r="AC72" s="166"/>
      <c r="AD72" s="166"/>
      <c r="AE72" s="166"/>
      <c r="AF72" s="166"/>
      <c r="AG72" s="166" t="s">
        <v>197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12.75" customHeight="1" outlineLevel="1">
      <c r="A73" s="183"/>
      <c r="B73" s="184"/>
      <c r="C73" s="228" t="s">
        <v>953</v>
      </c>
      <c r="D73" s="228"/>
      <c r="E73" s="228"/>
      <c r="F73" s="228"/>
      <c r="G73" s="228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6"/>
      <c r="Z73" s="166"/>
      <c r="AA73" s="166"/>
      <c r="AB73" s="166"/>
      <c r="AC73" s="166"/>
      <c r="AD73" s="166"/>
      <c r="AE73" s="166"/>
      <c r="AF73" s="166"/>
      <c r="AG73" s="166" t="s">
        <v>199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12.75" outlineLevel="1">
      <c r="A74" s="157">
        <v>39</v>
      </c>
      <c r="B74" s="158" t="s">
        <v>954</v>
      </c>
      <c r="C74" s="159" t="s">
        <v>955</v>
      </c>
      <c r="D74" s="160" t="s">
        <v>177</v>
      </c>
      <c r="E74" s="161">
        <v>1</v>
      </c>
      <c r="F74" s="162"/>
      <c r="G74" s="163">
        <f>ROUND(E74*F74,2)</f>
        <v>0</v>
      </c>
      <c r="H74" s="162"/>
      <c r="I74" s="163">
        <f>ROUND(E74*H74,2)</f>
        <v>0</v>
      </c>
      <c r="J74" s="162"/>
      <c r="K74" s="163">
        <f>ROUND(E74*J74,2)</f>
        <v>0</v>
      </c>
      <c r="L74" s="163">
        <v>21</v>
      </c>
      <c r="M74" s="163">
        <f>G74*(1+L74/100)</f>
        <v>0</v>
      </c>
      <c r="N74" s="163">
        <v>0.02882</v>
      </c>
      <c r="O74" s="163">
        <f>ROUND(E74*N74,2)</f>
        <v>0.03</v>
      </c>
      <c r="P74" s="163">
        <v>0</v>
      </c>
      <c r="Q74" s="163">
        <f>ROUND(E74*P74,2)</f>
        <v>0</v>
      </c>
      <c r="R74" s="163" t="s">
        <v>866</v>
      </c>
      <c r="S74" s="163" t="s">
        <v>194</v>
      </c>
      <c r="T74" s="164" t="s">
        <v>195</v>
      </c>
      <c r="U74" s="165">
        <v>2.958</v>
      </c>
      <c r="V74" s="165">
        <f>ROUND(E74*U74,2)</f>
        <v>2.96</v>
      </c>
      <c r="W74" s="165"/>
      <c r="X74" s="165" t="s">
        <v>196</v>
      </c>
      <c r="Y74" s="166"/>
      <c r="Z74" s="166"/>
      <c r="AA74" s="166"/>
      <c r="AB74" s="166"/>
      <c r="AC74" s="166"/>
      <c r="AD74" s="166"/>
      <c r="AE74" s="166"/>
      <c r="AF74" s="166"/>
      <c r="AG74" s="166" t="s">
        <v>197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12.75" outlineLevel="1">
      <c r="A75" s="157">
        <v>40</v>
      </c>
      <c r="B75" s="158" t="s">
        <v>956</v>
      </c>
      <c r="C75" s="159" t="s">
        <v>957</v>
      </c>
      <c r="D75" s="160" t="s">
        <v>177</v>
      </c>
      <c r="E75" s="161">
        <v>1</v>
      </c>
      <c r="F75" s="162"/>
      <c r="G75" s="163">
        <f>ROUND(E75*F75,2)</f>
        <v>0</v>
      </c>
      <c r="H75" s="162"/>
      <c r="I75" s="163">
        <f>ROUND(E75*H75,2)</f>
        <v>0</v>
      </c>
      <c r="J75" s="162"/>
      <c r="K75" s="163">
        <f>ROUND(E75*J75,2)</f>
        <v>0</v>
      </c>
      <c r="L75" s="163">
        <v>21</v>
      </c>
      <c r="M75" s="163">
        <f>G75*(1+L75/100)</f>
        <v>0</v>
      </c>
      <c r="N75" s="163">
        <v>0</v>
      </c>
      <c r="O75" s="163">
        <f>ROUND(E75*N75,2)</f>
        <v>0</v>
      </c>
      <c r="P75" s="163">
        <v>0.155</v>
      </c>
      <c r="Q75" s="163">
        <f>ROUND(E75*P75,2)</f>
        <v>0.16</v>
      </c>
      <c r="R75" s="163" t="s">
        <v>866</v>
      </c>
      <c r="S75" s="163" t="s">
        <v>194</v>
      </c>
      <c r="T75" s="164" t="s">
        <v>195</v>
      </c>
      <c r="U75" s="165">
        <v>0.837</v>
      </c>
      <c r="V75" s="165">
        <f>ROUND(E75*U75,2)</f>
        <v>0.84</v>
      </c>
      <c r="W75" s="165"/>
      <c r="X75" s="165" t="s">
        <v>196</v>
      </c>
      <c r="Y75" s="166"/>
      <c r="Z75" s="166"/>
      <c r="AA75" s="166"/>
      <c r="AB75" s="166"/>
      <c r="AC75" s="166"/>
      <c r="AD75" s="166"/>
      <c r="AE75" s="166"/>
      <c r="AF75" s="166"/>
      <c r="AG75" s="166" t="s">
        <v>197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22.5" outlineLevel="1">
      <c r="A76" s="157">
        <v>41</v>
      </c>
      <c r="B76" s="158" t="s">
        <v>958</v>
      </c>
      <c r="C76" s="159" t="s">
        <v>959</v>
      </c>
      <c r="D76" s="160" t="s">
        <v>283</v>
      </c>
      <c r="E76" s="161">
        <v>3</v>
      </c>
      <c r="F76" s="162"/>
      <c r="G76" s="163">
        <f>ROUND(E76*F76,2)</f>
        <v>0</v>
      </c>
      <c r="H76" s="162"/>
      <c r="I76" s="163">
        <f>ROUND(E76*H76,2)</f>
        <v>0</v>
      </c>
      <c r="J76" s="162"/>
      <c r="K76" s="163">
        <f>ROUND(E76*J76,2)</f>
        <v>0</v>
      </c>
      <c r="L76" s="163">
        <v>21</v>
      </c>
      <c r="M76" s="163">
        <f>G76*(1+L76/100)</f>
        <v>0</v>
      </c>
      <c r="N76" s="163">
        <v>0.0023</v>
      </c>
      <c r="O76" s="163">
        <f>ROUND(E76*N76,2)</f>
        <v>0.01</v>
      </c>
      <c r="P76" s="163">
        <v>0</v>
      </c>
      <c r="Q76" s="163">
        <f>ROUND(E76*P76,2)</f>
        <v>0</v>
      </c>
      <c r="R76" s="163" t="s">
        <v>866</v>
      </c>
      <c r="S76" s="163" t="s">
        <v>195</v>
      </c>
      <c r="T76" s="164" t="s">
        <v>195</v>
      </c>
      <c r="U76" s="165">
        <v>0.515</v>
      </c>
      <c r="V76" s="165">
        <f>ROUND(E76*U76,2)</f>
        <v>1.55</v>
      </c>
      <c r="W76" s="165"/>
      <c r="X76" s="165" t="s">
        <v>196</v>
      </c>
      <c r="Y76" s="166"/>
      <c r="Z76" s="166"/>
      <c r="AA76" s="166"/>
      <c r="AB76" s="166"/>
      <c r="AC76" s="166"/>
      <c r="AD76" s="166"/>
      <c r="AE76" s="166"/>
      <c r="AF76" s="166"/>
      <c r="AG76" s="166" t="s">
        <v>197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22.5" outlineLevel="1">
      <c r="A77" s="167">
        <v>42</v>
      </c>
      <c r="B77" s="168" t="s">
        <v>960</v>
      </c>
      <c r="C77" s="169" t="s">
        <v>961</v>
      </c>
      <c r="D77" s="170" t="s">
        <v>283</v>
      </c>
      <c r="E77" s="171">
        <v>1</v>
      </c>
      <c r="F77" s="172"/>
      <c r="G77" s="173">
        <f>ROUND(E77*F77,2)</f>
        <v>0</v>
      </c>
      <c r="H77" s="172"/>
      <c r="I77" s="173">
        <f>ROUND(E77*H77,2)</f>
        <v>0</v>
      </c>
      <c r="J77" s="172"/>
      <c r="K77" s="173">
        <f>ROUND(E77*J77,2)</f>
        <v>0</v>
      </c>
      <c r="L77" s="173">
        <v>21</v>
      </c>
      <c r="M77" s="173">
        <f>G77*(1+L77/100)</f>
        <v>0</v>
      </c>
      <c r="N77" s="173">
        <v>0.00172</v>
      </c>
      <c r="O77" s="173">
        <f>ROUND(E77*N77,2)</f>
        <v>0</v>
      </c>
      <c r="P77" s="173">
        <v>0</v>
      </c>
      <c r="Q77" s="173">
        <f>ROUND(E77*P77,2)</f>
        <v>0</v>
      </c>
      <c r="R77" s="173" t="s">
        <v>866</v>
      </c>
      <c r="S77" s="173" t="s">
        <v>194</v>
      </c>
      <c r="T77" s="174" t="s">
        <v>195</v>
      </c>
      <c r="U77" s="165">
        <v>0.476</v>
      </c>
      <c r="V77" s="165">
        <f>ROUND(E77*U77,2)</f>
        <v>0.48</v>
      </c>
      <c r="W77" s="165"/>
      <c r="X77" s="165" t="s">
        <v>196</v>
      </c>
      <c r="Y77" s="166"/>
      <c r="Z77" s="166"/>
      <c r="AA77" s="166"/>
      <c r="AB77" s="166"/>
      <c r="AC77" s="166"/>
      <c r="AD77" s="166"/>
      <c r="AE77" s="166"/>
      <c r="AF77" s="166"/>
      <c r="AG77" s="166" t="s">
        <v>197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ht="12.75" outlineLevel="1">
      <c r="A78" s="183"/>
      <c r="B78" s="184"/>
      <c r="C78" s="186" t="s">
        <v>962</v>
      </c>
      <c r="D78" s="187"/>
      <c r="E78" s="188">
        <v>1</v>
      </c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6"/>
      <c r="Z78" s="166"/>
      <c r="AA78" s="166"/>
      <c r="AB78" s="166"/>
      <c r="AC78" s="166"/>
      <c r="AD78" s="166"/>
      <c r="AE78" s="166"/>
      <c r="AF78" s="166"/>
      <c r="AG78" s="166" t="s">
        <v>201</v>
      </c>
      <c r="AH78" s="166">
        <v>0</v>
      </c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12.75" outlineLevel="1">
      <c r="A79" s="157">
        <v>43</v>
      </c>
      <c r="B79" s="158" t="s">
        <v>963</v>
      </c>
      <c r="C79" s="159" t="s">
        <v>964</v>
      </c>
      <c r="D79" s="160" t="s">
        <v>177</v>
      </c>
      <c r="E79" s="161">
        <v>1</v>
      </c>
      <c r="F79" s="162"/>
      <c r="G79" s="163">
        <f>ROUND(E79*F79,2)</f>
        <v>0</v>
      </c>
      <c r="H79" s="162"/>
      <c r="I79" s="163">
        <f>ROUND(E79*H79,2)</f>
        <v>0</v>
      </c>
      <c r="J79" s="162"/>
      <c r="K79" s="163">
        <f>ROUND(E79*J79,2)</f>
        <v>0</v>
      </c>
      <c r="L79" s="163">
        <v>21</v>
      </c>
      <c r="M79" s="163">
        <f>G79*(1+L79/100)</f>
        <v>0</v>
      </c>
      <c r="N79" s="163">
        <v>0</v>
      </c>
      <c r="O79" s="163">
        <f>ROUND(E79*N79,2)</f>
        <v>0</v>
      </c>
      <c r="P79" s="163">
        <v>0.00156</v>
      </c>
      <c r="Q79" s="163">
        <f>ROUND(E79*P79,2)</f>
        <v>0</v>
      </c>
      <c r="R79" s="163" t="s">
        <v>866</v>
      </c>
      <c r="S79" s="163" t="s">
        <v>194</v>
      </c>
      <c r="T79" s="164" t="s">
        <v>195</v>
      </c>
      <c r="U79" s="165">
        <v>0.217</v>
      </c>
      <c r="V79" s="165">
        <f>ROUND(E79*U79,2)</f>
        <v>0.22</v>
      </c>
      <c r="W79" s="165"/>
      <c r="X79" s="165" t="s">
        <v>196</v>
      </c>
      <c r="Y79" s="166"/>
      <c r="Z79" s="166"/>
      <c r="AA79" s="166"/>
      <c r="AB79" s="166"/>
      <c r="AC79" s="166"/>
      <c r="AD79" s="166"/>
      <c r="AE79" s="166"/>
      <c r="AF79" s="166"/>
      <c r="AG79" s="166" t="s">
        <v>197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22.5" outlineLevel="1">
      <c r="A80" s="157">
        <v>44</v>
      </c>
      <c r="B80" s="158" t="s">
        <v>965</v>
      </c>
      <c r="C80" s="159" t="s">
        <v>966</v>
      </c>
      <c r="D80" s="160" t="s">
        <v>283</v>
      </c>
      <c r="E80" s="161">
        <v>1</v>
      </c>
      <c r="F80" s="162"/>
      <c r="G80" s="163">
        <f>ROUND(E80*F80,2)</f>
        <v>0</v>
      </c>
      <c r="H80" s="162"/>
      <c r="I80" s="163">
        <f>ROUND(E80*H80,2)</f>
        <v>0</v>
      </c>
      <c r="J80" s="162"/>
      <c r="K80" s="163">
        <f>ROUND(E80*J80,2)</f>
        <v>0</v>
      </c>
      <c r="L80" s="163">
        <v>21</v>
      </c>
      <c r="M80" s="163">
        <f>G80*(1+L80/100)</f>
        <v>0</v>
      </c>
      <c r="N80" s="163">
        <v>0</v>
      </c>
      <c r="O80" s="163">
        <f>ROUND(E80*N80,2)</f>
        <v>0</v>
      </c>
      <c r="P80" s="163">
        <v>0</v>
      </c>
      <c r="Q80" s="163">
        <f>ROUND(E80*P80,2)</f>
        <v>0</v>
      </c>
      <c r="R80" s="163" t="s">
        <v>866</v>
      </c>
      <c r="S80" s="163" t="s">
        <v>194</v>
      </c>
      <c r="T80" s="164" t="s">
        <v>195</v>
      </c>
      <c r="U80" s="165">
        <v>0.102</v>
      </c>
      <c r="V80" s="165">
        <f>ROUND(E80*U80,2)</f>
        <v>0.1</v>
      </c>
      <c r="W80" s="165"/>
      <c r="X80" s="165" t="s">
        <v>196</v>
      </c>
      <c r="Y80" s="166"/>
      <c r="Z80" s="166"/>
      <c r="AA80" s="166"/>
      <c r="AB80" s="166"/>
      <c r="AC80" s="166"/>
      <c r="AD80" s="166"/>
      <c r="AE80" s="166"/>
      <c r="AF80" s="166"/>
      <c r="AG80" s="166" t="s">
        <v>197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22.5" outlineLevel="1">
      <c r="A81" s="157">
        <v>45</v>
      </c>
      <c r="B81" s="158" t="s">
        <v>967</v>
      </c>
      <c r="C81" s="159" t="s">
        <v>968</v>
      </c>
      <c r="D81" s="160" t="s">
        <v>283</v>
      </c>
      <c r="E81" s="161">
        <v>1</v>
      </c>
      <c r="F81" s="162"/>
      <c r="G81" s="163">
        <f>ROUND(E81*F81,2)</f>
        <v>0</v>
      </c>
      <c r="H81" s="162"/>
      <c r="I81" s="163">
        <f>ROUND(E81*H81,2)</f>
        <v>0</v>
      </c>
      <c r="J81" s="162"/>
      <c r="K81" s="163">
        <f>ROUND(E81*J81,2)</f>
        <v>0</v>
      </c>
      <c r="L81" s="163">
        <v>21</v>
      </c>
      <c r="M81" s="163">
        <f>G81*(1+L81/100)</f>
        <v>0</v>
      </c>
      <c r="N81" s="163">
        <v>0</v>
      </c>
      <c r="O81" s="163">
        <f>ROUND(E81*N81,2)</f>
        <v>0</v>
      </c>
      <c r="P81" s="163">
        <v>0</v>
      </c>
      <c r="Q81" s="163">
        <f>ROUND(E81*P81,2)</f>
        <v>0</v>
      </c>
      <c r="R81" s="163" t="s">
        <v>866</v>
      </c>
      <c r="S81" s="163" t="s">
        <v>194</v>
      </c>
      <c r="T81" s="164" t="s">
        <v>195</v>
      </c>
      <c r="U81" s="165">
        <v>0.038</v>
      </c>
      <c r="V81" s="165">
        <f>ROUND(E81*U81,2)</f>
        <v>0.04</v>
      </c>
      <c r="W81" s="165"/>
      <c r="X81" s="165" t="s">
        <v>196</v>
      </c>
      <c r="Y81" s="166"/>
      <c r="Z81" s="166"/>
      <c r="AA81" s="166"/>
      <c r="AB81" s="166"/>
      <c r="AC81" s="166"/>
      <c r="AD81" s="166"/>
      <c r="AE81" s="166"/>
      <c r="AF81" s="166"/>
      <c r="AG81" s="166" t="s">
        <v>197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75" outlineLevel="1">
      <c r="A82" s="157">
        <v>46</v>
      </c>
      <c r="B82" s="158" t="s">
        <v>969</v>
      </c>
      <c r="C82" s="159" t="s">
        <v>970</v>
      </c>
      <c r="D82" s="160" t="s">
        <v>177</v>
      </c>
      <c r="E82" s="161">
        <v>1</v>
      </c>
      <c r="F82" s="162"/>
      <c r="G82" s="163">
        <f>ROUND(E82*F82,2)</f>
        <v>0</v>
      </c>
      <c r="H82" s="162"/>
      <c r="I82" s="163">
        <f>ROUND(E82*H82,2)</f>
        <v>0</v>
      </c>
      <c r="J82" s="162"/>
      <c r="K82" s="163">
        <f>ROUND(E82*J82,2)</f>
        <v>0</v>
      </c>
      <c r="L82" s="163">
        <v>21</v>
      </c>
      <c r="M82" s="163">
        <f>G82*(1+L82/100)</f>
        <v>0</v>
      </c>
      <c r="N82" s="163">
        <v>0.00327</v>
      </c>
      <c r="O82" s="163">
        <f>ROUND(E82*N82,2)</f>
        <v>0</v>
      </c>
      <c r="P82" s="163">
        <v>0</v>
      </c>
      <c r="Q82" s="163">
        <f>ROUND(E82*P82,2)</f>
        <v>0</v>
      </c>
      <c r="R82" s="163"/>
      <c r="S82" s="163" t="s">
        <v>178</v>
      </c>
      <c r="T82" s="164" t="s">
        <v>179</v>
      </c>
      <c r="U82" s="165">
        <v>0</v>
      </c>
      <c r="V82" s="165">
        <f>ROUND(E82*U82,2)</f>
        <v>0</v>
      </c>
      <c r="W82" s="165"/>
      <c r="X82" s="165" t="s">
        <v>196</v>
      </c>
      <c r="Y82" s="166"/>
      <c r="Z82" s="166"/>
      <c r="AA82" s="166"/>
      <c r="AB82" s="166"/>
      <c r="AC82" s="166"/>
      <c r="AD82" s="166"/>
      <c r="AE82" s="166"/>
      <c r="AF82" s="166"/>
      <c r="AG82" s="166" t="s">
        <v>197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75" outlineLevel="1">
      <c r="A83" s="167">
        <v>47</v>
      </c>
      <c r="B83" s="168" t="s">
        <v>971</v>
      </c>
      <c r="C83" s="169" t="s">
        <v>972</v>
      </c>
      <c r="D83" s="170" t="s">
        <v>177</v>
      </c>
      <c r="E83" s="171">
        <v>10</v>
      </c>
      <c r="F83" s="172"/>
      <c r="G83" s="173">
        <f>ROUND(E83*F83,2)</f>
        <v>0</v>
      </c>
      <c r="H83" s="172"/>
      <c r="I83" s="173">
        <f>ROUND(E83*H83,2)</f>
        <v>0</v>
      </c>
      <c r="J83" s="172"/>
      <c r="K83" s="173">
        <f>ROUND(E83*J83,2)</f>
        <v>0</v>
      </c>
      <c r="L83" s="173">
        <v>21</v>
      </c>
      <c r="M83" s="173">
        <f>G83*(1+L83/100)</f>
        <v>0</v>
      </c>
      <c r="N83" s="173">
        <v>0.00017</v>
      </c>
      <c r="O83" s="173">
        <f>ROUND(E83*N83,2)</f>
        <v>0</v>
      </c>
      <c r="P83" s="173">
        <v>0</v>
      </c>
      <c r="Q83" s="173">
        <f>ROUND(E83*P83,2)</f>
        <v>0</v>
      </c>
      <c r="R83" s="173"/>
      <c r="S83" s="173" t="s">
        <v>178</v>
      </c>
      <c r="T83" s="174" t="s">
        <v>973</v>
      </c>
      <c r="U83" s="165">
        <v>0</v>
      </c>
      <c r="V83" s="165">
        <f>ROUND(E83*U83,2)</f>
        <v>0</v>
      </c>
      <c r="W83" s="165"/>
      <c r="X83" s="165" t="s">
        <v>196</v>
      </c>
      <c r="Y83" s="166"/>
      <c r="Z83" s="166"/>
      <c r="AA83" s="166"/>
      <c r="AB83" s="166"/>
      <c r="AC83" s="166"/>
      <c r="AD83" s="166"/>
      <c r="AE83" s="166"/>
      <c r="AF83" s="166"/>
      <c r="AG83" s="166" t="s">
        <v>197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outlineLevel="1">
      <c r="A84" s="183"/>
      <c r="B84" s="184"/>
      <c r="C84" s="186" t="s">
        <v>974</v>
      </c>
      <c r="D84" s="187"/>
      <c r="E84" s="188">
        <v>10</v>
      </c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6"/>
      <c r="Z84" s="166"/>
      <c r="AA84" s="166"/>
      <c r="AB84" s="166"/>
      <c r="AC84" s="166"/>
      <c r="AD84" s="166"/>
      <c r="AE84" s="166"/>
      <c r="AF84" s="166"/>
      <c r="AG84" s="166" t="s">
        <v>201</v>
      </c>
      <c r="AH84" s="166">
        <v>0</v>
      </c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22.5" outlineLevel="1">
      <c r="A85" s="157">
        <v>48</v>
      </c>
      <c r="B85" s="158" t="s">
        <v>975</v>
      </c>
      <c r="C85" s="159" t="s">
        <v>976</v>
      </c>
      <c r="D85" s="160" t="s">
        <v>283</v>
      </c>
      <c r="E85" s="161">
        <v>1</v>
      </c>
      <c r="F85" s="162"/>
      <c r="G85" s="163">
        <f>ROUND(E85*F85,2)</f>
        <v>0</v>
      </c>
      <c r="H85" s="162"/>
      <c r="I85" s="163">
        <f>ROUND(E85*H85,2)</f>
        <v>0</v>
      </c>
      <c r="J85" s="162"/>
      <c r="K85" s="163">
        <f>ROUND(E85*J85,2)</f>
        <v>0</v>
      </c>
      <c r="L85" s="163">
        <v>21</v>
      </c>
      <c r="M85" s="163">
        <f>G85*(1+L85/100)</f>
        <v>0</v>
      </c>
      <c r="N85" s="163">
        <v>0.02</v>
      </c>
      <c r="O85" s="163">
        <f>ROUND(E85*N85,2)</f>
        <v>0.02</v>
      </c>
      <c r="P85" s="163">
        <v>0</v>
      </c>
      <c r="Q85" s="163">
        <f>ROUND(E85*P85,2)</f>
        <v>0</v>
      </c>
      <c r="R85" s="163" t="s">
        <v>634</v>
      </c>
      <c r="S85" s="163" t="s">
        <v>977</v>
      </c>
      <c r="T85" s="164" t="s">
        <v>977</v>
      </c>
      <c r="U85" s="165">
        <v>0</v>
      </c>
      <c r="V85" s="165">
        <f>ROUND(E85*U85,2)</f>
        <v>0</v>
      </c>
      <c r="W85" s="165"/>
      <c r="X85" s="165" t="s">
        <v>490</v>
      </c>
      <c r="Y85" s="166"/>
      <c r="Z85" s="166"/>
      <c r="AA85" s="166"/>
      <c r="AB85" s="166"/>
      <c r="AC85" s="166"/>
      <c r="AD85" s="166"/>
      <c r="AE85" s="166"/>
      <c r="AF85" s="166"/>
      <c r="AG85" s="166" t="s">
        <v>491</v>
      </c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75" outlineLevel="1">
      <c r="A86" s="167">
        <v>49</v>
      </c>
      <c r="B86" s="168" t="s">
        <v>978</v>
      </c>
      <c r="C86" s="169" t="s">
        <v>979</v>
      </c>
      <c r="D86" s="170" t="s">
        <v>240</v>
      </c>
      <c r="E86" s="171">
        <v>0.2257</v>
      </c>
      <c r="F86" s="172"/>
      <c r="G86" s="173">
        <f>ROUND(E86*F86,2)</f>
        <v>0</v>
      </c>
      <c r="H86" s="172"/>
      <c r="I86" s="173">
        <f>ROUND(E86*H86,2)</f>
        <v>0</v>
      </c>
      <c r="J86" s="172"/>
      <c r="K86" s="173">
        <f>ROUND(E86*J86,2)</f>
        <v>0</v>
      </c>
      <c r="L86" s="173">
        <v>21</v>
      </c>
      <c r="M86" s="173">
        <f>G86*(1+L86/100)</f>
        <v>0</v>
      </c>
      <c r="N86" s="173">
        <v>0</v>
      </c>
      <c r="O86" s="173">
        <f>ROUND(E86*N86,2)</f>
        <v>0</v>
      </c>
      <c r="P86" s="173">
        <v>0</v>
      </c>
      <c r="Q86" s="173">
        <f>ROUND(E86*P86,2)</f>
        <v>0</v>
      </c>
      <c r="R86" s="173" t="s">
        <v>866</v>
      </c>
      <c r="S86" s="173" t="s">
        <v>194</v>
      </c>
      <c r="T86" s="174" t="s">
        <v>195</v>
      </c>
      <c r="U86" s="165">
        <v>1.517</v>
      </c>
      <c r="V86" s="165">
        <f>ROUND(E86*U86,2)</f>
        <v>0.34</v>
      </c>
      <c r="W86" s="165"/>
      <c r="X86" s="165" t="s">
        <v>639</v>
      </c>
      <c r="Y86" s="166"/>
      <c r="Z86" s="166"/>
      <c r="AA86" s="166"/>
      <c r="AB86" s="166"/>
      <c r="AC86" s="166"/>
      <c r="AD86" s="166"/>
      <c r="AE86" s="166"/>
      <c r="AF86" s="166"/>
      <c r="AG86" s="166" t="s">
        <v>640</v>
      </c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12.75" customHeight="1" outlineLevel="1">
      <c r="A87" s="183"/>
      <c r="B87" s="184"/>
      <c r="C87" s="228" t="s">
        <v>801</v>
      </c>
      <c r="D87" s="228"/>
      <c r="E87" s="228"/>
      <c r="F87" s="228"/>
      <c r="G87" s="228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6"/>
      <c r="Z87" s="166"/>
      <c r="AA87" s="166"/>
      <c r="AB87" s="166"/>
      <c r="AC87" s="166"/>
      <c r="AD87" s="166"/>
      <c r="AE87" s="166"/>
      <c r="AF87" s="166"/>
      <c r="AG87" s="166" t="s">
        <v>199</v>
      </c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12.75" outlineLevel="1">
      <c r="A88" s="183"/>
      <c r="B88" s="184"/>
      <c r="C88" s="186" t="s">
        <v>642</v>
      </c>
      <c r="D88" s="187"/>
      <c r="E88" s="188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6"/>
      <c r="Z88" s="166"/>
      <c r="AA88" s="166"/>
      <c r="AB88" s="166"/>
      <c r="AC88" s="166"/>
      <c r="AD88" s="166"/>
      <c r="AE88" s="166"/>
      <c r="AF88" s="166"/>
      <c r="AG88" s="166" t="s">
        <v>201</v>
      </c>
      <c r="AH88" s="166">
        <v>0</v>
      </c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12.75" outlineLevel="1">
      <c r="A89" s="183"/>
      <c r="B89" s="184"/>
      <c r="C89" s="186" t="s">
        <v>980</v>
      </c>
      <c r="D89" s="187"/>
      <c r="E89" s="188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6"/>
      <c r="Z89" s="166"/>
      <c r="AA89" s="166"/>
      <c r="AB89" s="166"/>
      <c r="AC89" s="166"/>
      <c r="AD89" s="166"/>
      <c r="AE89" s="166"/>
      <c r="AF89" s="166"/>
      <c r="AG89" s="166" t="s">
        <v>201</v>
      </c>
      <c r="AH89" s="166">
        <v>0</v>
      </c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75" outlineLevel="1">
      <c r="A90" s="183"/>
      <c r="B90" s="184"/>
      <c r="C90" s="186" t="s">
        <v>981</v>
      </c>
      <c r="D90" s="187"/>
      <c r="E90" s="188">
        <v>0.2257</v>
      </c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6"/>
      <c r="Z90" s="166"/>
      <c r="AA90" s="166"/>
      <c r="AB90" s="166"/>
      <c r="AC90" s="166"/>
      <c r="AD90" s="166"/>
      <c r="AE90" s="166"/>
      <c r="AF90" s="166"/>
      <c r="AG90" s="166" t="s">
        <v>201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33" ht="12.75">
      <c r="A91" s="149" t="s">
        <v>173</v>
      </c>
      <c r="B91" s="150" t="s">
        <v>99</v>
      </c>
      <c r="C91" s="151" t="s">
        <v>100</v>
      </c>
      <c r="D91" s="152"/>
      <c r="E91" s="153"/>
      <c r="F91" s="154"/>
      <c r="G91" s="154">
        <f>SUMIF(AG92:AG98,"&lt;&gt;NOR",G92:G98)</f>
        <v>0</v>
      </c>
      <c r="H91" s="154"/>
      <c r="I91" s="154">
        <f>SUM(I92:I98)</f>
        <v>0</v>
      </c>
      <c r="J91" s="154"/>
      <c r="K91" s="154">
        <f>SUM(K92:K98)</f>
        <v>0</v>
      </c>
      <c r="L91" s="154"/>
      <c r="M91" s="154">
        <f>SUM(M92:M98)</f>
        <v>0</v>
      </c>
      <c r="N91" s="154"/>
      <c r="O91" s="154">
        <f>SUM(O92:O98)</f>
        <v>0.04</v>
      </c>
      <c r="P91" s="154"/>
      <c r="Q91" s="154">
        <f>SUM(Q92:Q98)</f>
        <v>0</v>
      </c>
      <c r="R91" s="154"/>
      <c r="S91" s="154"/>
      <c r="T91" s="155"/>
      <c r="U91" s="156"/>
      <c r="V91" s="156">
        <f>SUM(V92:V98)</f>
        <v>5.759999999999999</v>
      </c>
      <c r="W91" s="156"/>
      <c r="X91" s="156"/>
      <c r="AG91" t="s">
        <v>174</v>
      </c>
    </row>
    <row r="92" spans="1:60" ht="45" outlineLevel="1">
      <c r="A92" s="157">
        <v>50</v>
      </c>
      <c r="B92" s="158" t="s">
        <v>982</v>
      </c>
      <c r="C92" s="159" t="s">
        <v>983</v>
      </c>
      <c r="D92" s="160" t="s">
        <v>177</v>
      </c>
      <c r="E92" s="161">
        <v>2</v>
      </c>
      <c r="F92" s="162"/>
      <c r="G92" s="163">
        <f>ROUND(E92*F92,2)</f>
        <v>0</v>
      </c>
      <c r="H92" s="162"/>
      <c r="I92" s="163">
        <f>ROUND(E92*H92,2)</f>
        <v>0</v>
      </c>
      <c r="J92" s="162"/>
      <c r="K92" s="163">
        <f>ROUND(E92*J92,2)</f>
        <v>0</v>
      </c>
      <c r="L92" s="163">
        <v>21</v>
      </c>
      <c r="M92" s="163">
        <f>G92*(1+L92/100)</f>
        <v>0</v>
      </c>
      <c r="N92" s="163">
        <v>0.01297</v>
      </c>
      <c r="O92" s="163">
        <f>ROUND(E92*N92,2)</f>
        <v>0.03</v>
      </c>
      <c r="P92" s="163">
        <v>0</v>
      </c>
      <c r="Q92" s="163">
        <f>ROUND(E92*P92,2)</f>
        <v>0</v>
      </c>
      <c r="R92" s="163" t="s">
        <v>866</v>
      </c>
      <c r="S92" s="163" t="s">
        <v>194</v>
      </c>
      <c r="T92" s="164" t="s">
        <v>195</v>
      </c>
      <c r="U92" s="165">
        <v>1.9</v>
      </c>
      <c r="V92" s="165">
        <f>ROUND(E92*U92,2)</f>
        <v>3.8</v>
      </c>
      <c r="W92" s="165"/>
      <c r="X92" s="165" t="s">
        <v>196</v>
      </c>
      <c r="Y92" s="166"/>
      <c r="Z92" s="166"/>
      <c r="AA92" s="166"/>
      <c r="AB92" s="166"/>
      <c r="AC92" s="166"/>
      <c r="AD92" s="166"/>
      <c r="AE92" s="166"/>
      <c r="AF92" s="166"/>
      <c r="AG92" s="166" t="s">
        <v>197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45" outlineLevel="1">
      <c r="A93" s="157">
        <v>51</v>
      </c>
      <c r="B93" s="158" t="s">
        <v>984</v>
      </c>
      <c r="C93" s="159" t="s">
        <v>985</v>
      </c>
      <c r="D93" s="160" t="s">
        <v>177</v>
      </c>
      <c r="E93" s="161">
        <v>1</v>
      </c>
      <c r="F93" s="162"/>
      <c r="G93" s="163">
        <f>ROUND(E93*F93,2)</f>
        <v>0</v>
      </c>
      <c r="H93" s="162"/>
      <c r="I93" s="163">
        <f>ROUND(E93*H93,2)</f>
        <v>0</v>
      </c>
      <c r="J93" s="162"/>
      <c r="K93" s="163">
        <f>ROUND(E93*J93,2)</f>
        <v>0</v>
      </c>
      <c r="L93" s="163">
        <v>21</v>
      </c>
      <c r="M93" s="163">
        <f>G93*(1+L93/100)</f>
        <v>0</v>
      </c>
      <c r="N93" s="163">
        <v>0.011</v>
      </c>
      <c r="O93" s="163">
        <f>ROUND(E93*N93,2)</f>
        <v>0.01</v>
      </c>
      <c r="P93" s="163">
        <v>0</v>
      </c>
      <c r="Q93" s="163">
        <f>ROUND(E93*P93,2)</f>
        <v>0</v>
      </c>
      <c r="R93" s="163" t="s">
        <v>866</v>
      </c>
      <c r="S93" s="163" t="s">
        <v>194</v>
      </c>
      <c r="T93" s="164" t="s">
        <v>195</v>
      </c>
      <c r="U93" s="165">
        <v>1.9</v>
      </c>
      <c r="V93" s="165">
        <f>ROUND(E93*U93,2)</f>
        <v>1.9</v>
      </c>
      <c r="W93" s="165"/>
      <c r="X93" s="165" t="s">
        <v>196</v>
      </c>
      <c r="Y93" s="166"/>
      <c r="Z93" s="166"/>
      <c r="AA93" s="166"/>
      <c r="AB93" s="166"/>
      <c r="AC93" s="166"/>
      <c r="AD93" s="166"/>
      <c r="AE93" s="166"/>
      <c r="AF93" s="166"/>
      <c r="AG93" s="166" t="s">
        <v>197</v>
      </c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12.75" outlineLevel="1">
      <c r="A94" s="167">
        <v>52</v>
      </c>
      <c r="B94" s="168" t="s">
        <v>986</v>
      </c>
      <c r="C94" s="169" t="s">
        <v>987</v>
      </c>
      <c r="D94" s="170" t="s">
        <v>240</v>
      </c>
      <c r="E94" s="171">
        <v>0.03694</v>
      </c>
      <c r="F94" s="172"/>
      <c r="G94" s="173">
        <f>ROUND(E94*F94,2)</f>
        <v>0</v>
      </c>
      <c r="H94" s="172"/>
      <c r="I94" s="173">
        <f>ROUND(E94*H94,2)</f>
        <v>0</v>
      </c>
      <c r="J94" s="172"/>
      <c r="K94" s="173">
        <f>ROUND(E94*J94,2)</f>
        <v>0</v>
      </c>
      <c r="L94" s="173">
        <v>21</v>
      </c>
      <c r="M94" s="173">
        <f>G94*(1+L94/100)</f>
        <v>0</v>
      </c>
      <c r="N94" s="173">
        <v>0</v>
      </c>
      <c r="O94" s="173">
        <f>ROUND(E94*N94,2)</f>
        <v>0</v>
      </c>
      <c r="P94" s="173">
        <v>0</v>
      </c>
      <c r="Q94" s="173">
        <f>ROUND(E94*P94,2)</f>
        <v>0</v>
      </c>
      <c r="R94" s="173" t="s">
        <v>866</v>
      </c>
      <c r="S94" s="173" t="s">
        <v>194</v>
      </c>
      <c r="T94" s="174" t="s">
        <v>195</v>
      </c>
      <c r="U94" s="165">
        <v>1.667</v>
      </c>
      <c r="V94" s="165">
        <f>ROUND(E94*U94,2)</f>
        <v>0.06</v>
      </c>
      <c r="W94" s="165"/>
      <c r="X94" s="165" t="s">
        <v>639</v>
      </c>
      <c r="Y94" s="166"/>
      <c r="Z94" s="166"/>
      <c r="AA94" s="166"/>
      <c r="AB94" s="166"/>
      <c r="AC94" s="166"/>
      <c r="AD94" s="166"/>
      <c r="AE94" s="166"/>
      <c r="AF94" s="166"/>
      <c r="AG94" s="166" t="s">
        <v>640</v>
      </c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2.75" customHeight="1" outlineLevel="1">
      <c r="A95" s="183"/>
      <c r="B95" s="184"/>
      <c r="C95" s="228" t="s">
        <v>801</v>
      </c>
      <c r="D95" s="228"/>
      <c r="E95" s="228"/>
      <c r="F95" s="228"/>
      <c r="G95" s="228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6"/>
      <c r="Z95" s="166"/>
      <c r="AA95" s="166"/>
      <c r="AB95" s="166"/>
      <c r="AC95" s="166"/>
      <c r="AD95" s="166"/>
      <c r="AE95" s="166"/>
      <c r="AF95" s="166"/>
      <c r="AG95" s="166" t="s">
        <v>199</v>
      </c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75" outlineLevel="1">
      <c r="A96" s="183"/>
      <c r="B96" s="184"/>
      <c r="C96" s="186" t="s">
        <v>642</v>
      </c>
      <c r="D96" s="187"/>
      <c r="E96" s="188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6"/>
      <c r="Z96" s="166"/>
      <c r="AA96" s="166"/>
      <c r="AB96" s="166"/>
      <c r="AC96" s="166"/>
      <c r="AD96" s="166"/>
      <c r="AE96" s="166"/>
      <c r="AF96" s="166"/>
      <c r="AG96" s="166" t="s">
        <v>201</v>
      </c>
      <c r="AH96" s="166">
        <v>0</v>
      </c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12.75" outlineLevel="1">
      <c r="A97" s="183"/>
      <c r="B97" s="184"/>
      <c r="C97" s="186" t="s">
        <v>988</v>
      </c>
      <c r="D97" s="187"/>
      <c r="E97" s="188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6"/>
      <c r="Z97" s="166"/>
      <c r="AA97" s="166"/>
      <c r="AB97" s="166"/>
      <c r="AC97" s="166"/>
      <c r="AD97" s="166"/>
      <c r="AE97" s="166"/>
      <c r="AF97" s="166"/>
      <c r="AG97" s="166" t="s">
        <v>201</v>
      </c>
      <c r="AH97" s="166">
        <v>0</v>
      </c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75" outlineLevel="1">
      <c r="A98" s="183"/>
      <c r="B98" s="184"/>
      <c r="C98" s="186" t="s">
        <v>989</v>
      </c>
      <c r="D98" s="187"/>
      <c r="E98" s="188">
        <v>0.03694</v>
      </c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6"/>
      <c r="Z98" s="166"/>
      <c r="AA98" s="166"/>
      <c r="AB98" s="166"/>
      <c r="AC98" s="166"/>
      <c r="AD98" s="166"/>
      <c r="AE98" s="166"/>
      <c r="AF98" s="166"/>
      <c r="AG98" s="166" t="s">
        <v>201</v>
      </c>
      <c r="AH98" s="166">
        <v>0</v>
      </c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33" ht="12.75">
      <c r="A99" s="131"/>
      <c r="B99" s="135"/>
      <c r="C99" s="175"/>
      <c r="D99" s="137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AE99">
        <v>15</v>
      </c>
      <c r="AF99">
        <v>21</v>
      </c>
      <c r="AG99" t="s">
        <v>160</v>
      </c>
    </row>
    <row r="100" spans="1:33" ht="12.75">
      <c r="A100" s="176"/>
      <c r="B100" s="177" t="s">
        <v>14</v>
      </c>
      <c r="C100" s="178"/>
      <c r="D100" s="179"/>
      <c r="E100" s="180"/>
      <c r="F100" s="180"/>
      <c r="G100" s="181">
        <f>G8+G41+G59+G91</f>
        <v>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AE100">
        <f>SUMIF(L7:L98,AE99,G7:G98)</f>
        <v>0</v>
      </c>
      <c r="AF100">
        <f>SUMIF(L7:L98,AF99,G7:G98)</f>
        <v>0</v>
      </c>
      <c r="AG100" t="s">
        <v>187</v>
      </c>
    </row>
    <row r="101" spans="3:33" ht="12.75">
      <c r="C101" s="182"/>
      <c r="D101" s="83"/>
      <c r="AG101" t="s">
        <v>188</v>
      </c>
    </row>
    <row r="102" ht="12.75">
      <c r="D102" s="83"/>
    </row>
    <row r="103" ht="12.75">
      <c r="D103" s="83"/>
    </row>
    <row r="104" ht="12.75">
      <c r="D104" s="83"/>
    </row>
    <row r="105" ht="12.75">
      <c r="D105" s="83"/>
    </row>
    <row r="106" ht="12.75">
      <c r="D106" s="83"/>
    </row>
    <row r="107" ht="12.75">
      <c r="D107" s="83"/>
    </row>
    <row r="108" ht="12.75">
      <c r="D108" s="83"/>
    </row>
    <row r="109" ht="12.75">
      <c r="D109" s="83"/>
    </row>
    <row r="110" ht="12.75">
      <c r="D110" s="83"/>
    </row>
    <row r="111" ht="12.75">
      <c r="D111" s="83"/>
    </row>
    <row r="112" ht="12.75">
      <c r="D112" s="83"/>
    </row>
    <row r="113" ht="12.75">
      <c r="D113" s="83"/>
    </row>
    <row r="114" ht="12.75">
      <c r="D114" s="83"/>
    </row>
    <row r="115" ht="12.75">
      <c r="D115" s="83"/>
    </row>
    <row r="116" ht="12.75">
      <c r="D116" s="83"/>
    </row>
    <row r="117" ht="12.75">
      <c r="D117" s="83"/>
    </row>
    <row r="118" ht="12.75">
      <c r="D118" s="83"/>
    </row>
    <row r="119" ht="12.75">
      <c r="D119" s="83"/>
    </row>
    <row r="120" ht="12.75">
      <c r="D120" s="83"/>
    </row>
    <row r="121" ht="12.75">
      <c r="D121" s="83"/>
    </row>
    <row r="122" ht="12.75">
      <c r="D122" s="83"/>
    </row>
    <row r="123" ht="12.75">
      <c r="D123" s="83"/>
    </row>
    <row r="124" ht="12.75">
      <c r="D124" s="83"/>
    </row>
    <row r="125" ht="12.75">
      <c r="D125" s="83"/>
    </row>
    <row r="126" ht="12.75">
      <c r="D126" s="83"/>
    </row>
    <row r="127" ht="12.75">
      <c r="D127" s="83"/>
    </row>
    <row r="128" ht="12.75">
      <c r="D128" s="83"/>
    </row>
    <row r="129" ht="12.75">
      <c r="D129" s="83"/>
    </row>
    <row r="130" ht="12.75">
      <c r="D130" s="83"/>
    </row>
    <row r="131" ht="12.75">
      <c r="D131" s="83"/>
    </row>
    <row r="132" ht="12.75">
      <c r="D132" s="83"/>
    </row>
    <row r="133" ht="12.75">
      <c r="D133" s="83"/>
    </row>
    <row r="134" ht="12.75">
      <c r="D134" s="83"/>
    </row>
    <row r="135" ht="12.75">
      <c r="D135" s="83"/>
    </row>
    <row r="136" ht="12.75">
      <c r="D136" s="83"/>
    </row>
    <row r="137" ht="12.75">
      <c r="D137" s="83"/>
    </row>
    <row r="138" ht="12.75">
      <c r="D138" s="83"/>
    </row>
    <row r="139" ht="12.75">
      <c r="D139" s="83"/>
    </row>
    <row r="140" ht="12.75">
      <c r="D140" s="83"/>
    </row>
    <row r="141" ht="12.75">
      <c r="D141" s="83"/>
    </row>
    <row r="142" ht="12.75">
      <c r="D142" s="83"/>
    </row>
    <row r="143" ht="12.75">
      <c r="D143" s="83"/>
    </row>
    <row r="144" ht="12.75">
      <c r="D144" s="83"/>
    </row>
    <row r="145" ht="12.75">
      <c r="D145" s="83"/>
    </row>
    <row r="146" ht="12.75">
      <c r="D146" s="83"/>
    </row>
    <row r="147" ht="12.75">
      <c r="D147" s="83"/>
    </row>
    <row r="148" ht="12.75">
      <c r="D148" s="83"/>
    </row>
    <row r="149" ht="12.75">
      <c r="D149" s="83"/>
    </row>
    <row r="150" ht="12.75">
      <c r="D150" s="83"/>
    </row>
    <row r="151" ht="12.75">
      <c r="D151" s="83"/>
    </row>
    <row r="152" ht="12.75">
      <c r="D152" s="83"/>
    </row>
    <row r="153" ht="12.75">
      <c r="D153" s="83"/>
    </row>
    <row r="154" ht="12.75">
      <c r="D154" s="83"/>
    </row>
    <row r="155" ht="12.75">
      <c r="D155" s="83"/>
    </row>
    <row r="156" ht="12.75">
      <c r="D156" s="83"/>
    </row>
    <row r="157" ht="12.75">
      <c r="D157" s="83"/>
    </row>
    <row r="158" ht="12.75">
      <c r="D158" s="83"/>
    </row>
    <row r="159" ht="12.75">
      <c r="D159" s="83"/>
    </row>
    <row r="160" ht="12.75">
      <c r="D160" s="83"/>
    </row>
    <row r="161" ht="12.75">
      <c r="D161" s="83"/>
    </row>
    <row r="162" ht="12.75">
      <c r="D162" s="83"/>
    </row>
    <row r="163" ht="12.75">
      <c r="D163" s="83"/>
    </row>
    <row r="164" ht="12.75">
      <c r="D164" s="83"/>
    </row>
    <row r="165" ht="12.75">
      <c r="D165" s="83"/>
    </row>
    <row r="166" ht="12.75">
      <c r="D166" s="83"/>
    </row>
    <row r="167" ht="12.75">
      <c r="D167" s="83"/>
    </row>
    <row r="168" ht="12.75">
      <c r="D168" s="83"/>
    </row>
    <row r="169" ht="12.75">
      <c r="D169" s="83"/>
    </row>
    <row r="170" ht="12.75">
      <c r="D170" s="83"/>
    </row>
    <row r="171" ht="12.75">
      <c r="D171" s="83"/>
    </row>
    <row r="172" ht="12.75">
      <c r="D172" s="83"/>
    </row>
    <row r="173" ht="12.75">
      <c r="D173" s="83"/>
    </row>
    <row r="174" ht="12.75">
      <c r="D174" s="83"/>
    </row>
    <row r="175" ht="12.75">
      <c r="D175" s="83"/>
    </row>
    <row r="176" ht="12.75">
      <c r="D176" s="83"/>
    </row>
    <row r="177" ht="12.75">
      <c r="D177" s="83"/>
    </row>
    <row r="178" ht="12.75">
      <c r="D178" s="83"/>
    </row>
    <row r="179" ht="12.75">
      <c r="D179" s="83"/>
    </row>
    <row r="180" ht="12.75">
      <c r="D180" s="83"/>
    </row>
    <row r="181" ht="12.75">
      <c r="D181" s="83"/>
    </row>
    <row r="182" ht="12.75">
      <c r="D182" s="83"/>
    </row>
    <row r="183" ht="12.75">
      <c r="D183" s="83"/>
    </row>
    <row r="184" ht="12.75">
      <c r="D184" s="83"/>
    </row>
    <row r="185" ht="12.75">
      <c r="D185" s="83"/>
    </row>
    <row r="186" ht="12.75">
      <c r="D186" s="83"/>
    </row>
    <row r="187" ht="12.75">
      <c r="D187" s="83"/>
    </row>
    <row r="188" ht="12.75">
      <c r="D188" s="83"/>
    </row>
    <row r="189" ht="12.75">
      <c r="D189" s="83"/>
    </row>
    <row r="190" ht="12.75">
      <c r="D190" s="83"/>
    </row>
    <row r="191" ht="12.75">
      <c r="D191" s="83"/>
    </row>
    <row r="192" ht="12.75">
      <c r="D192" s="83"/>
    </row>
    <row r="193" ht="12.75">
      <c r="D193" s="83"/>
    </row>
    <row r="194" ht="12.75">
      <c r="D194" s="83"/>
    </row>
    <row r="195" ht="12.75">
      <c r="D195" s="83"/>
    </row>
    <row r="196" ht="12.75">
      <c r="D196" s="83"/>
    </row>
    <row r="197" ht="12.75">
      <c r="D197" s="83"/>
    </row>
    <row r="198" ht="12.75">
      <c r="D198" s="83"/>
    </row>
    <row r="199" ht="12.75">
      <c r="D199" s="83"/>
    </row>
    <row r="200" ht="12.75">
      <c r="D200" s="83"/>
    </row>
    <row r="201" ht="12.75">
      <c r="D201" s="83"/>
    </row>
    <row r="202" ht="12.75">
      <c r="D202" s="83"/>
    </row>
    <row r="203" ht="12.75">
      <c r="D203" s="83"/>
    </row>
    <row r="204" ht="12.75">
      <c r="D204" s="83"/>
    </row>
    <row r="205" ht="12.75">
      <c r="D205" s="83"/>
    </row>
    <row r="206" ht="12.75">
      <c r="D206" s="83"/>
    </row>
    <row r="207" ht="12.75">
      <c r="D207" s="83"/>
    </row>
    <row r="208" ht="12.75">
      <c r="D208" s="83"/>
    </row>
    <row r="209" ht="12.75">
      <c r="D209" s="83"/>
    </row>
    <row r="210" ht="12.75">
      <c r="D210" s="83"/>
    </row>
    <row r="211" ht="12.75">
      <c r="D211" s="83"/>
    </row>
    <row r="212" ht="12.75">
      <c r="D212" s="83"/>
    </row>
    <row r="213" ht="12.75">
      <c r="D213" s="83"/>
    </row>
    <row r="214" ht="12.75">
      <c r="D214" s="83"/>
    </row>
    <row r="215" ht="12.75">
      <c r="D215" s="83"/>
    </row>
    <row r="216" ht="12.75">
      <c r="D216" s="83"/>
    </row>
    <row r="217" ht="12.75">
      <c r="D217" s="83"/>
    </row>
    <row r="218" ht="12.75">
      <c r="D218" s="83"/>
    </row>
    <row r="219" ht="12.75">
      <c r="D219" s="83"/>
    </row>
    <row r="220" ht="12.75">
      <c r="D220" s="83"/>
    </row>
    <row r="221" ht="12.75">
      <c r="D221" s="83"/>
    </row>
    <row r="222" ht="12.75">
      <c r="D222" s="83"/>
    </row>
    <row r="223" ht="12.75">
      <c r="D223" s="83"/>
    </row>
    <row r="224" ht="12.75">
      <c r="D224" s="83"/>
    </row>
    <row r="225" ht="12.75">
      <c r="D225" s="83"/>
    </row>
    <row r="226" ht="12.75">
      <c r="D226" s="83"/>
    </row>
    <row r="227" ht="12.75">
      <c r="D227" s="83"/>
    </row>
    <row r="228" ht="12.75">
      <c r="D228" s="83"/>
    </row>
    <row r="229" ht="12.75">
      <c r="D229" s="83"/>
    </row>
    <row r="230" ht="12.75">
      <c r="D230" s="83"/>
    </row>
    <row r="231" ht="12.75">
      <c r="D231" s="83"/>
    </row>
    <row r="232" ht="12.75">
      <c r="D232" s="83"/>
    </row>
    <row r="233" ht="12.75">
      <c r="D233" s="83"/>
    </row>
    <row r="234" ht="12.75">
      <c r="D234" s="83"/>
    </row>
    <row r="235" ht="12.75">
      <c r="D235" s="83"/>
    </row>
    <row r="236" ht="12.75">
      <c r="D236" s="83"/>
    </row>
    <row r="237" ht="12.75">
      <c r="D237" s="83"/>
    </row>
    <row r="238" ht="12.75">
      <c r="D238" s="83"/>
    </row>
    <row r="239" ht="12.75">
      <c r="D239" s="83"/>
    </row>
    <row r="240" ht="12.75">
      <c r="D240" s="83"/>
    </row>
    <row r="241" ht="12.75">
      <c r="D241" s="83"/>
    </row>
    <row r="242" ht="12.75">
      <c r="D242" s="83"/>
    </row>
    <row r="243" ht="12.75">
      <c r="D243" s="83"/>
    </row>
    <row r="244" ht="12.75">
      <c r="D244" s="83"/>
    </row>
    <row r="245" ht="12.75">
      <c r="D245" s="83"/>
    </row>
    <row r="246" ht="12.75">
      <c r="D246" s="83"/>
    </row>
    <row r="247" ht="12.75">
      <c r="D247" s="83"/>
    </row>
    <row r="248" ht="12.75">
      <c r="D248" s="83"/>
    </row>
    <row r="249" ht="12.75">
      <c r="D249" s="83"/>
    </row>
    <row r="250" ht="12.75">
      <c r="D250" s="83"/>
    </row>
    <row r="251" ht="12.75">
      <c r="D251" s="83"/>
    </row>
    <row r="252" ht="12.75">
      <c r="D252" s="83"/>
    </row>
    <row r="253" ht="12.75">
      <c r="D253" s="83"/>
    </row>
    <row r="254" ht="12.75">
      <c r="D254" s="83"/>
    </row>
    <row r="255" ht="12.75">
      <c r="D255" s="83"/>
    </row>
    <row r="256" ht="12.75">
      <c r="D256" s="83"/>
    </row>
    <row r="257" ht="12.75">
      <c r="D257" s="83"/>
    </row>
    <row r="258" ht="12.75">
      <c r="D258" s="83"/>
    </row>
    <row r="259" ht="12.75">
      <c r="D259" s="83"/>
    </row>
    <row r="260" ht="12.75">
      <c r="D260" s="83"/>
    </row>
    <row r="261" ht="12.75">
      <c r="D261" s="83"/>
    </row>
    <row r="262" ht="12.75">
      <c r="D262" s="83"/>
    </row>
    <row r="263" ht="12.75">
      <c r="D263" s="83"/>
    </row>
    <row r="264" ht="12.75">
      <c r="D264" s="83"/>
    </row>
    <row r="265" ht="12.75">
      <c r="D265" s="83"/>
    </row>
    <row r="266" ht="12.75">
      <c r="D266" s="83"/>
    </row>
    <row r="267" ht="12.75">
      <c r="D267" s="83"/>
    </row>
    <row r="268" ht="12.75">
      <c r="D268" s="83"/>
    </row>
    <row r="269" ht="12.75">
      <c r="D269" s="83"/>
    </row>
    <row r="270" ht="12.75">
      <c r="D270" s="83"/>
    </row>
    <row r="271" ht="12.75">
      <c r="D271" s="83"/>
    </row>
    <row r="272" ht="12.75">
      <c r="D272" s="83"/>
    </row>
    <row r="273" ht="12.75">
      <c r="D273" s="83"/>
    </row>
    <row r="274" ht="12.75">
      <c r="D274" s="83"/>
    </row>
    <row r="275" ht="12.75">
      <c r="D275" s="83"/>
    </row>
    <row r="276" ht="12.75">
      <c r="D276" s="83"/>
    </row>
    <row r="277" ht="12.75">
      <c r="D277" s="83"/>
    </row>
    <row r="278" ht="12.75">
      <c r="D278" s="83"/>
    </row>
    <row r="279" ht="12.75">
      <c r="D279" s="83"/>
    </row>
    <row r="280" ht="12.75">
      <c r="D280" s="83"/>
    </row>
    <row r="281" ht="12.75">
      <c r="D281" s="83"/>
    </row>
    <row r="282" ht="12.75">
      <c r="D282" s="83"/>
    </row>
    <row r="283" ht="12.75">
      <c r="D283" s="83"/>
    </row>
    <row r="284" ht="12.75">
      <c r="D284" s="83"/>
    </row>
    <row r="285" ht="12.75">
      <c r="D285" s="83"/>
    </row>
    <row r="286" ht="12.75">
      <c r="D286" s="83"/>
    </row>
    <row r="287" ht="12.75">
      <c r="D287" s="83"/>
    </row>
    <row r="288" ht="12.75">
      <c r="D288" s="83"/>
    </row>
    <row r="289" ht="12.75">
      <c r="D289" s="83"/>
    </row>
    <row r="290" ht="12.75">
      <c r="D290" s="83"/>
    </row>
    <row r="291" ht="12.75">
      <c r="D291" s="83"/>
    </row>
    <row r="292" ht="12.75">
      <c r="D292" s="83"/>
    </row>
    <row r="293" ht="12.75">
      <c r="D293" s="83"/>
    </row>
    <row r="294" ht="12.75">
      <c r="D294" s="83"/>
    </row>
    <row r="295" ht="12.75">
      <c r="D295" s="83"/>
    </row>
    <row r="296" ht="12.75">
      <c r="D296" s="83"/>
    </row>
    <row r="297" ht="12.75">
      <c r="D297" s="83"/>
    </row>
    <row r="298" ht="12.75">
      <c r="D298" s="83"/>
    </row>
    <row r="299" ht="12.75">
      <c r="D299" s="83"/>
    </row>
    <row r="300" ht="12.75">
      <c r="D300" s="83"/>
    </row>
    <row r="301" ht="12.75">
      <c r="D301" s="83"/>
    </row>
    <row r="302" ht="12.75">
      <c r="D302" s="83"/>
    </row>
    <row r="303" ht="12.75">
      <c r="D303" s="83"/>
    </row>
    <row r="304" ht="12.75">
      <c r="D304" s="83"/>
    </row>
    <row r="305" ht="12.75">
      <c r="D305" s="83"/>
    </row>
    <row r="306" ht="12.75">
      <c r="D306" s="83"/>
    </row>
    <row r="307" ht="12.75">
      <c r="D307" s="83"/>
    </row>
    <row r="308" ht="12.75">
      <c r="D308" s="83"/>
    </row>
    <row r="309" ht="12.75">
      <c r="D309" s="83"/>
    </row>
    <row r="310" ht="12.75">
      <c r="D310" s="83"/>
    </row>
    <row r="311" ht="12.75">
      <c r="D311" s="83"/>
    </row>
    <row r="312" ht="12.75">
      <c r="D312" s="83"/>
    </row>
    <row r="313" ht="12.75">
      <c r="D313" s="83"/>
    </row>
    <row r="314" ht="12.75">
      <c r="D314" s="83"/>
    </row>
    <row r="315" ht="12.75">
      <c r="D315" s="83"/>
    </row>
    <row r="316" ht="12.75">
      <c r="D316" s="83"/>
    </row>
    <row r="317" ht="12.75">
      <c r="D317" s="83"/>
    </row>
    <row r="318" ht="12.75">
      <c r="D318" s="83"/>
    </row>
    <row r="319" ht="12.75">
      <c r="D319" s="83"/>
    </row>
    <row r="320" ht="12.75">
      <c r="D320" s="83"/>
    </row>
    <row r="321" ht="12.75">
      <c r="D321" s="83"/>
    </row>
    <row r="322" ht="12.75">
      <c r="D322" s="83"/>
    </row>
    <row r="323" ht="12.75">
      <c r="D323" s="83"/>
    </row>
    <row r="324" ht="12.75">
      <c r="D324" s="83"/>
    </row>
    <row r="325" ht="12.75">
      <c r="D325" s="83"/>
    </row>
    <row r="326" ht="12.75">
      <c r="D326" s="83"/>
    </row>
    <row r="327" ht="12.75">
      <c r="D327" s="83"/>
    </row>
    <row r="328" ht="12.75">
      <c r="D328" s="83"/>
    </row>
    <row r="329" ht="12.75">
      <c r="D329" s="83"/>
    </row>
    <row r="330" ht="12.75">
      <c r="D330" s="83"/>
    </row>
    <row r="331" ht="12.75">
      <c r="D331" s="83"/>
    </row>
    <row r="332" ht="12.75">
      <c r="D332" s="83"/>
    </row>
    <row r="333" ht="12.75">
      <c r="D333" s="83"/>
    </row>
    <row r="334" ht="12.75">
      <c r="D334" s="83"/>
    </row>
    <row r="335" ht="12.75">
      <c r="D335" s="83"/>
    </row>
    <row r="336" ht="12.75">
      <c r="D336" s="83"/>
    </row>
    <row r="337" ht="12.75">
      <c r="D337" s="83"/>
    </row>
    <row r="338" ht="12.75">
      <c r="D338" s="83"/>
    </row>
    <row r="339" ht="12.75">
      <c r="D339" s="83"/>
    </row>
    <row r="340" ht="12.75">
      <c r="D340" s="83"/>
    </row>
    <row r="341" ht="12.75">
      <c r="D341" s="83"/>
    </row>
    <row r="342" ht="12.75">
      <c r="D342" s="83"/>
    </row>
    <row r="343" ht="12.75">
      <c r="D343" s="83"/>
    </row>
    <row r="344" ht="12.75">
      <c r="D344" s="83"/>
    </row>
    <row r="345" ht="12.75">
      <c r="D345" s="83"/>
    </row>
    <row r="346" ht="12.75">
      <c r="D346" s="83"/>
    </row>
    <row r="347" ht="12.75">
      <c r="D347" s="83"/>
    </row>
    <row r="348" ht="12.75">
      <c r="D348" s="83"/>
    </row>
    <row r="349" ht="12.75">
      <c r="D349" s="83"/>
    </row>
    <row r="350" ht="12.75">
      <c r="D350" s="83"/>
    </row>
    <row r="351" ht="12.75">
      <c r="D351" s="83"/>
    </row>
    <row r="352" ht="12.75">
      <c r="D352" s="83"/>
    </row>
    <row r="353" ht="12.75">
      <c r="D353" s="83"/>
    </row>
    <row r="354" ht="12.75">
      <c r="D354" s="83"/>
    </row>
    <row r="355" ht="12.75">
      <c r="D355" s="83"/>
    </row>
    <row r="356" ht="12.75">
      <c r="D356" s="83"/>
    </row>
    <row r="357" ht="12.75">
      <c r="D357" s="83"/>
    </row>
    <row r="358" ht="12.75">
      <c r="D358" s="83"/>
    </row>
    <row r="359" ht="12.75">
      <c r="D359" s="83"/>
    </row>
    <row r="360" ht="12.75">
      <c r="D360" s="83"/>
    </row>
    <row r="361" ht="12.75">
      <c r="D361" s="83"/>
    </row>
    <row r="362" ht="12.75">
      <c r="D362" s="83"/>
    </row>
    <row r="363" ht="12.75">
      <c r="D363" s="83"/>
    </row>
    <row r="364" ht="12.75">
      <c r="D364" s="83"/>
    </row>
    <row r="365" ht="12.75">
      <c r="D365" s="83"/>
    </row>
    <row r="366" ht="12.75">
      <c r="D366" s="83"/>
    </row>
    <row r="367" ht="12.75">
      <c r="D367" s="83"/>
    </row>
    <row r="368" ht="12.75">
      <c r="D368" s="83"/>
    </row>
    <row r="369" ht="12.75">
      <c r="D369" s="83"/>
    </row>
    <row r="370" ht="12.75">
      <c r="D370" s="83"/>
    </row>
    <row r="371" ht="12.75">
      <c r="D371" s="83"/>
    </row>
    <row r="372" ht="12.75">
      <c r="D372" s="83"/>
    </row>
    <row r="373" ht="12.75">
      <c r="D373" s="83"/>
    </row>
    <row r="374" ht="12.75">
      <c r="D374" s="83"/>
    </row>
    <row r="375" ht="12.75">
      <c r="D375" s="83"/>
    </row>
    <row r="376" ht="12.75">
      <c r="D376" s="83"/>
    </row>
    <row r="377" ht="12.75">
      <c r="D377" s="83"/>
    </row>
    <row r="378" ht="12.75">
      <c r="D378" s="83"/>
    </row>
    <row r="379" ht="12.75">
      <c r="D379" s="83"/>
    </row>
    <row r="380" ht="12.75">
      <c r="D380" s="83"/>
    </row>
    <row r="381" ht="12.75">
      <c r="D381" s="83"/>
    </row>
    <row r="382" ht="12.75">
      <c r="D382" s="83"/>
    </row>
    <row r="383" ht="12.75">
      <c r="D383" s="83"/>
    </row>
    <row r="384" ht="12.75">
      <c r="D384" s="83"/>
    </row>
    <row r="385" ht="12.75">
      <c r="D385" s="83"/>
    </row>
    <row r="386" ht="12.75">
      <c r="D386" s="83"/>
    </row>
    <row r="387" ht="12.75">
      <c r="D387" s="83"/>
    </row>
    <row r="388" ht="12.75">
      <c r="D388" s="83"/>
    </row>
    <row r="389" ht="12.75">
      <c r="D389" s="83"/>
    </row>
    <row r="390" ht="12.75">
      <c r="D390" s="83"/>
    </row>
    <row r="391" ht="12.75">
      <c r="D391" s="83"/>
    </row>
    <row r="392" ht="12.75">
      <c r="D392" s="83"/>
    </row>
    <row r="393" ht="12.75">
      <c r="D393" s="83"/>
    </row>
    <row r="394" ht="12.75">
      <c r="D394" s="83"/>
    </row>
    <row r="395" ht="12.75">
      <c r="D395" s="83"/>
    </row>
    <row r="396" ht="12.75">
      <c r="D396" s="83"/>
    </row>
    <row r="397" ht="12.75">
      <c r="D397" s="83"/>
    </row>
    <row r="398" ht="12.75">
      <c r="D398" s="83"/>
    </row>
    <row r="399" ht="12.75">
      <c r="D399" s="83"/>
    </row>
    <row r="400" ht="12.75">
      <c r="D400" s="83"/>
    </row>
    <row r="401" ht="12.75">
      <c r="D401" s="83"/>
    </row>
    <row r="402" ht="12.75">
      <c r="D402" s="83"/>
    </row>
    <row r="403" ht="12.75">
      <c r="D403" s="83"/>
    </row>
    <row r="404" ht="12.75">
      <c r="D404" s="83"/>
    </row>
    <row r="405" ht="12.75">
      <c r="D405" s="83"/>
    </row>
    <row r="406" ht="12.75">
      <c r="D406" s="83"/>
    </row>
    <row r="407" ht="12.75">
      <c r="D407" s="83"/>
    </row>
    <row r="408" ht="12.75">
      <c r="D408" s="83"/>
    </row>
    <row r="409" ht="12.75">
      <c r="D409" s="83"/>
    </row>
    <row r="410" ht="12.75">
      <c r="D410" s="83"/>
    </row>
    <row r="411" ht="12.75">
      <c r="D411" s="83"/>
    </row>
    <row r="412" ht="12.75">
      <c r="D412" s="83"/>
    </row>
    <row r="413" ht="12.75">
      <c r="D413" s="83"/>
    </row>
    <row r="414" ht="12.75">
      <c r="D414" s="83"/>
    </row>
    <row r="415" ht="12.75">
      <c r="D415" s="83"/>
    </row>
    <row r="416" ht="12.75">
      <c r="D416" s="83"/>
    </row>
    <row r="417" ht="12.75">
      <c r="D417" s="83"/>
    </row>
    <row r="418" ht="12.75">
      <c r="D418" s="83"/>
    </row>
    <row r="419" ht="12.75">
      <c r="D419" s="83"/>
    </row>
    <row r="420" ht="12.75">
      <c r="D420" s="83"/>
    </row>
    <row r="421" ht="12.75">
      <c r="D421" s="83"/>
    </row>
    <row r="422" ht="12.75">
      <c r="D422" s="83"/>
    </row>
    <row r="423" ht="12.75"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  <row r="520" ht="12.75">
      <c r="D520" s="83"/>
    </row>
    <row r="521" ht="12.75">
      <c r="D521" s="83"/>
    </row>
    <row r="522" ht="12.75">
      <c r="D522" s="83"/>
    </row>
    <row r="523" ht="12.75">
      <c r="D523" s="83"/>
    </row>
    <row r="524" ht="12.75">
      <c r="D524" s="83"/>
    </row>
    <row r="525" ht="12.75">
      <c r="D525" s="83"/>
    </row>
    <row r="526" ht="12.75">
      <c r="D526" s="83"/>
    </row>
    <row r="527" ht="12.75">
      <c r="D527" s="83"/>
    </row>
    <row r="528" ht="12.75">
      <c r="D528" s="83"/>
    </row>
    <row r="529" ht="12.75">
      <c r="D529" s="83"/>
    </row>
    <row r="530" ht="12.75">
      <c r="D530" s="83"/>
    </row>
    <row r="531" ht="12.75">
      <c r="D531" s="83"/>
    </row>
    <row r="532" ht="12.75">
      <c r="D532" s="83"/>
    </row>
    <row r="533" ht="12.75">
      <c r="D533" s="83"/>
    </row>
    <row r="534" ht="12.75">
      <c r="D534" s="83"/>
    </row>
    <row r="535" ht="12.75">
      <c r="D535" s="83"/>
    </row>
    <row r="536" ht="12.75">
      <c r="D536" s="83"/>
    </row>
    <row r="537" ht="12.75">
      <c r="D537" s="83"/>
    </row>
    <row r="538" ht="12.75">
      <c r="D538" s="83"/>
    </row>
    <row r="539" ht="12.75">
      <c r="D539" s="83"/>
    </row>
    <row r="540" ht="12.75">
      <c r="D540" s="83"/>
    </row>
    <row r="541" ht="12.75">
      <c r="D541" s="83"/>
    </row>
    <row r="542" ht="12.75">
      <c r="D542" s="83"/>
    </row>
    <row r="543" ht="12.75">
      <c r="D543" s="83"/>
    </row>
    <row r="544" ht="12.75">
      <c r="D544" s="83"/>
    </row>
    <row r="545" ht="12.75">
      <c r="D545" s="83"/>
    </row>
    <row r="546" ht="12.75">
      <c r="D546" s="83"/>
    </row>
    <row r="547" ht="12.75">
      <c r="D547" s="83"/>
    </row>
    <row r="548" ht="12.75">
      <c r="D548" s="83"/>
    </row>
    <row r="549" ht="12.75">
      <c r="D549" s="83"/>
    </row>
    <row r="550" ht="12.75">
      <c r="D550" s="83"/>
    </row>
    <row r="551" ht="12.75">
      <c r="D551" s="83"/>
    </row>
    <row r="552" ht="12.75">
      <c r="D552" s="83"/>
    </row>
    <row r="553" ht="12.75">
      <c r="D553" s="83"/>
    </row>
    <row r="554" ht="12.75">
      <c r="D554" s="83"/>
    </row>
    <row r="555" ht="12.75">
      <c r="D555" s="83"/>
    </row>
    <row r="556" ht="12.75">
      <c r="D556" s="83"/>
    </row>
    <row r="557" ht="12.75">
      <c r="D557" s="83"/>
    </row>
    <row r="558" ht="12.75">
      <c r="D558" s="83"/>
    </row>
    <row r="559" ht="12.75">
      <c r="D559" s="83"/>
    </row>
    <row r="560" ht="12.75">
      <c r="D560" s="83"/>
    </row>
    <row r="561" ht="12.75">
      <c r="D561" s="83"/>
    </row>
    <row r="562" ht="12.75">
      <c r="D562" s="83"/>
    </row>
    <row r="563" ht="12.75">
      <c r="D563" s="83"/>
    </row>
    <row r="564" ht="12.75">
      <c r="D564" s="83"/>
    </row>
    <row r="565" ht="12.75">
      <c r="D565" s="83"/>
    </row>
    <row r="566" ht="12.75">
      <c r="D566" s="83"/>
    </row>
    <row r="567" ht="12.75">
      <c r="D567" s="83"/>
    </row>
    <row r="568" ht="12.75">
      <c r="D568" s="83"/>
    </row>
    <row r="569" ht="12.75">
      <c r="D569" s="83"/>
    </row>
    <row r="570" ht="12.75">
      <c r="D570" s="83"/>
    </row>
    <row r="571" ht="12.75">
      <c r="D571" s="83"/>
    </row>
    <row r="572" ht="12.75">
      <c r="D572" s="83"/>
    </row>
    <row r="573" ht="12.75">
      <c r="D573" s="83"/>
    </row>
    <row r="574" ht="12.75">
      <c r="D574" s="83"/>
    </row>
    <row r="575" ht="12.75">
      <c r="D575" s="83"/>
    </row>
    <row r="576" ht="12.75">
      <c r="D576" s="83"/>
    </row>
    <row r="577" ht="12.75">
      <c r="D577" s="83"/>
    </row>
    <row r="578" ht="12.75">
      <c r="D578" s="83"/>
    </row>
    <row r="579" ht="12.75">
      <c r="D579" s="83"/>
    </row>
    <row r="580" ht="12.75">
      <c r="D580" s="83"/>
    </row>
    <row r="581" ht="12.75">
      <c r="D581" s="83"/>
    </row>
    <row r="582" ht="12.75">
      <c r="D582" s="83"/>
    </row>
    <row r="583" ht="12.75">
      <c r="D583" s="83"/>
    </row>
    <row r="584" ht="12.75">
      <c r="D584" s="83"/>
    </row>
    <row r="585" ht="12.75">
      <c r="D585" s="83"/>
    </row>
    <row r="586" ht="12.75">
      <c r="D586" s="83"/>
    </row>
    <row r="587" ht="12.75">
      <c r="D587" s="83"/>
    </row>
    <row r="588" ht="12.75">
      <c r="D588" s="83"/>
    </row>
    <row r="589" ht="12.75">
      <c r="D589" s="83"/>
    </row>
    <row r="590" ht="12.75">
      <c r="D590" s="83"/>
    </row>
    <row r="591" ht="12.75">
      <c r="D591" s="83"/>
    </row>
    <row r="592" ht="12.75">
      <c r="D592" s="83"/>
    </row>
    <row r="593" ht="12.75">
      <c r="D593" s="83"/>
    </row>
    <row r="594" ht="12.75">
      <c r="D594" s="83"/>
    </row>
    <row r="595" ht="12.75">
      <c r="D595" s="83"/>
    </row>
    <row r="596" ht="12.75">
      <c r="D596" s="83"/>
    </row>
    <row r="597" ht="12.75">
      <c r="D597" s="83"/>
    </row>
    <row r="598" ht="12.75">
      <c r="D598" s="83"/>
    </row>
    <row r="599" ht="12.75">
      <c r="D599" s="83"/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  <row r="823" ht="12.75">
      <c r="D823" s="83"/>
    </row>
    <row r="824" ht="12.75">
      <c r="D824" s="83"/>
    </row>
    <row r="825" ht="12.75">
      <c r="D825" s="83"/>
    </row>
    <row r="826" ht="12.75">
      <c r="D826" s="83"/>
    </row>
    <row r="827" ht="12.75">
      <c r="D827" s="83"/>
    </row>
    <row r="828" ht="12.75">
      <c r="D828" s="83"/>
    </row>
    <row r="829" ht="12.75">
      <c r="D829" s="83"/>
    </row>
    <row r="830" ht="12.75">
      <c r="D830" s="83"/>
    </row>
    <row r="831" ht="12.75">
      <c r="D831" s="83"/>
    </row>
    <row r="832" ht="12.75">
      <c r="D832" s="83"/>
    </row>
    <row r="833" ht="12.75">
      <c r="D833" s="83"/>
    </row>
    <row r="834" ht="12.75">
      <c r="D834" s="83"/>
    </row>
    <row r="835" ht="12.75">
      <c r="D835" s="83"/>
    </row>
    <row r="836" ht="12.75">
      <c r="D836" s="83"/>
    </row>
    <row r="837" ht="12.75">
      <c r="D837" s="83"/>
    </row>
    <row r="838" ht="12.75">
      <c r="D838" s="83"/>
    </row>
    <row r="839" ht="12.75">
      <c r="D839" s="83"/>
    </row>
    <row r="840" ht="12.75">
      <c r="D840" s="83"/>
    </row>
    <row r="841" ht="12.75">
      <c r="D841" s="83"/>
    </row>
    <row r="842" ht="12.75">
      <c r="D842" s="83"/>
    </row>
    <row r="843" ht="12.75">
      <c r="D843" s="83"/>
    </row>
    <row r="844" ht="12.75">
      <c r="D844" s="83"/>
    </row>
    <row r="845" ht="12.75">
      <c r="D845" s="83"/>
    </row>
    <row r="846" ht="12.75">
      <c r="D846" s="83"/>
    </row>
    <row r="847" ht="12.75">
      <c r="D847" s="83"/>
    </row>
    <row r="848" ht="12.75">
      <c r="D848" s="83"/>
    </row>
    <row r="849" ht="12.75">
      <c r="D849" s="83"/>
    </row>
    <row r="850" ht="12.75">
      <c r="D850" s="83"/>
    </row>
    <row r="851" ht="12.75">
      <c r="D851" s="83"/>
    </row>
    <row r="852" ht="12.75">
      <c r="D852" s="83"/>
    </row>
    <row r="853" ht="12.75">
      <c r="D853" s="83"/>
    </row>
    <row r="854" ht="12.75">
      <c r="D854" s="83"/>
    </row>
    <row r="855" ht="12.75">
      <c r="D855" s="83"/>
    </row>
    <row r="856" ht="12.75">
      <c r="D856" s="83"/>
    </row>
    <row r="857" ht="12.75">
      <c r="D857" s="83"/>
    </row>
    <row r="858" ht="12.75">
      <c r="D858" s="83"/>
    </row>
    <row r="859" ht="12.75">
      <c r="D859" s="83"/>
    </row>
    <row r="860" ht="12.75">
      <c r="D860" s="83"/>
    </row>
    <row r="861" ht="12.75">
      <c r="D861" s="83"/>
    </row>
    <row r="862" ht="12.75">
      <c r="D862" s="83"/>
    </row>
    <row r="863" ht="12.75">
      <c r="D863" s="83"/>
    </row>
    <row r="864" ht="12.75">
      <c r="D864" s="83"/>
    </row>
    <row r="865" ht="12.75">
      <c r="D865" s="83"/>
    </row>
    <row r="866" ht="12.75">
      <c r="D866" s="83"/>
    </row>
    <row r="867" ht="12.75">
      <c r="D867" s="83"/>
    </row>
    <row r="868" ht="12.75">
      <c r="D868" s="83"/>
    </row>
    <row r="869" ht="12.75">
      <c r="D869" s="83"/>
    </row>
    <row r="870" ht="12.75">
      <c r="D870" s="83"/>
    </row>
    <row r="871" ht="12.75">
      <c r="D871" s="83"/>
    </row>
    <row r="872" ht="12.75">
      <c r="D872" s="83"/>
    </row>
    <row r="873" ht="12.75">
      <c r="D873" s="83"/>
    </row>
    <row r="874" ht="12.75">
      <c r="D874" s="83"/>
    </row>
    <row r="875" ht="12.75">
      <c r="D875" s="83"/>
    </row>
    <row r="876" ht="12.75">
      <c r="D876" s="83"/>
    </row>
    <row r="877" ht="12.75">
      <c r="D877" s="83"/>
    </row>
    <row r="878" ht="12.75">
      <c r="D878" s="83"/>
    </row>
    <row r="879" ht="12.75">
      <c r="D879" s="83"/>
    </row>
    <row r="880" ht="12.75">
      <c r="D880" s="83"/>
    </row>
    <row r="881" ht="12.75">
      <c r="D881" s="83"/>
    </row>
    <row r="882" ht="12.75">
      <c r="D882" s="83"/>
    </row>
    <row r="883" ht="12.75">
      <c r="D883" s="83"/>
    </row>
    <row r="884" ht="12.75">
      <c r="D884" s="83"/>
    </row>
    <row r="885" ht="12.75">
      <c r="D885" s="83"/>
    </row>
    <row r="886" ht="12.75">
      <c r="D886" s="83"/>
    </row>
    <row r="887" ht="12.75">
      <c r="D887" s="83"/>
    </row>
    <row r="888" ht="12.75">
      <c r="D888" s="83"/>
    </row>
    <row r="889" ht="12.75">
      <c r="D889" s="83"/>
    </row>
    <row r="890" ht="12.75">
      <c r="D890" s="83"/>
    </row>
    <row r="891" ht="12.75">
      <c r="D891" s="83"/>
    </row>
    <row r="892" ht="12.75">
      <c r="D892" s="83"/>
    </row>
    <row r="893" ht="12.75">
      <c r="D893" s="83"/>
    </row>
    <row r="894" ht="12.75">
      <c r="D894" s="83"/>
    </row>
    <row r="895" ht="12.75">
      <c r="D895" s="83"/>
    </row>
    <row r="896" ht="12.75">
      <c r="D896" s="83"/>
    </row>
    <row r="897" ht="12.75">
      <c r="D897" s="83"/>
    </row>
    <row r="898" ht="12.75">
      <c r="D898" s="83"/>
    </row>
    <row r="899" ht="12.75">
      <c r="D899" s="83"/>
    </row>
    <row r="900" ht="12.75">
      <c r="D900" s="83"/>
    </row>
    <row r="901" ht="12.75">
      <c r="D901" s="83"/>
    </row>
    <row r="902" ht="12.75">
      <c r="D902" s="83"/>
    </row>
    <row r="903" ht="12.75">
      <c r="D903" s="83"/>
    </row>
    <row r="904" ht="12.75">
      <c r="D904" s="83"/>
    </row>
    <row r="905" ht="12.75">
      <c r="D905" s="83"/>
    </row>
    <row r="906" ht="12.75">
      <c r="D906" s="83"/>
    </row>
    <row r="907" ht="12.75">
      <c r="D907" s="83"/>
    </row>
    <row r="908" ht="12.75">
      <c r="D908" s="83"/>
    </row>
    <row r="909" ht="12.75">
      <c r="D909" s="83"/>
    </row>
    <row r="910" ht="12.75">
      <c r="D910" s="83"/>
    </row>
    <row r="911" ht="12.75">
      <c r="D911" s="83"/>
    </row>
    <row r="912" ht="12.75">
      <c r="D912" s="83"/>
    </row>
    <row r="913" ht="12.75">
      <c r="D913" s="83"/>
    </row>
    <row r="914" ht="12.75">
      <c r="D914" s="83"/>
    </row>
    <row r="915" ht="12.75">
      <c r="D915" s="83"/>
    </row>
    <row r="916" ht="12.75">
      <c r="D916" s="83"/>
    </row>
    <row r="917" ht="12.75">
      <c r="D917" s="83"/>
    </row>
    <row r="918" ht="12.75">
      <c r="D918" s="83"/>
    </row>
    <row r="919" ht="12.75">
      <c r="D919" s="83"/>
    </row>
    <row r="920" ht="12.75">
      <c r="D920" s="83"/>
    </row>
    <row r="921" ht="12.75">
      <c r="D921" s="83"/>
    </row>
    <row r="922" ht="12.75">
      <c r="D922" s="83"/>
    </row>
    <row r="923" ht="12.75">
      <c r="D923" s="83"/>
    </row>
    <row r="924" ht="12.75">
      <c r="D924" s="83"/>
    </row>
    <row r="925" ht="12.75">
      <c r="D925" s="83"/>
    </row>
    <row r="926" ht="12.75">
      <c r="D926" s="83"/>
    </row>
    <row r="927" ht="12.75">
      <c r="D927" s="83"/>
    </row>
    <row r="928" ht="12.75">
      <c r="D928" s="83"/>
    </row>
    <row r="929" ht="12.75">
      <c r="D929" s="83"/>
    </row>
    <row r="930" ht="12.75">
      <c r="D930" s="83"/>
    </row>
    <row r="931" ht="12.75">
      <c r="D931" s="83"/>
    </row>
    <row r="932" ht="12.75">
      <c r="D932" s="83"/>
    </row>
    <row r="933" ht="12.75">
      <c r="D933" s="83"/>
    </row>
    <row r="934" ht="12.75">
      <c r="D934" s="83"/>
    </row>
    <row r="935" ht="12.75">
      <c r="D935" s="83"/>
    </row>
    <row r="936" ht="12.75">
      <c r="D936" s="83"/>
    </row>
    <row r="937" ht="12.75">
      <c r="D937" s="83"/>
    </row>
    <row r="938" ht="12.75">
      <c r="D938" s="83"/>
    </row>
    <row r="939" ht="12.75">
      <c r="D939" s="83"/>
    </row>
    <row r="940" ht="12.75">
      <c r="D940" s="83"/>
    </row>
    <row r="941" ht="12.75">
      <c r="D941" s="83"/>
    </row>
    <row r="942" ht="12.75">
      <c r="D942" s="83"/>
    </row>
    <row r="943" ht="12.75">
      <c r="D943" s="83"/>
    </row>
    <row r="944" ht="12.75">
      <c r="D944" s="83"/>
    </row>
    <row r="945" ht="12.75">
      <c r="D945" s="83"/>
    </row>
    <row r="946" ht="12.75">
      <c r="D946" s="83"/>
    </row>
    <row r="947" ht="12.75">
      <c r="D947" s="83"/>
    </row>
    <row r="948" ht="12.75">
      <c r="D948" s="83"/>
    </row>
    <row r="949" ht="12.75">
      <c r="D949" s="83"/>
    </row>
    <row r="950" ht="12.75">
      <c r="D950" s="83"/>
    </row>
    <row r="951" ht="12.75">
      <c r="D951" s="83"/>
    </row>
    <row r="952" ht="12.75">
      <c r="D952" s="83"/>
    </row>
    <row r="953" ht="12.75">
      <c r="D953" s="83"/>
    </row>
    <row r="954" ht="12.75">
      <c r="D954" s="83"/>
    </row>
    <row r="955" ht="12.75">
      <c r="D955" s="83"/>
    </row>
    <row r="956" ht="12.75">
      <c r="D956" s="83"/>
    </row>
    <row r="957" ht="12.75">
      <c r="D957" s="83"/>
    </row>
    <row r="958" ht="12.75">
      <c r="D958" s="83"/>
    </row>
    <row r="959" ht="12.75">
      <c r="D959" s="83"/>
    </row>
    <row r="960" ht="12.75">
      <c r="D960" s="83"/>
    </row>
    <row r="961" ht="12.75">
      <c r="D961" s="83"/>
    </row>
    <row r="962" ht="12.75">
      <c r="D962" s="83"/>
    </row>
    <row r="963" ht="12.75">
      <c r="D963" s="83"/>
    </row>
    <row r="964" ht="12.75">
      <c r="D964" s="83"/>
    </row>
    <row r="965" ht="12.75">
      <c r="D965" s="83"/>
    </row>
    <row r="966" ht="12.75">
      <c r="D966" s="83"/>
    </row>
    <row r="967" ht="12.75">
      <c r="D967" s="83"/>
    </row>
    <row r="968" ht="12.75">
      <c r="D968" s="83"/>
    </row>
    <row r="969" ht="12.75">
      <c r="D969" s="83"/>
    </row>
    <row r="970" ht="12.75">
      <c r="D970" s="83"/>
    </row>
    <row r="971" ht="12.75">
      <c r="D971" s="83"/>
    </row>
    <row r="972" ht="12.75">
      <c r="D972" s="83"/>
    </row>
    <row r="973" ht="12.75">
      <c r="D973" s="83"/>
    </row>
    <row r="974" ht="12.75">
      <c r="D974" s="83"/>
    </row>
    <row r="975" ht="12.75">
      <c r="D975" s="83"/>
    </row>
    <row r="976" ht="12.75">
      <c r="D976" s="83"/>
    </row>
    <row r="977" ht="12.75">
      <c r="D977" s="83"/>
    </row>
    <row r="978" ht="12.75">
      <c r="D978" s="83"/>
    </row>
    <row r="979" ht="12.75">
      <c r="D979" s="83"/>
    </row>
    <row r="980" ht="12.75">
      <c r="D980" s="83"/>
    </row>
    <row r="981" ht="12.75">
      <c r="D981" s="83"/>
    </row>
    <row r="982" ht="12.75">
      <c r="D982" s="83"/>
    </row>
    <row r="983" ht="12.75">
      <c r="D983" s="83"/>
    </row>
    <row r="984" ht="12.75">
      <c r="D984" s="83"/>
    </row>
    <row r="985" ht="12.75">
      <c r="D985" s="83"/>
    </row>
    <row r="986" ht="12.75">
      <c r="D986" s="83"/>
    </row>
    <row r="987" ht="12.75">
      <c r="D987" s="83"/>
    </row>
    <row r="988" ht="12.75">
      <c r="D988" s="83"/>
    </row>
    <row r="989" ht="12.75">
      <c r="D989" s="83"/>
    </row>
    <row r="990" ht="12.75">
      <c r="D990" s="83"/>
    </row>
    <row r="991" ht="12.75">
      <c r="D991" s="83"/>
    </row>
    <row r="992" ht="12.75">
      <c r="D992" s="83"/>
    </row>
    <row r="993" ht="12.75">
      <c r="D993" s="83"/>
    </row>
    <row r="994" ht="12.75">
      <c r="D994" s="83"/>
    </row>
    <row r="995" ht="12.75">
      <c r="D995" s="83"/>
    </row>
    <row r="996" ht="12.75">
      <c r="D996" s="83"/>
    </row>
    <row r="997" ht="12.75">
      <c r="D997" s="83"/>
    </row>
    <row r="998" ht="12.75">
      <c r="D998" s="83"/>
    </row>
    <row r="999" ht="12.75">
      <c r="D999" s="83"/>
    </row>
    <row r="1000" ht="12.75">
      <c r="D1000" s="83"/>
    </row>
    <row r="1001" ht="12.75">
      <c r="D1001" s="83"/>
    </row>
    <row r="1002" ht="12.75">
      <c r="D1002" s="83"/>
    </row>
    <row r="1003" ht="12.75">
      <c r="D1003" s="83"/>
    </row>
    <row r="1004" ht="12.75">
      <c r="D1004" s="83"/>
    </row>
    <row r="1005" ht="12.75">
      <c r="D1005" s="83"/>
    </row>
    <row r="1006" ht="12.75">
      <c r="D1006" s="83"/>
    </row>
    <row r="1007" ht="12.75">
      <c r="D1007" s="83"/>
    </row>
    <row r="1008" ht="12.75">
      <c r="D1008" s="83"/>
    </row>
    <row r="1009" ht="12.75">
      <c r="D1009" s="83"/>
    </row>
    <row r="1010" ht="12.75">
      <c r="D1010" s="83"/>
    </row>
    <row r="1011" ht="12.75">
      <c r="D1011" s="83"/>
    </row>
    <row r="1012" ht="12.75">
      <c r="D1012" s="83"/>
    </row>
    <row r="1013" ht="12.75">
      <c r="D1013" s="83"/>
    </row>
    <row r="1014" ht="12.75">
      <c r="D1014" s="83"/>
    </row>
    <row r="1015" ht="12.75">
      <c r="D1015" s="83"/>
    </row>
    <row r="1016" ht="12.75">
      <c r="D1016" s="83"/>
    </row>
    <row r="1017" ht="12.75">
      <c r="D1017" s="83"/>
    </row>
    <row r="1018" ht="12.75">
      <c r="D1018" s="83"/>
    </row>
    <row r="1019" ht="12.75">
      <c r="D1019" s="83"/>
    </row>
    <row r="1020" ht="12.75">
      <c r="D1020" s="83"/>
    </row>
    <row r="1021" ht="12.75">
      <c r="D1021" s="83"/>
    </row>
    <row r="1022" ht="12.75">
      <c r="D1022" s="83"/>
    </row>
    <row r="1023" ht="12.75">
      <c r="D1023" s="83"/>
    </row>
    <row r="1024" ht="12.75">
      <c r="D1024" s="83"/>
    </row>
    <row r="1025" ht="12.75">
      <c r="D1025" s="83"/>
    </row>
    <row r="1026" ht="12.75">
      <c r="D1026" s="83"/>
    </row>
    <row r="1027" ht="12.75">
      <c r="D1027" s="83"/>
    </row>
    <row r="1028" ht="12.75">
      <c r="D1028" s="83"/>
    </row>
    <row r="1029" ht="12.75">
      <c r="D1029" s="83"/>
    </row>
    <row r="1030" ht="12.75">
      <c r="D1030" s="83"/>
    </row>
    <row r="1031" ht="12.75">
      <c r="D1031" s="83"/>
    </row>
    <row r="1032" ht="12.75">
      <c r="D1032" s="83"/>
    </row>
    <row r="1033" ht="12.75">
      <c r="D1033" s="83"/>
    </row>
    <row r="1034" ht="12.75">
      <c r="D1034" s="83"/>
    </row>
    <row r="1035" ht="12.75">
      <c r="D1035" s="83"/>
    </row>
    <row r="1036" ht="12.75">
      <c r="D1036" s="83"/>
    </row>
    <row r="1037" ht="12.75">
      <c r="D1037" s="83"/>
    </row>
    <row r="1038" ht="12.75">
      <c r="D1038" s="83"/>
    </row>
    <row r="1039" ht="12.75">
      <c r="D1039" s="83"/>
    </row>
    <row r="1040" ht="12.75">
      <c r="D1040" s="83"/>
    </row>
    <row r="1041" ht="12.75">
      <c r="D1041" s="83"/>
    </row>
    <row r="1042" ht="12.75">
      <c r="D1042" s="83"/>
    </row>
    <row r="1043" ht="12.75">
      <c r="D1043" s="83"/>
    </row>
    <row r="1044" ht="12.75">
      <c r="D1044" s="83"/>
    </row>
    <row r="1045" ht="12.75">
      <c r="D1045" s="83"/>
    </row>
    <row r="1046" ht="12.75">
      <c r="D1046" s="83"/>
    </row>
    <row r="1047" ht="12.75">
      <c r="D1047" s="83"/>
    </row>
    <row r="1048" ht="12.75">
      <c r="D1048" s="83"/>
    </row>
    <row r="1049" ht="12.75">
      <c r="D1049" s="83"/>
    </row>
    <row r="1050" ht="12.75">
      <c r="D1050" s="83"/>
    </row>
    <row r="1051" ht="12.75">
      <c r="D1051" s="83"/>
    </row>
    <row r="1052" ht="12.75">
      <c r="D1052" s="83"/>
    </row>
    <row r="1053" ht="12.75">
      <c r="D1053" s="83"/>
    </row>
    <row r="1054" ht="12.75">
      <c r="D1054" s="83"/>
    </row>
    <row r="1055" ht="12.75">
      <c r="D1055" s="83"/>
    </row>
    <row r="1056" ht="12.75">
      <c r="D1056" s="83"/>
    </row>
    <row r="1057" ht="12.75">
      <c r="D1057" s="83"/>
    </row>
    <row r="1058" ht="12.75">
      <c r="D1058" s="83"/>
    </row>
    <row r="1059" ht="12.75">
      <c r="D1059" s="83"/>
    </row>
    <row r="1060" ht="12.75">
      <c r="D1060" s="83"/>
    </row>
    <row r="1061" ht="12.75">
      <c r="D1061" s="83"/>
    </row>
    <row r="1062" ht="12.75">
      <c r="D1062" s="83"/>
    </row>
    <row r="1063" ht="12.75">
      <c r="D1063" s="83"/>
    </row>
    <row r="1064" ht="12.75">
      <c r="D1064" s="83"/>
    </row>
    <row r="1065" ht="12.75">
      <c r="D1065" s="83"/>
    </row>
    <row r="1066" ht="12.75">
      <c r="D1066" s="83"/>
    </row>
    <row r="1067" ht="12.75">
      <c r="D1067" s="83"/>
    </row>
    <row r="1068" ht="12.75">
      <c r="D1068" s="83"/>
    </row>
    <row r="1069" ht="12.75">
      <c r="D1069" s="83"/>
    </row>
    <row r="1070" ht="12.75">
      <c r="D1070" s="83"/>
    </row>
    <row r="1071" ht="12.75">
      <c r="D1071" s="83"/>
    </row>
    <row r="1072" ht="12.75">
      <c r="D1072" s="83"/>
    </row>
    <row r="1073" ht="12.75">
      <c r="D1073" s="83"/>
    </row>
    <row r="1074" ht="12.75">
      <c r="D1074" s="83"/>
    </row>
    <row r="1075" ht="12.75">
      <c r="D1075" s="83"/>
    </row>
    <row r="1076" ht="12.75">
      <c r="D1076" s="83"/>
    </row>
    <row r="1077" ht="12.75">
      <c r="D1077" s="83"/>
    </row>
    <row r="1078" ht="12.75">
      <c r="D1078" s="83"/>
    </row>
    <row r="1079" ht="12.75">
      <c r="D1079" s="83"/>
    </row>
    <row r="1080" ht="12.75">
      <c r="D1080" s="83"/>
    </row>
    <row r="1081" ht="12.75">
      <c r="D1081" s="83"/>
    </row>
    <row r="1082" ht="12.75">
      <c r="D1082" s="83"/>
    </row>
    <row r="1083" ht="12.75">
      <c r="D1083" s="83"/>
    </row>
    <row r="1084" ht="12.75">
      <c r="D1084" s="83"/>
    </row>
    <row r="1085" ht="12.75">
      <c r="D1085" s="83"/>
    </row>
    <row r="1086" ht="12.75">
      <c r="D1086" s="83"/>
    </row>
    <row r="1087" ht="12.75">
      <c r="D1087" s="83"/>
    </row>
    <row r="1088" ht="12.75">
      <c r="D1088" s="83"/>
    </row>
    <row r="1089" ht="12.75">
      <c r="D1089" s="83"/>
    </row>
    <row r="1090" ht="12.75">
      <c r="D1090" s="83"/>
    </row>
    <row r="1091" ht="12.75">
      <c r="D1091" s="83"/>
    </row>
    <row r="1092" ht="12.75">
      <c r="D1092" s="83"/>
    </row>
    <row r="1093" ht="12.75">
      <c r="D1093" s="83"/>
    </row>
    <row r="1094" ht="12.75">
      <c r="D1094" s="83"/>
    </row>
    <row r="1095" ht="12.75">
      <c r="D1095" s="83"/>
    </row>
    <row r="1096" ht="12.75">
      <c r="D1096" s="83"/>
    </row>
    <row r="1097" ht="12.75">
      <c r="D1097" s="83"/>
    </row>
    <row r="1098" ht="12.75">
      <c r="D1098" s="83"/>
    </row>
    <row r="1099" ht="12.75">
      <c r="D1099" s="83"/>
    </row>
    <row r="1100" ht="12.75">
      <c r="D1100" s="83"/>
    </row>
    <row r="1101" ht="12.75">
      <c r="D1101" s="83"/>
    </row>
  </sheetData>
  <sheetProtection password="E7C2" sheet="1"/>
  <mergeCells count="22">
    <mergeCell ref="A1:G1"/>
    <mergeCell ref="C2:G2"/>
    <mergeCell ref="C3:G3"/>
    <mergeCell ref="C4:G4"/>
    <mergeCell ref="C12:G12"/>
    <mergeCell ref="C15:G15"/>
    <mergeCell ref="C17:G17"/>
    <mergeCell ref="C19:G19"/>
    <mergeCell ref="C21:G21"/>
    <mergeCell ref="C24:G24"/>
    <mergeCell ref="C26:G26"/>
    <mergeCell ref="C28:G28"/>
    <mergeCell ref="C30:G30"/>
    <mergeCell ref="C32:G32"/>
    <mergeCell ref="C34:G34"/>
    <mergeCell ref="C87:G87"/>
    <mergeCell ref="C95:G95"/>
    <mergeCell ref="C37:G37"/>
    <mergeCell ref="C44:G44"/>
    <mergeCell ref="C46:G46"/>
    <mergeCell ref="C55:G55"/>
    <mergeCell ref="C73:G73"/>
  </mergeCells>
  <printOptions/>
  <pageMargins left="0.590277777777778" right="0.196527777777778" top="0.7875" bottom="0.7875" header="0.511805555555555" footer="0.3"/>
  <pageSetup horizontalDpi="300" verticalDpi="300" orientation="landscape" paperSize="9"/>
  <headerFooter>
    <oddFooter>&amp;LZpracováno programem BUILDpower S,  © RTS, a.s.&amp;RStránka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86"/>
  <sheetViews>
    <sheetView workbookViewId="0" topLeftCell="A1">
      <pane ySplit="7" topLeftCell="A61" activePane="bottomLeft" state="frozen"/>
      <selection pane="bottomLeft" activeCell="C78" sqref="C78"/>
    </sheetView>
  </sheetViews>
  <sheetFormatPr defaultColWidth="9.00390625" defaultRowHeight="12.75" outlineLevelRow="1"/>
  <cols>
    <col min="1" max="1" width="3.375" style="0" customWidth="1"/>
    <col min="2" max="2" width="12.625" style="138" customWidth="1"/>
    <col min="3" max="3" width="63.25390625" style="13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625" style="0" hidden="1" customWidth="1"/>
    <col min="18" max="18" width="6.875" style="0" customWidth="1"/>
    <col min="19" max="19" width="8.75390625" style="0" customWidth="1"/>
    <col min="20" max="24" width="11.625" style="0" hidden="1" customWidth="1"/>
    <col min="25" max="28" width="8.75390625" style="0" customWidth="1"/>
    <col min="29" max="29" width="11.625" style="0" hidden="1" customWidth="1"/>
    <col min="30" max="30" width="8.75390625" style="0" customWidth="1"/>
    <col min="31" max="41" width="11.625" style="0" hidden="1" customWidth="1"/>
    <col min="42" max="1025" width="8.75390625" style="0" customWidth="1"/>
  </cols>
  <sheetData>
    <row r="1" spans="1:33" ht="15.75" customHeight="1">
      <c r="A1" s="225" t="s">
        <v>189</v>
      </c>
      <c r="B1" s="225"/>
      <c r="C1" s="225"/>
      <c r="D1" s="225"/>
      <c r="E1" s="225"/>
      <c r="F1" s="225"/>
      <c r="G1" s="225"/>
      <c r="AG1" t="s">
        <v>145</v>
      </c>
    </row>
    <row r="2" spans="1:33" ht="24.95" customHeight="1">
      <c r="A2" s="139" t="s">
        <v>141</v>
      </c>
      <c r="B2" s="134" t="s">
        <v>5</v>
      </c>
      <c r="C2" s="226" t="s">
        <v>6</v>
      </c>
      <c r="D2" s="226"/>
      <c r="E2" s="226"/>
      <c r="F2" s="226"/>
      <c r="G2" s="226"/>
      <c r="AG2" t="s">
        <v>146</v>
      </c>
    </row>
    <row r="3" spans="1:33" ht="24.95" customHeight="1">
      <c r="A3" s="139" t="s">
        <v>142</v>
      </c>
      <c r="B3" s="134" t="s">
        <v>47</v>
      </c>
      <c r="C3" s="226" t="s">
        <v>48</v>
      </c>
      <c r="D3" s="226"/>
      <c r="E3" s="226"/>
      <c r="F3" s="226"/>
      <c r="G3" s="226"/>
      <c r="AC3" s="138" t="s">
        <v>146</v>
      </c>
      <c r="AG3" t="s">
        <v>148</v>
      </c>
    </row>
    <row r="4" spans="1:33" ht="24.95" customHeight="1">
      <c r="A4" s="140" t="s">
        <v>143</v>
      </c>
      <c r="B4" s="141" t="s">
        <v>52</v>
      </c>
      <c r="C4" s="227" t="s">
        <v>53</v>
      </c>
      <c r="D4" s="227"/>
      <c r="E4" s="227"/>
      <c r="F4" s="227"/>
      <c r="G4" s="227"/>
      <c r="AG4" t="s">
        <v>149</v>
      </c>
    </row>
    <row r="5" ht="12.75">
      <c r="D5" s="83"/>
    </row>
    <row r="6" spans="1:24" ht="38.25">
      <c r="A6" s="142" t="s">
        <v>150</v>
      </c>
      <c r="B6" s="143" t="s">
        <v>151</v>
      </c>
      <c r="C6" s="143" t="s">
        <v>152</v>
      </c>
      <c r="D6" s="144" t="s">
        <v>153</v>
      </c>
      <c r="E6" s="142" t="s">
        <v>154</v>
      </c>
      <c r="F6" s="145" t="s">
        <v>155</v>
      </c>
      <c r="G6" s="142" t="s">
        <v>14</v>
      </c>
      <c r="H6" s="146" t="s">
        <v>156</v>
      </c>
      <c r="I6" s="146" t="s">
        <v>157</v>
      </c>
      <c r="J6" s="146" t="s">
        <v>158</v>
      </c>
      <c r="K6" s="146" t="s">
        <v>159</v>
      </c>
      <c r="L6" s="146" t="s">
        <v>160</v>
      </c>
      <c r="M6" s="146" t="s">
        <v>161</v>
      </c>
      <c r="N6" s="146" t="s">
        <v>162</v>
      </c>
      <c r="O6" s="146" t="s">
        <v>163</v>
      </c>
      <c r="P6" s="146" t="s">
        <v>164</v>
      </c>
      <c r="Q6" s="146" t="s">
        <v>165</v>
      </c>
      <c r="R6" s="146" t="s">
        <v>166</v>
      </c>
      <c r="S6" s="146" t="s">
        <v>167</v>
      </c>
      <c r="T6" s="146" t="s">
        <v>168</v>
      </c>
      <c r="U6" s="146" t="s">
        <v>169</v>
      </c>
      <c r="V6" s="146" t="s">
        <v>170</v>
      </c>
      <c r="W6" s="146" t="s">
        <v>171</v>
      </c>
      <c r="X6" s="146" t="s">
        <v>172</v>
      </c>
    </row>
    <row r="7" spans="1:24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49" t="s">
        <v>173</v>
      </c>
      <c r="B8" s="150" t="s">
        <v>91</v>
      </c>
      <c r="C8" s="151" t="s">
        <v>92</v>
      </c>
      <c r="D8" s="152"/>
      <c r="E8" s="153"/>
      <c r="F8" s="154"/>
      <c r="G8" s="154">
        <f>SUMIF(AG9:AG22,"&lt;&gt;NOR",G9:G22)</f>
        <v>0</v>
      </c>
      <c r="H8" s="154"/>
      <c r="I8" s="154">
        <f>SUM(I9:I22)</f>
        <v>0</v>
      </c>
      <c r="J8" s="154"/>
      <c r="K8" s="154">
        <f>SUM(K9:K22)</f>
        <v>0</v>
      </c>
      <c r="L8" s="154"/>
      <c r="M8" s="154">
        <f>SUM(M9:M22)</f>
        <v>0</v>
      </c>
      <c r="N8" s="154"/>
      <c r="O8" s="154">
        <f>SUM(O9:O22)</f>
        <v>0</v>
      </c>
      <c r="P8" s="154"/>
      <c r="Q8" s="154">
        <f>SUM(Q9:Q22)</f>
        <v>0</v>
      </c>
      <c r="R8" s="154"/>
      <c r="S8" s="154"/>
      <c r="T8" s="155"/>
      <c r="U8" s="156"/>
      <c r="V8" s="156">
        <f>SUM(V9:V22)</f>
        <v>0</v>
      </c>
      <c r="W8" s="156"/>
      <c r="X8" s="156"/>
      <c r="AG8" t="s">
        <v>174</v>
      </c>
    </row>
    <row r="9" spans="1:60" ht="22.5" outlineLevel="1">
      <c r="A9" s="157">
        <v>1</v>
      </c>
      <c r="B9" s="158" t="s">
        <v>990</v>
      </c>
      <c r="C9" s="159" t="s">
        <v>991</v>
      </c>
      <c r="D9" s="160" t="s">
        <v>324</v>
      </c>
      <c r="E9" s="161">
        <v>18</v>
      </c>
      <c r="F9" s="162"/>
      <c r="G9" s="163">
        <f aca="true" t="shared" si="0" ref="G9:G22">ROUND(E9*F9,2)</f>
        <v>0</v>
      </c>
      <c r="H9" s="162"/>
      <c r="I9" s="163">
        <f aca="true" t="shared" si="1" ref="I9:I22">ROUND(E9*H9,2)</f>
        <v>0</v>
      </c>
      <c r="J9" s="162"/>
      <c r="K9" s="163">
        <f aca="true" t="shared" si="2" ref="K9:K22">ROUND(E9*J9,2)</f>
        <v>0</v>
      </c>
      <c r="L9" s="163">
        <v>21</v>
      </c>
      <c r="M9" s="163">
        <f aca="true" t="shared" si="3" ref="M9:M22">G9*(1+L9/100)</f>
        <v>0</v>
      </c>
      <c r="N9" s="163">
        <v>0</v>
      </c>
      <c r="O9" s="163">
        <f aca="true" t="shared" si="4" ref="O9:O22">ROUND(E9*N9,2)</f>
        <v>0</v>
      </c>
      <c r="P9" s="163">
        <v>0</v>
      </c>
      <c r="Q9" s="163">
        <f aca="true" t="shared" si="5" ref="Q9:Q22">ROUND(E9*P9,2)</f>
        <v>0</v>
      </c>
      <c r="R9" s="163"/>
      <c r="S9" s="163" t="s">
        <v>178</v>
      </c>
      <c r="T9" s="164" t="s">
        <v>179</v>
      </c>
      <c r="U9" s="165">
        <v>0</v>
      </c>
      <c r="V9" s="165">
        <f aca="true" t="shared" si="6" ref="V9:V22">ROUND(E9*U9,2)</f>
        <v>0</v>
      </c>
      <c r="W9" s="165"/>
      <c r="X9" s="165" t="s">
        <v>196</v>
      </c>
      <c r="Y9" s="166"/>
      <c r="Z9" s="166"/>
      <c r="AA9" s="166"/>
      <c r="AB9" s="166"/>
      <c r="AC9" s="166"/>
      <c r="AD9" s="166"/>
      <c r="AE9" s="166"/>
      <c r="AF9" s="166"/>
      <c r="AG9" s="166" t="s">
        <v>992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57">
        <v>2</v>
      </c>
      <c r="B10" s="158" t="s">
        <v>993</v>
      </c>
      <c r="C10" s="159" t="s">
        <v>994</v>
      </c>
      <c r="D10" s="160" t="s">
        <v>324</v>
      </c>
      <c r="E10" s="161">
        <v>182</v>
      </c>
      <c r="F10" s="162"/>
      <c r="G10" s="163">
        <f t="shared" si="0"/>
        <v>0</v>
      </c>
      <c r="H10" s="162"/>
      <c r="I10" s="163">
        <f t="shared" si="1"/>
        <v>0</v>
      </c>
      <c r="J10" s="162"/>
      <c r="K10" s="163">
        <f t="shared" si="2"/>
        <v>0</v>
      </c>
      <c r="L10" s="163">
        <v>21</v>
      </c>
      <c r="M10" s="163">
        <f t="shared" si="3"/>
        <v>0</v>
      </c>
      <c r="N10" s="163">
        <v>0</v>
      </c>
      <c r="O10" s="163">
        <f t="shared" si="4"/>
        <v>0</v>
      </c>
      <c r="P10" s="163">
        <v>0</v>
      </c>
      <c r="Q10" s="163">
        <f t="shared" si="5"/>
        <v>0</v>
      </c>
      <c r="R10" s="163"/>
      <c r="S10" s="163" t="s">
        <v>178</v>
      </c>
      <c r="T10" s="164" t="s">
        <v>179</v>
      </c>
      <c r="U10" s="165">
        <v>0</v>
      </c>
      <c r="V10" s="165">
        <f t="shared" si="6"/>
        <v>0</v>
      </c>
      <c r="W10" s="165"/>
      <c r="X10" s="165" t="s">
        <v>196</v>
      </c>
      <c r="Y10" s="166"/>
      <c r="Z10" s="166"/>
      <c r="AA10" s="166"/>
      <c r="AB10" s="166"/>
      <c r="AC10" s="166"/>
      <c r="AD10" s="166"/>
      <c r="AE10" s="166"/>
      <c r="AF10" s="166"/>
      <c r="AG10" s="166" t="s">
        <v>992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57">
        <v>3</v>
      </c>
      <c r="B11" s="158" t="s">
        <v>995</v>
      </c>
      <c r="C11" s="159" t="s">
        <v>996</v>
      </c>
      <c r="D11" s="160" t="s">
        <v>240</v>
      </c>
      <c r="E11" s="161">
        <v>0.052</v>
      </c>
      <c r="F11" s="162"/>
      <c r="G11" s="163">
        <f t="shared" si="0"/>
        <v>0</v>
      </c>
      <c r="H11" s="162"/>
      <c r="I11" s="163">
        <f t="shared" si="1"/>
        <v>0</v>
      </c>
      <c r="J11" s="162"/>
      <c r="K11" s="163">
        <f t="shared" si="2"/>
        <v>0</v>
      </c>
      <c r="L11" s="163">
        <v>21</v>
      </c>
      <c r="M11" s="163">
        <f t="shared" si="3"/>
        <v>0</v>
      </c>
      <c r="N11" s="163">
        <v>0</v>
      </c>
      <c r="O11" s="163">
        <f t="shared" si="4"/>
        <v>0</v>
      </c>
      <c r="P11" s="163">
        <v>0</v>
      </c>
      <c r="Q11" s="163">
        <f t="shared" si="5"/>
        <v>0</v>
      </c>
      <c r="R11" s="163"/>
      <c r="S11" s="163" t="s">
        <v>178</v>
      </c>
      <c r="T11" s="164" t="s">
        <v>179</v>
      </c>
      <c r="U11" s="165">
        <v>0</v>
      </c>
      <c r="V11" s="165">
        <f t="shared" si="6"/>
        <v>0</v>
      </c>
      <c r="W11" s="165"/>
      <c r="X11" s="165" t="s">
        <v>196</v>
      </c>
      <c r="Y11" s="166"/>
      <c r="Z11" s="166"/>
      <c r="AA11" s="166"/>
      <c r="AB11" s="166"/>
      <c r="AC11" s="166"/>
      <c r="AD11" s="166"/>
      <c r="AE11" s="166"/>
      <c r="AF11" s="166"/>
      <c r="AG11" s="166" t="s">
        <v>992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1">
      <c r="A12" s="157">
        <v>4</v>
      </c>
      <c r="B12" s="158" t="s">
        <v>997</v>
      </c>
      <c r="C12" s="159" t="s">
        <v>1443</v>
      </c>
      <c r="D12" s="160" t="s">
        <v>324</v>
      </c>
      <c r="E12" s="161">
        <v>22</v>
      </c>
      <c r="F12" s="162"/>
      <c r="G12" s="163">
        <f t="shared" si="0"/>
        <v>0</v>
      </c>
      <c r="H12" s="162"/>
      <c r="I12" s="163">
        <f t="shared" si="1"/>
        <v>0</v>
      </c>
      <c r="J12" s="162"/>
      <c r="K12" s="163">
        <f t="shared" si="2"/>
        <v>0</v>
      </c>
      <c r="L12" s="163">
        <v>21</v>
      </c>
      <c r="M12" s="163">
        <f t="shared" si="3"/>
        <v>0</v>
      </c>
      <c r="N12" s="163">
        <v>0</v>
      </c>
      <c r="O12" s="163">
        <f t="shared" si="4"/>
        <v>0</v>
      </c>
      <c r="P12" s="163">
        <v>0</v>
      </c>
      <c r="Q12" s="163">
        <f t="shared" si="5"/>
        <v>0</v>
      </c>
      <c r="R12" s="163"/>
      <c r="S12" s="163" t="s">
        <v>178</v>
      </c>
      <c r="T12" s="164" t="s">
        <v>179</v>
      </c>
      <c r="U12" s="165">
        <v>0</v>
      </c>
      <c r="V12" s="165">
        <f t="shared" si="6"/>
        <v>0</v>
      </c>
      <c r="W12" s="165"/>
      <c r="X12" s="165" t="s">
        <v>490</v>
      </c>
      <c r="Y12" s="166"/>
      <c r="Z12" s="166"/>
      <c r="AA12" s="166"/>
      <c r="AB12" s="166"/>
      <c r="AC12" s="166"/>
      <c r="AD12" s="166"/>
      <c r="AE12" s="166"/>
      <c r="AF12" s="166"/>
      <c r="AG12" s="166" t="s">
        <v>998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outlineLevel="1">
      <c r="A13" s="157">
        <v>5</v>
      </c>
      <c r="B13" s="158" t="s">
        <v>999</v>
      </c>
      <c r="C13" s="159" t="s">
        <v>1444</v>
      </c>
      <c r="D13" s="160" t="s">
        <v>324</v>
      </c>
      <c r="E13" s="161">
        <v>3.6</v>
      </c>
      <c r="F13" s="162"/>
      <c r="G13" s="163">
        <f t="shared" si="0"/>
        <v>0</v>
      </c>
      <c r="H13" s="162"/>
      <c r="I13" s="163">
        <f t="shared" si="1"/>
        <v>0</v>
      </c>
      <c r="J13" s="162"/>
      <c r="K13" s="163">
        <f t="shared" si="2"/>
        <v>0</v>
      </c>
      <c r="L13" s="163">
        <v>21</v>
      </c>
      <c r="M13" s="163">
        <f t="shared" si="3"/>
        <v>0</v>
      </c>
      <c r="N13" s="163">
        <v>0</v>
      </c>
      <c r="O13" s="163">
        <f t="shared" si="4"/>
        <v>0</v>
      </c>
      <c r="P13" s="163">
        <v>0</v>
      </c>
      <c r="Q13" s="163">
        <f t="shared" si="5"/>
        <v>0</v>
      </c>
      <c r="R13" s="163"/>
      <c r="S13" s="163" t="s">
        <v>178</v>
      </c>
      <c r="T13" s="164" t="s">
        <v>179</v>
      </c>
      <c r="U13" s="165">
        <v>0</v>
      </c>
      <c r="V13" s="165">
        <f t="shared" si="6"/>
        <v>0</v>
      </c>
      <c r="W13" s="165"/>
      <c r="X13" s="165" t="s">
        <v>490</v>
      </c>
      <c r="Y13" s="166"/>
      <c r="Z13" s="166"/>
      <c r="AA13" s="166"/>
      <c r="AB13" s="166"/>
      <c r="AC13" s="166"/>
      <c r="AD13" s="166"/>
      <c r="AE13" s="166"/>
      <c r="AF13" s="166"/>
      <c r="AG13" s="166" t="s">
        <v>998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57">
        <v>6</v>
      </c>
      <c r="B14" s="158" t="s">
        <v>1000</v>
      </c>
      <c r="C14" s="159" t="s">
        <v>1445</v>
      </c>
      <c r="D14" s="160" t="s">
        <v>324</v>
      </c>
      <c r="E14" s="161">
        <v>36.5</v>
      </c>
      <c r="F14" s="162"/>
      <c r="G14" s="163">
        <f t="shared" si="0"/>
        <v>0</v>
      </c>
      <c r="H14" s="162"/>
      <c r="I14" s="163">
        <f t="shared" si="1"/>
        <v>0</v>
      </c>
      <c r="J14" s="162"/>
      <c r="K14" s="163">
        <f t="shared" si="2"/>
        <v>0</v>
      </c>
      <c r="L14" s="163">
        <v>21</v>
      </c>
      <c r="M14" s="163">
        <f t="shared" si="3"/>
        <v>0</v>
      </c>
      <c r="N14" s="163">
        <v>0</v>
      </c>
      <c r="O14" s="163">
        <f t="shared" si="4"/>
        <v>0</v>
      </c>
      <c r="P14" s="163">
        <v>0</v>
      </c>
      <c r="Q14" s="163">
        <f t="shared" si="5"/>
        <v>0</v>
      </c>
      <c r="R14" s="163"/>
      <c r="S14" s="163" t="s">
        <v>178</v>
      </c>
      <c r="T14" s="164" t="s">
        <v>179</v>
      </c>
      <c r="U14" s="165">
        <v>0</v>
      </c>
      <c r="V14" s="165">
        <f t="shared" si="6"/>
        <v>0</v>
      </c>
      <c r="W14" s="165"/>
      <c r="X14" s="165" t="s">
        <v>490</v>
      </c>
      <c r="Y14" s="166"/>
      <c r="Z14" s="166"/>
      <c r="AA14" s="166"/>
      <c r="AB14" s="166"/>
      <c r="AC14" s="166"/>
      <c r="AD14" s="166"/>
      <c r="AE14" s="166"/>
      <c r="AF14" s="166"/>
      <c r="AG14" s="166" t="s">
        <v>998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57">
        <v>7</v>
      </c>
      <c r="B15" s="158" t="s">
        <v>1001</v>
      </c>
      <c r="C15" s="159" t="s">
        <v>1446</v>
      </c>
      <c r="D15" s="160" t="s">
        <v>324</v>
      </c>
      <c r="E15" s="161">
        <v>13.5</v>
      </c>
      <c r="F15" s="162"/>
      <c r="G15" s="163">
        <f t="shared" si="0"/>
        <v>0</v>
      </c>
      <c r="H15" s="162"/>
      <c r="I15" s="163">
        <f t="shared" si="1"/>
        <v>0</v>
      </c>
      <c r="J15" s="162"/>
      <c r="K15" s="163">
        <f t="shared" si="2"/>
        <v>0</v>
      </c>
      <c r="L15" s="163">
        <v>21</v>
      </c>
      <c r="M15" s="163">
        <f t="shared" si="3"/>
        <v>0</v>
      </c>
      <c r="N15" s="163">
        <v>0</v>
      </c>
      <c r="O15" s="163">
        <f t="shared" si="4"/>
        <v>0</v>
      </c>
      <c r="P15" s="163">
        <v>0</v>
      </c>
      <c r="Q15" s="163">
        <f t="shared" si="5"/>
        <v>0</v>
      </c>
      <c r="R15" s="163"/>
      <c r="S15" s="163" t="s">
        <v>178</v>
      </c>
      <c r="T15" s="164" t="s">
        <v>179</v>
      </c>
      <c r="U15" s="165">
        <v>0</v>
      </c>
      <c r="V15" s="165">
        <f t="shared" si="6"/>
        <v>0</v>
      </c>
      <c r="W15" s="165"/>
      <c r="X15" s="165" t="s">
        <v>490</v>
      </c>
      <c r="Y15" s="166"/>
      <c r="Z15" s="166"/>
      <c r="AA15" s="166"/>
      <c r="AB15" s="166"/>
      <c r="AC15" s="166"/>
      <c r="AD15" s="166"/>
      <c r="AE15" s="166"/>
      <c r="AF15" s="166"/>
      <c r="AG15" s="166" t="s">
        <v>998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1">
      <c r="A16" s="157">
        <v>8</v>
      </c>
      <c r="B16" s="158" t="s">
        <v>1002</v>
      </c>
      <c r="C16" s="159" t="s">
        <v>1447</v>
      </c>
      <c r="D16" s="160" t="s">
        <v>324</v>
      </c>
      <c r="E16" s="161">
        <v>20</v>
      </c>
      <c r="F16" s="162"/>
      <c r="G16" s="163">
        <f t="shared" si="0"/>
        <v>0</v>
      </c>
      <c r="H16" s="162"/>
      <c r="I16" s="163">
        <f t="shared" si="1"/>
        <v>0</v>
      </c>
      <c r="J16" s="162"/>
      <c r="K16" s="163">
        <f t="shared" si="2"/>
        <v>0</v>
      </c>
      <c r="L16" s="163">
        <v>21</v>
      </c>
      <c r="M16" s="163">
        <f t="shared" si="3"/>
        <v>0</v>
      </c>
      <c r="N16" s="163">
        <v>0</v>
      </c>
      <c r="O16" s="163">
        <f t="shared" si="4"/>
        <v>0</v>
      </c>
      <c r="P16" s="163">
        <v>0</v>
      </c>
      <c r="Q16" s="163">
        <f t="shared" si="5"/>
        <v>0</v>
      </c>
      <c r="R16" s="163"/>
      <c r="S16" s="163" t="s">
        <v>178</v>
      </c>
      <c r="T16" s="164" t="s">
        <v>179</v>
      </c>
      <c r="U16" s="165">
        <v>0</v>
      </c>
      <c r="V16" s="165">
        <f t="shared" si="6"/>
        <v>0</v>
      </c>
      <c r="W16" s="165"/>
      <c r="X16" s="165" t="s">
        <v>490</v>
      </c>
      <c r="Y16" s="166"/>
      <c r="Z16" s="166"/>
      <c r="AA16" s="166"/>
      <c r="AB16" s="166"/>
      <c r="AC16" s="166"/>
      <c r="AD16" s="166"/>
      <c r="AE16" s="166"/>
      <c r="AF16" s="166"/>
      <c r="AG16" s="166" t="s">
        <v>998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1">
      <c r="A17" s="157">
        <v>9</v>
      </c>
      <c r="B17" s="158" t="s">
        <v>1003</v>
      </c>
      <c r="C17" s="159" t="s">
        <v>1448</v>
      </c>
      <c r="D17" s="160" t="s">
        <v>324</v>
      </c>
      <c r="E17" s="161">
        <v>8</v>
      </c>
      <c r="F17" s="162"/>
      <c r="G17" s="163">
        <f t="shared" si="0"/>
        <v>0</v>
      </c>
      <c r="H17" s="162"/>
      <c r="I17" s="163">
        <f t="shared" si="1"/>
        <v>0</v>
      </c>
      <c r="J17" s="162"/>
      <c r="K17" s="163">
        <f t="shared" si="2"/>
        <v>0</v>
      </c>
      <c r="L17" s="163">
        <v>21</v>
      </c>
      <c r="M17" s="163">
        <f t="shared" si="3"/>
        <v>0</v>
      </c>
      <c r="N17" s="163">
        <v>0</v>
      </c>
      <c r="O17" s="163">
        <f t="shared" si="4"/>
        <v>0</v>
      </c>
      <c r="P17" s="163">
        <v>0</v>
      </c>
      <c r="Q17" s="163">
        <f t="shared" si="5"/>
        <v>0</v>
      </c>
      <c r="R17" s="163"/>
      <c r="S17" s="163" t="s">
        <v>178</v>
      </c>
      <c r="T17" s="164" t="s">
        <v>179</v>
      </c>
      <c r="U17" s="165">
        <v>0</v>
      </c>
      <c r="V17" s="165">
        <f t="shared" si="6"/>
        <v>0</v>
      </c>
      <c r="W17" s="165"/>
      <c r="X17" s="165" t="s">
        <v>490</v>
      </c>
      <c r="Y17" s="166"/>
      <c r="Z17" s="166"/>
      <c r="AA17" s="166"/>
      <c r="AB17" s="166"/>
      <c r="AC17" s="166"/>
      <c r="AD17" s="166"/>
      <c r="AE17" s="166"/>
      <c r="AF17" s="166"/>
      <c r="AG17" s="166" t="s">
        <v>998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57">
        <v>10</v>
      </c>
      <c r="B18" s="158" t="s">
        <v>1004</v>
      </c>
      <c r="C18" s="159" t="s">
        <v>1449</v>
      </c>
      <c r="D18" s="160" t="s">
        <v>324</v>
      </c>
      <c r="E18" s="161">
        <v>12</v>
      </c>
      <c r="F18" s="162"/>
      <c r="G18" s="163">
        <f t="shared" si="0"/>
        <v>0</v>
      </c>
      <c r="H18" s="162"/>
      <c r="I18" s="163">
        <f t="shared" si="1"/>
        <v>0</v>
      </c>
      <c r="J18" s="162"/>
      <c r="K18" s="163">
        <f t="shared" si="2"/>
        <v>0</v>
      </c>
      <c r="L18" s="163">
        <v>21</v>
      </c>
      <c r="M18" s="163">
        <f t="shared" si="3"/>
        <v>0</v>
      </c>
      <c r="N18" s="163">
        <v>0</v>
      </c>
      <c r="O18" s="163">
        <f t="shared" si="4"/>
        <v>0</v>
      </c>
      <c r="P18" s="163">
        <v>0</v>
      </c>
      <c r="Q18" s="163">
        <f t="shared" si="5"/>
        <v>0</v>
      </c>
      <c r="R18" s="163"/>
      <c r="S18" s="163" t="s">
        <v>178</v>
      </c>
      <c r="T18" s="164" t="s">
        <v>179</v>
      </c>
      <c r="U18" s="165">
        <v>0</v>
      </c>
      <c r="V18" s="165">
        <f t="shared" si="6"/>
        <v>0</v>
      </c>
      <c r="W18" s="165"/>
      <c r="X18" s="165" t="s">
        <v>490</v>
      </c>
      <c r="Y18" s="166"/>
      <c r="Z18" s="166"/>
      <c r="AA18" s="166"/>
      <c r="AB18" s="166"/>
      <c r="AC18" s="166"/>
      <c r="AD18" s="166"/>
      <c r="AE18" s="166"/>
      <c r="AF18" s="166"/>
      <c r="AG18" s="166" t="s">
        <v>998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1">
      <c r="A19" s="157">
        <v>11</v>
      </c>
      <c r="B19" s="158" t="s">
        <v>1005</v>
      </c>
      <c r="C19" s="159" t="s">
        <v>1450</v>
      </c>
      <c r="D19" s="160" t="s">
        <v>324</v>
      </c>
      <c r="E19" s="161">
        <v>66.4</v>
      </c>
      <c r="F19" s="162"/>
      <c r="G19" s="163">
        <f t="shared" si="0"/>
        <v>0</v>
      </c>
      <c r="H19" s="162"/>
      <c r="I19" s="163">
        <f t="shared" si="1"/>
        <v>0</v>
      </c>
      <c r="J19" s="162"/>
      <c r="K19" s="163">
        <f t="shared" si="2"/>
        <v>0</v>
      </c>
      <c r="L19" s="163">
        <v>21</v>
      </c>
      <c r="M19" s="163">
        <f t="shared" si="3"/>
        <v>0</v>
      </c>
      <c r="N19" s="163">
        <v>0</v>
      </c>
      <c r="O19" s="163">
        <f t="shared" si="4"/>
        <v>0</v>
      </c>
      <c r="P19" s="163">
        <v>0</v>
      </c>
      <c r="Q19" s="163">
        <f t="shared" si="5"/>
        <v>0</v>
      </c>
      <c r="R19" s="163"/>
      <c r="S19" s="163" t="s">
        <v>178</v>
      </c>
      <c r="T19" s="164" t="s">
        <v>179</v>
      </c>
      <c r="U19" s="165">
        <v>0</v>
      </c>
      <c r="V19" s="165">
        <f t="shared" si="6"/>
        <v>0</v>
      </c>
      <c r="W19" s="165"/>
      <c r="X19" s="165" t="s">
        <v>490</v>
      </c>
      <c r="Y19" s="166"/>
      <c r="Z19" s="166"/>
      <c r="AA19" s="166"/>
      <c r="AB19" s="166"/>
      <c r="AC19" s="166"/>
      <c r="AD19" s="166"/>
      <c r="AE19" s="166"/>
      <c r="AF19" s="166"/>
      <c r="AG19" s="166" t="s">
        <v>998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1">
      <c r="A20" s="157">
        <v>12</v>
      </c>
      <c r="B20" s="158" t="s">
        <v>1006</v>
      </c>
      <c r="C20" s="159" t="s">
        <v>1451</v>
      </c>
      <c r="D20" s="160" t="s">
        <v>283</v>
      </c>
      <c r="E20" s="161">
        <v>60</v>
      </c>
      <c r="F20" s="162"/>
      <c r="G20" s="163">
        <f t="shared" si="0"/>
        <v>0</v>
      </c>
      <c r="H20" s="162"/>
      <c r="I20" s="163">
        <f t="shared" si="1"/>
        <v>0</v>
      </c>
      <c r="J20" s="162"/>
      <c r="K20" s="163">
        <f t="shared" si="2"/>
        <v>0</v>
      </c>
      <c r="L20" s="163">
        <v>21</v>
      </c>
      <c r="M20" s="163">
        <f t="shared" si="3"/>
        <v>0</v>
      </c>
      <c r="N20" s="163">
        <v>0</v>
      </c>
      <c r="O20" s="163">
        <f t="shared" si="4"/>
        <v>0</v>
      </c>
      <c r="P20" s="163">
        <v>0</v>
      </c>
      <c r="Q20" s="163">
        <f t="shared" si="5"/>
        <v>0</v>
      </c>
      <c r="R20" s="163"/>
      <c r="S20" s="163" t="s">
        <v>178</v>
      </c>
      <c r="T20" s="164" t="s">
        <v>179</v>
      </c>
      <c r="U20" s="165">
        <v>0</v>
      </c>
      <c r="V20" s="165">
        <f t="shared" si="6"/>
        <v>0</v>
      </c>
      <c r="W20" s="165"/>
      <c r="X20" s="165" t="s">
        <v>490</v>
      </c>
      <c r="Y20" s="166"/>
      <c r="Z20" s="166"/>
      <c r="AA20" s="166"/>
      <c r="AB20" s="166"/>
      <c r="AC20" s="166"/>
      <c r="AD20" s="166"/>
      <c r="AE20" s="166"/>
      <c r="AF20" s="166"/>
      <c r="AG20" s="166" t="s">
        <v>998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12.75" outlineLevel="1">
      <c r="A21" s="157">
        <v>13</v>
      </c>
      <c r="B21" s="158" t="s">
        <v>1007</v>
      </c>
      <c r="C21" s="159" t="s">
        <v>1452</v>
      </c>
      <c r="D21" s="160" t="s">
        <v>283</v>
      </c>
      <c r="E21" s="161">
        <v>1.5</v>
      </c>
      <c r="F21" s="162"/>
      <c r="G21" s="163">
        <f t="shared" si="0"/>
        <v>0</v>
      </c>
      <c r="H21" s="162"/>
      <c r="I21" s="163">
        <f t="shared" si="1"/>
        <v>0</v>
      </c>
      <c r="J21" s="162"/>
      <c r="K21" s="163">
        <f t="shared" si="2"/>
        <v>0</v>
      </c>
      <c r="L21" s="163">
        <v>21</v>
      </c>
      <c r="M21" s="163">
        <f t="shared" si="3"/>
        <v>0</v>
      </c>
      <c r="N21" s="163">
        <v>0</v>
      </c>
      <c r="O21" s="163">
        <f t="shared" si="4"/>
        <v>0</v>
      </c>
      <c r="P21" s="163">
        <v>0</v>
      </c>
      <c r="Q21" s="163">
        <f t="shared" si="5"/>
        <v>0</v>
      </c>
      <c r="R21" s="163"/>
      <c r="S21" s="163" t="s">
        <v>178</v>
      </c>
      <c r="T21" s="164" t="s">
        <v>179</v>
      </c>
      <c r="U21" s="165">
        <v>0</v>
      </c>
      <c r="V21" s="165">
        <f t="shared" si="6"/>
        <v>0</v>
      </c>
      <c r="W21" s="165"/>
      <c r="X21" s="165" t="s">
        <v>490</v>
      </c>
      <c r="Y21" s="166"/>
      <c r="Z21" s="166"/>
      <c r="AA21" s="166"/>
      <c r="AB21" s="166"/>
      <c r="AC21" s="166"/>
      <c r="AD21" s="166"/>
      <c r="AE21" s="166"/>
      <c r="AF21" s="166"/>
      <c r="AG21" s="166" t="s">
        <v>998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57">
        <v>14</v>
      </c>
      <c r="B22" s="158" t="s">
        <v>1008</v>
      </c>
      <c r="C22" s="159" t="s">
        <v>1453</v>
      </c>
      <c r="D22" s="160" t="s">
        <v>324</v>
      </c>
      <c r="E22" s="161">
        <v>18</v>
      </c>
      <c r="F22" s="162"/>
      <c r="G22" s="163">
        <f t="shared" si="0"/>
        <v>0</v>
      </c>
      <c r="H22" s="162"/>
      <c r="I22" s="163">
        <f t="shared" si="1"/>
        <v>0</v>
      </c>
      <c r="J22" s="162"/>
      <c r="K22" s="163">
        <f t="shared" si="2"/>
        <v>0</v>
      </c>
      <c r="L22" s="163">
        <v>21</v>
      </c>
      <c r="M22" s="163">
        <f t="shared" si="3"/>
        <v>0</v>
      </c>
      <c r="N22" s="163">
        <v>0</v>
      </c>
      <c r="O22" s="163">
        <f t="shared" si="4"/>
        <v>0</v>
      </c>
      <c r="P22" s="163">
        <v>0</v>
      </c>
      <c r="Q22" s="163">
        <f t="shared" si="5"/>
        <v>0</v>
      </c>
      <c r="R22" s="163"/>
      <c r="S22" s="163" t="s">
        <v>178</v>
      </c>
      <c r="T22" s="164" t="s">
        <v>179</v>
      </c>
      <c r="U22" s="165">
        <v>0</v>
      </c>
      <c r="V22" s="165">
        <f t="shared" si="6"/>
        <v>0</v>
      </c>
      <c r="W22" s="165"/>
      <c r="X22" s="165" t="s">
        <v>490</v>
      </c>
      <c r="Y22" s="166"/>
      <c r="Z22" s="166"/>
      <c r="AA22" s="166"/>
      <c r="AB22" s="166"/>
      <c r="AC22" s="166"/>
      <c r="AD22" s="166"/>
      <c r="AE22" s="166"/>
      <c r="AF22" s="166"/>
      <c r="AG22" s="166" t="s">
        <v>998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33" ht="12.75">
      <c r="A23" s="149" t="s">
        <v>173</v>
      </c>
      <c r="B23" s="150" t="s">
        <v>95</v>
      </c>
      <c r="C23" s="151" t="s">
        <v>96</v>
      </c>
      <c r="D23" s="152"/>
      <c r="E23" s="153"/>
      <c r="F23" s="154"/>
      <c r="G23" s="154">
        <f>SUMIF(AG24:AG26,"&lt;&gt;NOR",G24:G26)</f>
        <v>0</v>
      </c>
      <c r="H23" s="154"/>
      <c r="I23" s="154">
        <f>SUM(I24:I26)</f>
        <v>0</v>
      </c>
      <c r="J23" s="154"/>
      <c r="K23" s="154">
        <f>SUM(K24:K26)</f>
        <v>0</v>
      </c>
      <c r="L23" s="154"/>
      <c r="M23" s="154">
        <f>SUM(M24:M26)</f>
        <v>0</v>
      </c>
      <c r="N23" s="154"/>
      <c r="O23" s="154">
        <f>SUM(O24:O26)</f>
        <v>0</v>
      </c>
      <c r="P23" s="154"/>
      <c r="Q23" s="154">
        <f>SUM(Q24:Q26)</f>
        <v>0</v>
      </c>
      <c r="R23" s="154"/>
      <c r="S23" s="154"/>
      <c r="T23" s="155"/>
      <c r="U23" s="156"/>
      <c r="V23" s="156">
        <f>SUM(V24:V26)</f>
        <v>0</v>
      </c>
      <c r="W23" s="156"/>
      <c r="X23" s="156"/>
      <c r="AG23" t="s">
        <v>174</v>
      </c>
    </row>
    <row r="24" spans="1:60" ht="12.75" outlineLevel="1">
      <c r="A24" s="157">
        <v>15</v>
      </c>
      <c r="B24" s="158" t="s">
        <v>1009</v>
      </c>
      <c r="C24" s="159" t="s">
        <v>1010</v>
      </c>
      <c r="D24" s="160" t="s">
        <v>324</v>
      </c>
      <c r="E24" s="161">
        <v>18</v>
      </c>
      <c r="F24" s="162"/>
      <c r="G24" s="163">
        <f>ROUND(E24*F24,2)</f>
        <v>0</v>
      </c>
      <c r="H24" s="162"/>
      <c r="I24" s="163">
        <f>ROUND(E24*H24,2)</f>
        <v>0</v>
      </c>
      <c r="J24" s="162"/>
      <c r="K24" s="163">
        <f>ROUND(E24*J24,2)</f>
        <v>0</v>
      </c>
      <c r="L24" s="163">
        <v>21</v>
      </c>
      <c r="M24" s="163">
        <f>G24*(1+L24/100)</f>
        <v>0</v>
      </c>
      <c r="N24" s="163">
        <v>0</v>
      </c>
      <c r="O24" s="163">
        <f>ROUND(E24*N24,2)</f>
        <v>0</v>
      </c>
      <c r="P24" s="163">
        <v>0</v>
      </c>
      <c r="Q24" s="163">
        <f>ROUND(E24*P24,2)</f>
        <v>0</v>
      </c>
      <c r="R24" s="163"/>
      <c r="S24" s="163" t="s">
        <v>178</v>
      </c>
      <c r="T24" s="164" t="s">
        <v>179</v>
      </c>
      <c r="U24" s="165">
        <v>0</v>
      </c>
      <c r="V24" s="165">
        <f>ROUND(E24*U24,2)</f>
        <v>0</v>
      </c>
      <c r="W24" s="165"/>
      <c r="X24" s="165" t="s">
        <v>196</v>
      </c>
      <c r="Y24" s="166"/>
      <c r="Z24" s="166"/>
      <c r="AA24" s="166"/>
      <c r="AB24" s="166"/>
      <c r="AC24" s="166"/>
      <c r="AD24" s="166"/>
      <c r="AE24" s="166"/>
      <c r="AF24" s="166"/>
      <c r="AG24" s="166" t="s">
        <v>992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12.75" outlineLevel="1">
      <c r="A25" s="157">
        <v>16</v>
      </c>
      <c r="B25" s="158" t="s">
        <v>1011</v>
      </c>
      <c r="C25" s="159" t="s">
        <v>1012</v>
      </c>
      <c r="D25" s="160" t="s">
        <v>324</v>
      </c>
      <c r="E25" s="161">
        <v>15</v>
      </c>
      <c r="F25" s="162"/>
      <c r="G25" s="163">
        <f>ROUND(E25*F25,2)</f>
        <v>0</v>
      </c>
      <c r="H25" s="162"/>
      <c r="I25" s="163">
        <f>ROUND(E25*H25,2)</f>
        <v>0</v>
      </c>
      <c r="J25" s="162"/>
      <c r="K25" s="163">
        <f>ROUND(E25*J25,2)</f>
        <v>0</v>
      </c>
      <c r="L25" s="163">
        <v>21</v>
      </c>
      <c r="M25" s="163">
        <f>G25*(1+L25/100)</f>
        <v>0</v>
      </c>
      <c r="N25" s="163">
        <v>0</v>
      </c>
      <c r="O25" s="163">
        <f>ROUND(E25*N25,2)</f>
        <v>0</v>
      </c>
      <c r="P25" s="163">
        <v>0</v>
      </c>
      <c r="Q25" s="163">
        <f>ROUND(E25*P25,2)</f>
        <v>0</v>
      </c>
      <c r="R25" s="163"/>
      <c r="S25" s="163" t="s">
        <v>178</v>
      </c>
      <c r="T25" s="164" t="s">
        <v>179</v>
      </c>
      <c r="U25" s="165">
        <v>0</v>
      </c>
      <c r="V25" s="165">
        <f>ROUND(E25*U25,2)</f>
        <v>0</v>
      </c>
      <c r="W25" s="165"/>
      <c r="X25" s="165" t="s">
        <v>196</v>
      </c>
      <c r="Y25" s="166"/>
      <c r="Z25" s="166"/>
      <c r="AA25" s="166"/>
      <c r="AB25" s="166"/>
      <c r="AC25" s="166"/>
      <c r="AD25" s="166"/>
      <c r="AE25" s="166"/>
      <c r="AF25" s="166"/>
      <c r="AG25" s="166" t="s">
        <v>992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12.75" outlineLevel="1">
      <c r="A26" s="157">
        <v>17</v>
      </c>
      <c r="B26" s="158" t="s">
        <v>1013</v>
      </c>
      <c r="C26" s="159" t="s">
        <v>1014</v>
      </c>
      <c r="D26" s="160" t="s">
        <v>240</v>
      </c>
      <c r="E26" s="161">
        <v>0.196</v>
      </c>
      <c r="F26" s="162"/>
      <c r="G26" s="163">
        <f>ROUND(E26*F26,2)</f>
        <v>0</v>
      </c>
      <c r="H26" s="162"/>
      <c r="I26" s="163">
        <f>ROUND(E26*H26,2)</f>
        <v>0</v>
      </c>
      <c r="J26" s="162"/>
      <c r="K26" s="163">
        <f>ROUND(E26*J26,2)</f>
        <v>0</v>
      </c>
      <c r="L26" s="163">
        <v>21</v>
      </c>
      <c r="M26" s="163">
        <f>G26*(1+L26/100)</f>
        <v>0</v>
      </c>
      <c r="N26" s="163">
        <v>0</v>
      </c>
      <c r="O26" s="163">
        <f>ROUND(E26*N26,2)</f>
        <v>0</v>
      </c>
      <c r="P26" s="163">
        <v>0</v>
      </c>
      <c r="Q26" s="163">
        <f>ROUND(E26*P26,2)</f>
        <v>0</v>
      </c>
      <c r="R26" s="163"/>
      <c r="S26" s="163" t="s">
        <v>178</v>
      </c>
      <c r="T26" s="164" t="s">
        <v>179</v>
      </c>
      <c r="U26" s="165">
        <v>0</v>
      </c>
      <c r="V26" s="165">
        <f>ROUND(E26*U26,2)</f>
        <v>0</v>
      </c>
      <c r="W26" s="165"/>
      <c r="X26" s="165" t="s">
        <v>196</v>
      </c>
      <c r="Y26" s="166"/>
      <c r="Z26" s="166"/>
      <c r="AA26" s="166"/>
      <c r="AB26" s="166"/>
      <c r="AC26" s="166"/>
      <c r="AD26" s="166"/>
      <c r="AE26" s="166"/>
      <c r="AF26" s="166"/>
      <c r="AG26" s="166" t="s">
        <v>992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33" ht="12.75">
      <c r="A27" s="149" t="s">
        <v>173</v>
      </c>
      <c r="B27" s="150" t="s">
        <v>101</v>
      </c>
      <c r="C27" s="151" t="s">
        <v>102</v>
      </c>
      <c r="D27" s="152"/>
      <c r="E27" s="153"/>
      <c r="F27" s="154"/>
      <c r="G27" s="154">
        <f>SUMIF(AG28:AG29,"&lt;&gt;NOR",G28:G29)</f>
        <v>0</v>
      </c>
      <c r="H27" s="154"/>
      <c r="I27" s="154">
        <f>SUM(I28:I29)</f>
        <v>0</v>
      </c>
      <c r="J27" s="154"/>
      <c r="K27" s="154">
        <f>SUM(K28:K29)</f>
        <v>0</v>
      </c>
      <c r="L27" s="154"/>
      <c r="M27" s="154">
        <f>SUM(M28:M29)</f>
        <v>0</v>
      </c>
      <c r="N27" s="154"/>
      <c r="O27" s="154">
        <f>SUM(O28:O29)</f>
        <v>0</v>
      </c>
      <c r="P27" s="154"/>
      <c r="Q27" s="154">
        <f>SUM(Q28:Q29)</f>
        <v>0</v>
      </c>
      <c r="R27" s="154"/>
      <c r="S27" s="154"/>
      <c r="T27" s="155"/>
      <c r="U27" s="156"/>
      <c r="V27" s="156">
        <f>SUM(V28:V29)</f>
        <v>0</v>
      </c>
      <c r="W27" s="156"/>
      <c r="X27" s="156"/>
      <c r="AG27" t="s">
        <v>174</v>
      </c>
    </row>
    <row r="28" spans="1:60" ht="22.5" outlineLevel="1">
      <c r="A28" s="157">
        <v>18</v>
      </c>
      <c r="B28" s="158" t="s">
        <v>1015</v>
      </c>
      <c r="C28" s="159" t="s">
        <v>1016</v>
      </c>
      <c r="D28" s="160" t="s">
        <v>1017</v>
      </c>
      <c r="E28" s="161">
        <v>1</v>
      </c>
      <c r="F28" s="162"/>
      <c r="G28" s="163">
        <f>ROUND(E28*F28,2)</f>
        <v>0</v>
      </c>
      <c r="H28" s="162"/>
      <c r="I28" s="163">
        <f>ROUND(E28*H28,2)</f>
        <v>0</v>
      </c>
      <c r="J28" s="162"/>
      <c r="K28" s="163">
        <f>ROUND(E28*J28,2)</f>
        <v>0</v>
      </c>
      <c r="L28" s="163">
        <v>21</v>
      </c>
      <c r="M28" s="163">
        <f>G28*(1+L28/100)</f>
        <v>0</v>
      </c>
      <c r="N28" s="163">
        <v>0</v>
      </c>
      <c r="O28" s="163">
        <f>ROUND(E28*N28,2)</f>
        <v>0</v>
      </c>
      <c r="P28" s="163">
        <v>0</v>
      </c>
      <c r="Q28" s="163">
        <f>ROUND(E28*P28,2)</f>
        <v>0</v>
      </c>
      <c r="R28" s="163"/>
      <c r="S28" s="163" t="s">
        <v>178</v>
      </c>
      <c r="T28" s="164" t="s">
        <v>179</v>
      </c>
      <c r="U28" s="165">
        <v>0</v>
      </c>
      <c r="V28" s="165">
        <f>ROUND(E28*U28,2)</f>
        <v>0</v>
      </c>
      <c r="W28" s="165"/>
      <c r="X28" s="165" t="s">
        <v>196</v>
      </c>
      <c r="Y28" s="166"/>
      <c r="Z28" s="166"/>
      <c r="AA28" s="166"/>
      <c r="AB28" s="166"/>
      <c r="AC28" s="166"/>
      <c r="AD28" s="166"/>
      <c r="AE28" s="166"/>
      <c r="AF28" s="166"/>
      <c r="AG28" s="166" t="s">
        <v>992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1">
      <c r="A29" s="157">
        <v>19</v>
      </c>
      <c r="B29" s="158" t="s">
        <v>1018</v>
      </c>
      <c r="C29" s="159" t="s">
        <v>1019</v>
      </c>
      <c r="D29" s="160" t="s">
        <v>240</v>
      </c>
      <c r="E29" s="161">
        <v>0.003</v>
      </c>
      <c r="F29" s="162"/>
      <c r="G29" s="163">
        <f>ROUND(E29*F29,2)</f>
        <v>0</v>
      </c>
      <c r="H29" s="162"/>
      <c r="I29" s="163">
        <f>ROUND(E29*H29,2)</f>
        <v>0</v>
      </c>
      <c r="J29" s="162"/>
      <c r="K29" s="163">
        <f>ROUND(E29*J29,2)</f>
        <v>0</v>
      </c>
      <c r="L29" s="163">
        <v>21</v>
      </c>
      <c r="M29" s="163">
        <f>G29*(1+L29/100)</f>
        <v>0</v>
      </c>
      <c r="N29" s="163">
        <v>0</v>
      </c>
      <c r="O29" s="163">
        <f>ROUND(E29*N29,2)</f>
        <v>0</v>
      </c>
      <c r="P29" s="163">
        <v>0</v>
      </c>
      <c r="Q29" s="163">
        <f>ROUND(E29*P29,2)</f>
        <v>0</v>
      </c>
      <c r="R29" s="163"/>
      <c r="S29" s="163" t="s">
        <v>178</v>
      </c>
      <c r="T29" s="164" t="s">
        <v>179</v>
      </c>
      <c r="U29" s="165">
        <v>0</v>
      </c>
      <c r="V29" s="165">
        <f>ROUND(E29*U29,2)</f>
        <v>0</v>
      </c>
      <c r="W29" s="165"/>
      <c r="X29" s="165" t="s">
        <v>196</v>
      </c>
      <c r="Y29" s="166"/>
      <c r="Z29" s="166"/>
      <c r="AA29" s="166"/>
      <c r="AB29" s="166"/>
      <c r="AC29" s="166"/>
      <c r="AD29" s="166"/>
      <c r="AE29" s="166"/>
      <c r="AF29" s="166"/>
      <c r="AG29" s="166" t="s">
        <v>992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33" ht="12.75">
      <c r="A30" s="149" t="s">
        <v>173</v>
      </c>
      <c r="B30" s="150" t="s">
        <v>103</v>
      </c>
      <c r="C30" s="151" t="s">
        <v>104</v>
      </c>
      <c r="D30" s="152"/>
      <c r="E30" s="153"/>
      <c r="F30" s="154"/>
      <c r="G30" s="154">
        <f>SUMIF(AG31:AG40,"&lt;&gt;NOR",G31:G40)</f>
        <v>0</v>
      </c>
      <c r="H30" s="154"/>
      <c r="I30" s="154">
        <f>SUM(I31:I40)</f>
        <v>0</v>
      </c>
      <c r="J30" s="154"/>
      <c r="K30" s="154">
        <f>SUM(K31:K40)</f>
        <v>0</v>
      </c>
      <c r="L30" s="154"/>
      <c r="M30" s="154">
        <f>SUM(M31:M40)</f>
        <v>0</v>
      </c>
      <c r="N30" s="154"/>
      <c r="O30" s="154">
        <f>SUM(O31:O40)</f>
        <v>0</v>
      </c>
      <c r="P30" s="154"/>
      <c r="Q30" s="154">
        <f>SUM(Q31:Q40)</f>
        <v>0</v>
      </c>
      <c r="R30" s="154"/>
      <c r="S30" s="154"/>
      <c r="T30" s="155"/>
      <c r="U30" s="156"/>
      <c r="V30" s="156">
        <f>SUM(V31:V40)</f>
        <v>0</v>
      </c>
      <c r="W30" s="156"/>
      <c r="X30" s="156"/>
      <c r="AG30" t="s">
        <v>174</v>
      </c>
    </row>
    <row r="31" spans="1:60" ht="12.75" outlineLevel="1">
      <c r="A31" s="157">
        <v>20</v>
      </c>
      <c r="B31" s="158" t="s">
        <v>1020</v>
      </c>
      <c r="C31" s="159" t="s">
        <v>1021</v>
      </c>
      <c r="D31" s="160" t="s">
        <v>324</v>
      </c>
      <c r="E31" s="161">
        <v>129</v>
      </c>
      <c r="F31" s="162"/>
      <c r="G31" s="163">
        <f aca="true" t="shared" si="7" ref="G31:G40">ROUND(E31*F31,2)</f>
        <v>0</v>
      </c>
      <c r="H31" s="162"/>
      <c r="I31" s="163">
        <f aca="true" t="shared" si="8" ref="I31:I40">ROUND(E31*H31,2)</f>
        <v>0</v>
      </c>
      <c r="J31" s="162"/>
      <c r="K31" s="163">
        <f aca="true" t="shared" si="9" ref="K31:K40">ROUND(E31*J31,2)</f>
        <v>0</v>
      </c>
      <c r="L31" s="163">
        <v>21</v>
      </c>
      <c r="M31" s="163">
        <f aca="true" t="shared" si="10" ref="M31:M40">G31*(1+L31/100)</f>
        <v>0</v>
      </c>
      <c r="N31" s="163">
        <v>0</v>
      </c>
      <c r="O31" s="163">
        <f aca="true" t="shared" si="11" ref="O31:O40">ROUND(E31*N31,2)</f>
        <v>0</v>
      </c>
      <c r="P31" s="163">
        <v>0</v>
      </c>
      <c r="Q31" s="163">
        <f aca="true" t="shared" si="12" ref="Q31:Q40">ROUND(E31*P31,2)</f>
        <v>0</v>
      </c>
      <c r="R31" s="163"/>
      <c r="S31" s="163" t="s">
        <v>178</v>
      </c>
      <c r="T31" s="164" t="s">
        <v>179</v>
      </c>
      <c r="U31" s="165">
        <v>0</v>
      </c>
      <c r="V31" s="165">
        <f aca="true" t="shared" si="13" ref="V31:V40">ROUND(E31*U31,2)</f>
        <v>0</v>
      </c>
      <c r="W31" s="165"/>
      <c r="X31" s="165" t="s">
        <v>196</v>
      </c>
      <c r="Y31" s="166"/>
      <c r="Z31" s="166"/>
      <c r="AA31" s="166"/>
      <c r="AB31" s="166"/>
      <c r="AC31" s="166"/>
      <c r="AD31" s="166"/>
      <c r="AE31" s="166"/>
      <c r="AF31" s="166"/>
      <c r="AG31" s="166" t="s">
        <v>992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outlineLevel="1">
      <c r="A32" s="157">
        <v>21</v>
      </c>
      <c r="B32" s="158" t="s">
        <v>1022</v>
      </c>
      <c r="C32" s="159" t="s">
        <v>1023</v>
      </c>
      <c r="D32" s="160" t="s">
        <v>324</v>
      </c>
      <c r="E32" s="161">
        <v>17</v>
      </c>
      <c r="F32" s="162"/>
      <c r="G32" s="163">
        <f t="shared" si="7"/>
        <v>0</v>
      </c>
      <c r="H32" s="162"/>
      <c r="I32" s="163">
        <f t="shared" si="8"/>
        <v>0</v>
      </c>
      <c r="J32" s="162"/>
      <c r="K32" s="163">
        <f t="shared" si="9"/>
        <v>0</v>
      </c>
      <c r="L32" s="163">
        <v>21</v>
      </c>
      <c r="M32" s="163">
        <f t="shared" si="10"/>
        <v>0</v>
      </c>
      <c r="N32" s="163">
        <v>0</v>
      </c>
      <c r="O32" s="163">
        <f t="shared" si="11"/>
        <v>0</v>
      </c>
      <c r="P32" s="163">
        <v>0</v>
      </c>
      <c r="Q32" s="163">
        <f t="shared" si="12"/>
        <v>0</v>
      </c>
      <c r="R32" s="163"/>
      <c r="S32" s="163" t="s">
        <v>178</v>
      </c>
      <c r="T32" s="164" t="s">
        <v>179</v>
      </c>
      <c r="U32" s="165">
        <v>0</v>
      </c>
      <c r="V32" s="165">
        <f t="shared" si="13"/>
        <v>0</v>
      </c>
      <c r="W32" s="165"/>
      <c r="X32" s="165" t="s">
        <v>196</v>
      </c>
      <c r="Y32" s="166"/>
      <c r="Z32" s="166"/>
      <c r="AA32" s="166"/>
      <c r="AB32" s="166"/>
      <c r="AC32" s="166"/>
      <c r="AD32" s="166"/>
      <c r="AE32" s="166"/>
      <c r="AF32" s="166"/>
      <c r="AG32" s="166" t="s">
        <v>992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57">
        <v>22</v>
      </c>
      <c r="B33" s="158" t="s">
        <v>1024</v>
      </c>
      <c r="C33" s="159" t="s">
        <v>1025</v>
      </c>
      <c r="D33" s="160" t="s">
        <v>324</v>
      </c>
      <c r="E33" s="161">
        <v>70</v>
      </c>
      <c r="F33" s="162"/>
      <c r="G33" s="163">
        <f t="shared" si="7"/>
        <v>0</v>
      </c>
      <c r="H33" s="162"/>
      <c r="I33" s="163">
        <f t="shared" si="8"/>
        <v>0</v>
      </c>
      <c r="J33" s="162"/>
      <c r="K33" s="163">
        <f t="shared" si="9"/>
        <v>0</v>
      </c>
      <c r="L33" s="163">
        <v>21</v>
      </c>
      <c r="M33" s="163">
        <f t="shared" si="10"/>
        <v>0</v>
      </c>
      <c r="N33" s="163">
        <v>0</v>
      </c>
      <c r="O33" s="163">
        <f t="shared" si="11"/>
        <v>0</v>
      </c>
      <c r="P33" s="163">
        <v>0</v>
      </c>
      <c r="Q33" s="163">
        <f t="shared" si="12"/>
        <v>0</v>
      </c>
      <c r="R33" s="163"/>
      <c r="S33" s="163" t="s">
        <v>178</v>
      </c>
      <c r="T33" s="164" t="s">
        <v>179</v>
      </c>
      <c r="U33" s="165">
        <v>0</v>
      </c>
      <c r="V33" s="165">
        <f t="shared" si="13"/>
        <v>0</v>
      </c>
      <c r="W33" s="165"/>
      <c r="X33" s="165" t="s">
        <v>196</v>
      </c>
      <c r="Y33" s="166"/>
      <c r="Z33" s="166"/>
      <c r="AA33" s="166"/>
      <c r="AB33" s="166"/>
      <c r="AC33" s="166"/>
      <c r="AD33" s="166"/>
      <c r="AE33" s="166"/>
      <c r="AF33" s="166"/>
      <c r="AG33" s="166" t="s">
        <v>992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75" outlineLevel="1">
      <c r="A34" s="157">
        <v>23</v>
      </c>
      <c r="B34" s="158" t="s">
        <v>1026</v>
      </c>
      <c r="C34" s="159" t="s">
        <v>1027</v>
      </c>
      <c r="D34" s="160" t="s">
        <v>324</v>
      </c>
      <c r="E34" s="161">
        <v>50</v>
      </c>
      <c r="F34" s="162"/>
      <c r="G34" s="163">
        <f t="shared" si="7"/>
        <v>0</v>
      </c>
      <c r="H34" s="162"/>
      <c r="I34" s="163">
        <f t="shared" si="8"/>
        <v>0</v>
      </c>
      <c r="J34" s="162"/>
      <c r="K34" s="163">
        <f t="shared" si="9"/>
        <v>0</v>
      </c>
      <c r="L34" s="163">
        <v>21</v>
      </c>
      <c r="M34" s="163">
        <f t="shared" si="10"/>
        <v>0</v>
      </c>
      <c r="N34" s="163">
        <v>0</v>
      </c>
      <c r="O34" s="163">
        <f t="shared" si="11"/>
        <v>0</v>
      </c>
      <c r="P34" s="163">
        <v>0</v>
      </c>
      <c r="Q34" s="163">
        <f t="shared" si="12"/>
        <v>0</v>
      </c>
      <c r="R34" s="163"/>
      <c r="S34" s="163" t="s">
        <v>178</v>
      </c>
      <c r="T34" s="164" t="s">
        <v>179</v>
      </c>
      <c r="U34" s="165">
        <v>0</v>
      </c>
      <c r="V34" s="165">
        <f t="shared" si="13"/>
        <v>0</v>
      </c>
      <c r="W34" s="165"/>
      <c r="X34" s="165" t="s">
        <v>196</v>
      </c>
      <c r="Y34" s="166"/>
      <c r="Z34" s="166"/>
      <c r="AA34" s="166"/>
      <c r="AB34" s="166"/>
      <c r="AC34" s="166"/>
      <c r="AD34" s="166"/>
      <c r="AE34" s="166"/>
      <c r="AF34" s="166"/>
      <c r="AG34" s="166" t="s">
        <v>992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outlineLevel="1">
      <c r="A35" s="157">
        <v>24</v>
      </c>
      <c r="B35" s="158" t="s">
        <v>1028</v>
      </c>
      <c r="C35" s="159" t="s">
        <v>1029</v>
      </c>
      <c r="D35" s="160" t="s">
        <v>324</v>
      </c>
      <c r="E35" s="161">
        <v>20</v>
      </c>
      <c r="F35" s="162"/>
      <c r="G35" s="163">
        <f t="shared" si="7"/>
        <v>0</v>
      </c>
      <c r="H35" s="162"/>
      <c r="I35" s="163">
        <f t="shared" si="8"/>
        <v>0</v>
      </c>
      <c r="J35" s="162"/>
      <c r="K35" s="163">
        <f t="shared" si="9"/>
        <v>0</v>
      </c>
      <c r="L35" s="163">
        <v>21</v>
      </c>
      <c r="M35" s="163">
        <f t="shared" si="10"/>
        <v>0</v>
      </c>
      <c r="N35" s="163">
        <v>0</v>
      </c>
      <c r="O35" s="163">
        <f t="shared" si="11"/>
        <v>0</v>
      </c>
      <c r="P35" s="163">
        <v>0</v>
      </c>
      <c r="Q35" s="163">
        <f t="shared" si="12"/>
        <v>0</v>
      </c>
      <c r="R35" s="163"/>
      <c r="S35" s="163" t="s">
        <v>178</v>
      </c>
      <c r="T35" s="164" t="s">
        <v>179</v>
      </c>
      <c r="U35" s="165">
        <v>0</v>
      </c>
      <c r="V35" s="165">
        <f t="shared" si="13"/>
        <v>0</v>
      </c>
      <c r="W35" s="165"/>
      <c r="X35" s="165" t="s">
        <v>196</v>
      </c>
      <c r="Y35" s="166"/>
      <c r="Z35" s="166"/>
      <c r="AA35" s="166"/>
      <c r="AB35" s="166"/>
      <c r="AC35" s="166"/>
      <c r="AD35" s="166"/>
      <c r="AE35" s="166"/>
      <c r="AF35" s="166"/>
      <c r="AG35" s="166" t="s">
        <v>992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57">
        <v>25</v>
      </c>
      <c r="B36" s="158" t="s">
        <v>1030</v>
      </c>
      <c r="C36" s="159" t="s">
        <v>1031</v>
      </c>
      <c r="D36" s="160" t="s">
        <v>324</v>
      </c>
      <c r="E36" s="161">
        <v>20</v>
      </c>
      <c r="F36" s="162"/>
      <c r="G36" s="163">
        <f t="shared" si="7"/>
        <v>0</v>
      </c>
      <c r="H36" s="162"/>
      <c r="I36" s="163">
        <f t="shared" si="8"/>
        <v>0</v>
      </c>
      <c r="J36" s="162"/>
      <c r="K36" s="163">
        <f t="shared" si="9"/>
        <v>0</v>
      </c>
      <c r="L36" s="163">
        <v>21</v>
      </c>
      <c r="M36" s="163">
        <f t="shared" si="10"/>
        <v>0</v>
      </c>
      <c r="N36" s="163">
        <v>0</v>
      </c>
      <c r="O36" s="163">
        <f t="shared" si="11"/>
        <v>0</v>
      </c>
      <c r="P36" s="163">
        <v>0</v>
      </c>
      <c r="Q36" s="163">
        <f t="shared" si="12"/>
        <v>0</v>
      </c>
      <c r="R36" s="163"/>
      <c r="S36" s="163" t="s">
        <v>178</v>
      </c>
      <c r="T36" s="164" t="s">
        <v>179</v>
      </c>
      <c r="U36" s="165">
        <v>0</v>
      </c>
      <c r="V36" s="165">
        <f t="shared" si="13"/>
        <v>0</v>
      </c>
      <c r="W36" s="165"/>
      <c r="X36" s="165" t="s">
        <v>196</v>
      </c>
      <c r="Y36" s="166"/>
      <c r="Z36" s="166"/>
      <c r="AA36" s="166"/>
      <c r="AB36" s="166"/>
      <c r="AC36" s="166"/>
      <c r="AD36" s="166"/>
      <c r="AE36" s="166"/>
      <c r="AF36" s="166"/>
      <c r="AG36" s="166" t="s">
        <v>992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outlineLevel="1">
      <c r="A37" s="157">
        <v>26</v>
      </c>
      <c r="B37" s="158" t="s">
        <v>1032</v>
      </c>
      <c r="C37" s="159" t="s">
        <v>1033</v>
      </c>
      <c r="D37" s="160" t="s">
        <v>324</v>
      </c>
      <c r="E37" s="161">
        <v>177</v>
      </c>
      <c r="F37" s="162"/>
      <c r="G37" s="163">
        <f t="shared" si="7"/>
        <v>0</v>
      </c>
      <c r="H37" s="162"/>
      <c r="I37" s="163">
        <f t="shared" si="8"/>
        <v>0</v>
      </c>
      <c r="J37" s="162"/>
      <c r="K37" s="163">
        <f t="shared" si="9"/>
        <v>0</v>
      </c>
      <c r="L37" s="163">
        <v>21</v>
      </c>
      <c r="M37" s="163">
        <f t="shared" si="10"/>
        <v>0</v>
      </c>
      <c r="N37" s="163">
        <v>0</v>
      </c>
      <c r="O37" s="163">
        <f t="shared" si="11"/>
        <v>0</v>
      </c>
      <c r="P37" s="163">
        <v>0</v>
      </c>
      <c r="Q37" s="163">
        <f t="shared" si="12"/>
        <v>0</v>
      </c>
      <c r="R37" s="163"/>
      <c r="S37" s="163" t="s">
        <v>178</v>
      </c>
      <c r="T37" s="164" t="s">
        <v>179</v>
      </c>
      <c r="U37" s="165">
        <v>0</v>
      </c>
      <c r="V37" s="165">
        <f t="shared" si="13"/>
        <v>0</v>
      </c>
      <c r="W37" s="165"/>
      <c r="X37" s="165" t="s">
        <v>196</v>
      </c>
      <c r="Y37" s="166"/>
      <c r="Z37" s="166"/>
      <c r="AA37" s="166"/>
      <c r="AB37" s="166"/>
      <c r="AC37" s="166"/>
      <c r="AD37" s="166"/>
      <c r="AE37" s="166"/>
      <c r="AF37" s="166"/>
      <c r="AG37" s="166" t="s">
        <v>992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outlineLevel="1">
      <c r="A38" s="157">
        <v>27</v>
      </c>
      <c r="B38" s="158" t="s">
        <v>1034</v>
      </c>
      <c r="C38" s="159" t="s">
        <v>1035</v>
      </c>
      <c r="D38" s="160" t="s">
        <v>324</v>
      </c>
      <c r="E38" s="161">
        <v>22</v>
      </c>
      <c r="F38" s="162"/>
      <c r="G38" s="163">
        <f t="shared" si="7"/>
        <v>0</v>
      </c>
      <c r="H38" s="162"/>
      <c r="I38" s="163">
        <f t="shared" si="8"/>
        <v>0</v>
      </c>
      <c r="J38" s="162"/>
      <c r="K38" s="163">
        <f t="shared" si="9"/>
        <v>0</v>
      </c>
      <c r="L38" s="163">
        <v>21</v>
      </c>
      <c r="M38" s="163">
        <f t="shared" si="10"/>
        <v>0</v>
      </c>
      <c r="N38" s="163">
        <v>0</v>
      </c>
      <c r="O38" s="163">
        <f t="shared" si="11"/>
        <v>0</v>
      </c>
      <c r="P38" s="163">
        <v>0</v>
      </c>
      <c r="Q38" s="163">
        <f t="shared" si="12"/>
        <v>0</v>
      </c>
      <c r="R38" s="163"/>
      <c r="S38" s="163" t="s">
        <v>178</v>
      </c>
      <c r="T38" s="164" t="s">
        <v>179</v>
      </c>
      <c r="U38" s="165">
        <v>0</v>
      </c>
      <c r="V38" s="165">
        <f t="shared" si="13"/>
        <v>0</v>
      </c>
      <c r="W38" s="165"/>
      <c r="X38" s="165" t="s">
        <v>196</v>
      </c>
      <c r="Y38" s="166"/>
      <c r="Z38" s="166"/>
      <c r="AA38" s="166"/>
      <c r="AB38" s="166"/>
      <c r="AC38" s="166"/>
      <c r="AD38" s="166"/>
      <c r="AE38" s="166"/>
      <c r="AF38" s="166"/>
      <c r="AG38" s="166" t="s">
        <v>992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57">
        <v>28</v>
      </c>
      <c r="B39" s="158" t="s">
        <v>1036</v>
      </c>
      <c r="C39" s="159" t="s">
        <v>1037</v>
      </c>
      <c r="D39" s="160" t="s">
        <v>324</v>
      </c>
      <c r="E39" s="161">
        <v>22</v>
      </c>
      <c r="F39" s="162"/>
      <c r="G39" s="163">
        <f t="shared" si="7"/>
        <v>0</v>
      </c>
      <c r="H39" s="162"/>
      <c r="I39" s="163">
        <f t="shared" si="8"/>
        <v>0</v>
      </c>
      <c r="J39" s="162"/>
      <c r="K39" s="163">
        <f t="shared" si="9"/>
        <v>0</v>
      </c>
      <c r="L39" s="163">
        <v>21</v>
      </c>
      <c r="M39" s="163">
        <f t="shared" si="10"/>
        <v>0</v>
      </c>
      <c r="N39" s="163">
        <v>0</v>
      </c>
      <c r="O39" s="163">
        <f t="shared" si="11"/>
        <v>0</v>
      </c>
      <c r="P39" s="163">
        <v>0</v>
      </c>
      <c r="Q39" s="163">
        <f t="shared" si="12"/>
        <v>0</v>
      </c>
      <c r="R39" s="163"/>
      <c r="S39" s="163" t="s">
        <v>178</v>
      </c>
      <c r="T39" s="164" t="s">
        <v>179</v>
      </c>
      <c r="U39" s="165">
        <v>0</v>
      </c>
      <c r="V39" s="165">
        <f t="shared" si="13"/>
        <v>0</v>
      </c>
      <c r="W39" s="165"/>
      <c r="X39" s="165" t="s">
        <v>196</v>
      </c>
      <c r="Y39" s="166"/>
      <c r="Z39" s="166"/>
      <c r="AA39" s="166"/>
      <c r="AB39" s="166"/>
      <c r="AC39" s="166"/>
      <c r="AD39" s="166"/>
      <c r="AE39" s="166"/>
      <c r="AF39" s="166"/>
      <c r="AG39" s="166" t="s">
        <v>992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57">
        <v>29</v>
      </c>
      <c r="B40" s="158" t="s">
        <v>1038</v>
      </c>
      <c r="C40" s="159" t="s">
        <v>1039</v>
      </c>
      <c r="D40" s="160" t="s">
        <v>240</v>
      </c>
      <c r="E40" s="161">
        <v>0.512</v>
      </c>
      <c r="F40" s="162"/>
      <c r="G40" s="163">
        <f t="shared" si="7"/>
        <v>0</v>
      </c>
      <c r="H40" s="162"/>
      <c r="I40" s="163">
        <f t="shared" si="8"/>
        <v>0</v>
      </c>
      <c r="J40" s="162"/>
      <c r="K40" s="163">
        <f t="shared" si="9"/>
        <v>0</v>
      </c>
      <c r="L40" s="163">
        <v>21</v>
      </c>
      <c r="M40" s="163">
        <f t="shared" si="10"/>
        <v>0</v>
      </c>
      <c r="N40" s="163">
        <v>0</v>
      </c>
      <c r="O40" s="163">
        <f t="shared" si="11"/>
        <v>0</v>
      </c>
      <c r="P40" s="163">
        <v>0</v>
      </c>
      <c r="Q40" s="163">
        <f t="shared" si="12"/>
        <v>0</v>
      </c>
      <c r="R40" s="163"/>
      <c r="S40" s="163" t="s">
        <v>178</v>
      </c>
      <c r="T40" s="164" t="s">
        <v>179</v>
      </c>
      <c r="U40" s="165">
        <v>0</v>
      </c>
      <c r="V40" s="165">
        <f t="shared" si="13"/>
        <v>0</v>
      </c>
      <c r="W40" s="165"/>
      <c r="X40" s="165" t="s">
        <v>196</v>
      </c>
      <c r="Y40" s="166"/>
      <c r="Z40" s="166"/>
      <c r="AA40" s="166"/>
      <c r="AB40" s="166"/>
      <c r="AC40" s="166"/>
      <c r="AD40" s="166"/>
      <c r="AE40" s="166"/>
      <c r="AF40" s="166"/>
      <c r="AG40" s="166" t="s">
        <v>992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33" ht="12.75">
      <c r="A41" s="149" t="s">
        <v>173</v>
      </c>
      <c r="B41" s="150" t="s">
        <v>105</v>
      </c>
      <c r="C41" s="151" t="s">
        <v>106</v>
      </c>
      <c r="D41" s="152"/>
      <c r="E41" s="153"/>
      <c r="F41" s="154"/>
      <c r="G41" s="154">
        <f>SUMIF(AG42:AG56,"&lt;&gt;NOR",G42:G56)</f>
        <v>0</v>
      </c>
      <c r="H41" s="154"/>
      <c r="I41" s="154">
        <f>SUM(I42:I56)</f>
        <v>0</v>
      </c>
      <c r="J41" s="154"/>
      <c r="K41" s="154">
        <f>SUM(K42:K56)</f>
        <v>0</v>
      </c>
      <c r="L41" s="154"/>
      <c r="M41" s="154">
        <f>SUM(M42:M56)</f>
        <v>0</v>
      </c>
      <c r="N41" s="154"/>
      <c r="O41" s="154">
        <f>SUM(O42:O56)</f>
        <v>0</v>
      </c>
      <c r="P41" s="154"/>
      <c r="Q41" s="154">
        <f>SUM(Q42:Q56)</f>
        <v>0</v>
      </c>
      <c r="R41" s="154"/>
      <c r="S41" s="154"/>
      <c r="T41" s="155"/>
      <c r="U41" s="156"/>
      <c r="V41" s="156">
        <f>SUM(V42:V56)</f>
        <v>0</v>
      </c>
      <c r="W41" s="156"/>
      <c r="X41" s="156"/>
      <c r="AG41" t="s">
        <v>174</v>
      </c>
    </row>
    <row r="42" spans="1:60" ht="12.75" outlineLevel="1">
      <c r="A42" s="157">
        <v>30</v>
      </c>
      <c r="B42" s="158" t="s">
        <v>1040</v>
      </c>
      <c r="C42" s="159" t="s">
        <v>1041</v>
      </c>
      <c r="D42" s="160" t="s">
        <v>283</v>
      </c>
      <c r="E42" s="161">
        <v>1</v>
      </c>
      <c r="F42" s="162"/>
      <c r="G42" s="163">
        <f aca="true" t="shared" si="14" ref="G42:G56">ROUND(E42*F42,2)</f>
        <v>0</v>
      </c>
      <c r="H42" s="162"/>
      <c r="I42" s="163">
        <f aca="true" t="shared" si="15" ref="I42:I56">ROUND(E42*H42,2)</f>
        <v>0</v>
      </c>
      <c r="J42" s="162"/>
      <c r="K42" s="163">
        <f aca="true" t="shared" si="16" ref="K42:K56">ROUND(E42*J42,2)</f>
        <v>0</v>
      </c>
      <c r="L42" s="163">
        <v>21</v>
      </c>
      <c r="M42" s="163">
        <f aca="true" t="shared" si="17" ref="M42:M56">G42*(1+L42/100)</f>
        <v>0</v>
      </c>
      <c r="N42" s="163">
        <v>0</v>
      </c>
      <c r="O42" s="163">
        <f aca="true" t="shared" si="18" ref="O42:O56">ROUND(E42*N42,2)</f>
        <v>0</v>
      </c>
      <c r="P42" s="163">
        <v>0</v>
      </c>
      <c r="Q42" s="163">
        <f aca="true" t="shared" si="19" ref="Q42:Q56">ROUND(E42*P42,2)</f>
        <v>0</v>
      </c>
      <c r="R42" s="163"/>
      <c r="S42" s="163" t="s">
        <v>178</v>
      </c>
      <c r="T42" s="164" t="s">
        <v>179</v>
      </c>
      <c r="U42" s="165">
        <v>0</v>
      </c>
      <c r="V42" s="165">
        <f aca="true" t="shared" si="20" ref="V42:V56">ROUND(E42*U42,2)</f>
        <v>0</v>
      </c>
      <c r="W42" s="165"/>
      <c r="X42" s="165" t="s">
        <v>196</v>
      </c>
      <c r="Y42" s="166"/>
      <c r="Z42" s="166"/>
      <c r="AA42" s="166"/>
      <c r="AB42" s="166"/>
      <c r="AC42" s="166"/>
      <c r="AD42" s="166"/>
      <c r="AE42" s="166"/>
      <c r="AF42" s="166"/>
      <c r="AG42" s="166" t="s">
        <v>992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1">
      <c r="A43" s="157">
        <v>31</v>
      </c>
      <c r="B43" s="158" t="s">
        <v>1042</v>
      </c>
      <c r="C43" s="159" t="s">
        <v>1043</v>
      </c>
      <c r="D43" s="160" t="s">
        <v>283</v>
      </c>
      <c r="E43" s="161">
        <v>2</v>
      </c>
      <c r="F43" s="162"/>
      <c r="G43" s="163">
        <f t="shared" si="14"/>
        <v>0</v>
      </c>
      <c r="H43" s="162"/>
      <c r="I43" s="163">
        <f t="shared" si="15"/>
        <v>0</v>
      </c>
      <c r="J43" s="162"/>
      <c r="K43" s="163">
        <f t="shared" si="16"/>
        <v>0</v>
      </c>
      <c r="L43" s="163">
        <v>21</v>
      </c>
      <c r="M43" s="163">
        <f t="shared" si="17"/>
        <v>0</v>
      </c>
      <c r="N43" s="163">
        <v>0</v>
      </c>
      <c r="O43" s="163">
        <f t="shared" si="18"/>
        <v>0</v>
      </c>
      <c r="P43" s="163">
        <v>0</v>
      </c>
      <c r="Q43" s="163">
        <f t="shared" si="19"/>
        <v>0</v>
      </c>
      <c r="R43" s="163"/>
      <c r="S43" s="163" t="s">
        <v>178</v>
      </c>
      <c r="T43" s="164" t="s">
        <v>179</v>
      </c>
      <c r="U43" s="165">
        <v>0</v>
      </c>
      <c r="V43" s="165">
        <f t="shared" si="20"/>
        <v>0</v>
      </c>
      <c r="W43" s="165"/>
      <c r="X43" s="165" t="s">
        <v>196</v>
      </c>
      <c r="Y43" s="166"/>
      <c r="Z43" s="166"/>
      <c r="AA43" s="166"/>
      <c r="AB43" s="166"/>
      <c r="AC43" s="166"/>
      <c r="AD43" s="166"/>
      <c r="AE43" s="166"/>
      <c r="AF43" s="166"/>
      <c r="AG43" s="166" t="s">
        <v>992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12.75" outlineLevel="1">
      <c r="A44" s="157">
        <v>32</v>
      </c>
      <c r="B44" s="158" t="s">
        <v>1044</v>
      </c>
      <c r="C44" s="159" t="s">
        <v>1045</v>
      </c>
      <c r="D44" s="160" t="s">
        <v>283</v>
      </c>
      <c r="E44" s="161">
        <v>1</v>
      </c>
      <c r="F44" s="162"/>
      <c r="G44" s="163">
        <f t="shared" si="14"/>
        <v>0</v>
      </c>
      <c r="H44" s="162"/>
      <c r="I44" s="163">
        <f t="shared" si="15"/>
        <v>0</v>
      </c>
      <c r="J44" s="162"/>
      <c r="K44" s="163">
        <f t="shared" si="16"/>
        <v>0</v>
      </c>
      <c r="L44" s="163">
        <v>21</v>
      </c>
      <c r="M44" s="163">
        <f t="shared" si="17"/>
        <v>0</v>
      </c>
      <c r="N44" s="163">
        <v>0</v>
      </c>
      <c r="O44" s="163">
        <f t="shared" si="18"/>
        <v>0</v>
      </c>
      <c r="P44" s="163">
        <v>0</v>
      </c>
      <c r="Q44" s="163">
        <f t="shared" si="19"/>
        <v>0</v>
      </c>
      <c r="R44" s="163"/>
      <c r="S44" s="163" t="s">
        <v>178</v>
      </c>
      <c r="T44" s="164" t="s">
        <v>179</v>
      </c>
      <c r="U44" s="165">
        <v>0</v>
      </c>
      <c r="V44" s="165">
        <f t="shared" si="20"/>
        <v>0</v>
      </c>
      <c r="W44" s="165"/>
      <c r="X44" s="165" t="s">
        <v>196</v>
      </c>
      <c r="Y44" s="166"/>
      <c r="Z44" s="166"/>
      <c r="AA44" s="166"/>
      <c r="AB44" s="166"/>
      <c r="AC44" s="166"/>
      <c r="AD44" s="166"/>
      <c r="AE44" s="166"/>
      <c r="AF44" s="166"/>
      <c r="AG44" s="166" t="s">
        <v>992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12.75" outlineLevel="1">
      <c r="A45" s="157">
        <v>33</v>
      </c>
      <c r="B45" s="158" t="s">
        <v>1046</v>
      </c>
      <c r="C45" s="159" t="s">
        <v>1047</v>
      </c>
      <c r="D45" s="160" t="s">
        <v>283</v>
      </c>
      <c r="E45" s="161">
        <v>1</v>
      </c>
      <c r="F45" s="162"/>
      <c r="G45" s="163">
        <f t="shared" si="14"/>
        <v>0</v>
      </c>
      <c r="H45" s="162"/>
      <c r="I45" s="163">
        <f t="shared" si="15"/>
        <v>0</v>
      </c>
      <c r="J45" s="162"/>
      <c r="K45" s="163">
        <f t="shared" si="16"/>
        <v>0</v>
      </c>
      <c r="L45" s="163">
        <v>21</v>
      </c>
      <c r="M45" s="163">
        <f t="shared" si="17"/>
        <v>0</v>
      </c>
      <c r="N45" s="163">
        <v>0</v>
      </c>
      <c r="O45" s="163">
        <f t="shared" si="18"/>
        <v>0</v>
      </c>
      <c r="P45" s="163">
        <v>0</v>
      </c>
      <c r="Q45" s="163">
        <f t="shared" si="19"/>
        <v>0</v>
      </c>
      <c r="R45" s="163"/>
      <c r="S45" s="163" t="s">
        <v>178</v>
      </c>
      <c r="T45" s="164" t="s">
        <v>179</v>
      </c>
      <c r="U45" s="165">
        <v>0</v>
      </c>
      <c r="V45" s="165">
        <f t="shared" si="20"/>
        <v>0</v>
      </c>
      <c r="W45" s="165"/>
      <c r="X45" s="165" t="s">
        <v>196</v>
      </c>
      <c r="Y45" s="166"/>
      <c r="Z45" s="166"/>
      <c r="AA45" s="166"/>
      <c r="AB45" s="166"/>
      <c r="AC45" s="166"/>
      <c r="AD45" s="166"/>
      <c r="AE45" s="166"/>
      <c r="AF45" s="166"/>
      <c r="AG45" s="166" t="s">
        <v>992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57">
        <v>34</v>
      </c>
      <c r="B46" s="158" t="s">
        <v>1048</v>
      </c>
      <c r="C46" s="159" t="s">
        <v>1049</v>
      </c>
      <c r="D46" s="160" t="s">
        <v>283</v>
      </c>
      <c r="E46" s="161">
        <v>1</v>
      </c>
      <c r="F46" s="162"/>
      <c r="G46" s="163">
        <f t="shared" si="14"/>
        <v>0</v>
      </c>
      <c r="H46" s="162"/>
      <c r="I46" s="163">
        <f t="shared" si="15"/>
        <v>0</v>
      </c>
      <c r="J46" s="162"/>
      <c r="K46" s="163">
        <f t="shared" si="16"/>
        <v>0</v>
      </c>
      <c r="L46" s="163">
        <v>21</v>
      </c>
      <c r="M46" s="163">
        <f t="shared" si="17"/>
        <v>0</v>
      </c>
      <c r="N46" s="163">
        <v>0</v>
      </c>
      <c r="O46" s="163">
        <f t="shared" si="18"/>
        <v>0</v>
      </c>
      <c r="P46" s="163">
        <v>0</v>
      </c>
      <c r="Q46" s="163">
        <f t="shared" si="19"/>
        <v>0</v>
      </c>
      <c r="R46" s="163"/>
      <c r="S46" s="163" t="s">
        <v>178</v>
      </c>
      <c r="T46" s="164" t="s">
        <v>179</v>
      </c>
      <c r="U46" s="165">
        <v>0</v>
      </c>
      <c r="V46" s="165">
        <f t="shared" si="20"/>
        <v>0</v>
      </c>
      <c r="W46" s="165"/>
      <c r="X46" s="165" t="s">
        <v>196</v>
      </c>
      <c r="Y46" s="166"/>
      <c r="Z46" s="166"/>
      <c r="AA46" s="166"/>
      <c r="AB46" s="166"/>
      <c r="AC46" s="166"/>
      <c r="AD46" s="166"/>
      <c r="AE46" s="166"/>
      <c r="AF46" s="166"/>
      <c r="AG46" s="166" t="s">
        <v>992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1">
      <c r="A47" s="157">
        <v>35</v>
      </c>
      <c r="B47" s="158" t="s">
        <v>1050</v>
      </c>
      <c r="C47" s="159" t="s">
        <v>1051</v>
      </c>
      <c r="D47" s="160" t="s">
        <v>283</v>
      </c>
      <c r="E47" s="161">
        <v>10</v>
      </c>
      <c r="F47" s="162"/>
      <c r="G47" s="163">
        <f t="shared" si="14"/>
        <v>0</v>
      </c>
      <c r="H47" s="162"/>
      <c r="I47" s="163">
        <f t="shared" si="15"/>
        <v>0</v>
      </c>
      <c r="J47" s="162"/>
      <c r="K47" s="163">
        <f t="shared" si="16"/>
        <v>0</v>
      </c>
      <c r="L47" s="163">
        <v>21</v>
      </c>
      <c r="M47" s="163">
        <f t="shared" si="17"/>
        <v>0</v>
      </c>
      <c r="N47" s="163">
        <v>0</v>
      </c>
      <c r="O47" s="163">
        <f t="shared" si="18"/>
        <v>0</v>
      </c>
      <c r="P47" s="163">
        <v>0</v>
      </c>
      <c r="Q47" s="163">
        <f t="shared" si="19"/>
        <v>0</v>
      </c>
      <c r="R47" s="163"/>
      <c r="S47" s="163" t="s">
        <v>178</v>
      </c>
      <c r="T47" s="164" t="s">
        <v>179</v>
      </c>
      <c r="U47" s="165">
        <v>0</v>
      </c>
      <c r="V47" s="165">
        <f t="shared" si="20"/>
        <v>0</v>
      </c>
      <c r="W47" s="165"/>
      <c r="X47" s="165" t="s">
        <v>196</v>
      </c>
      <c r="Y47" s="166"/>
      <c r="Z47" s="166"/>
      <c r="AA47" s="166"/>
      <c r="AB47" s="166"/>
      <c r="AC47" s="166"/>
      <c r="AD47" s="166"/>
      <c r="AE47" s="166"/>
      <c r="AF47" s="166"/>
      <c r="AG47" s="166" t="s">
        <v>992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75" outlineLevel="1">
      <c r="A48" s="157">
        <v>36</v>
      </c>
      <c r="B48" s="158" t="s">
        <v>1052</v>
      </c>
      <c r="C48" s="159" t="s">
        <v>1053</v>
      </c>
      <c r="D48" s="160" t="s">
        <v>283</v>
      </c>
      <c r="E48" s="161">
        <v>1</v>
      </c>
      <c r="F48" s="162"/>
      <c r="G48" s="163">
        <f t="shared" si="14"/>
        <v>0</v>
      </c>
      <c r="H48" s="162"/>
      <c r="I48" s="163">
        <f t="shared" si="15"/>
        <v>0</v>
      </c>
      <c r="J48" s="162"/>
      <c r="K48" s="163">
        <f t="shared" si="16"/>
        <v>0</v>
      </c>
      <c r="L48" s="163">
        <v>21</v>
      </c>
      <c r="M48" s="163">
        <f t="shared" si="17"/>
        <v>0</v>
      </c>
      <c r="N48" s="163">
        <v>0</v>
      </c>
      <c r="O48" s="163">
        <f t="shared" si="18"/>
        <v>0</v>
      </c>
      <c r="P48" s="163">
        <v>0</v>
      </c>
      <c r="Q48" s="163">
        <f t="shared" si="19"/>
        <v>0</v>
      </c>
      <c r="R48" s="163"/>
      <c r="S48" s="163" t="s">
        <v>178</v>
      </c>
      <c r="T48" s="164" t="s">
        <v>179</v>
      </c>
      <c r="U48" s="165">
        <v>0</v>
      </c>
      <c r="V48" s="165">
        <f t="shared" si="20"/>
        <v>0</v>
      </c>
      <c r="W48" s="165"/>
      <c r="X48" s="165" t="s">
        <v>196</v>
      </c>
      <c r="Y48" s="166"/>
      <c r="Z48" s="166"/>
      <c r="AA48" s="166"/>
      <c r="AB48" s="166"/>
      <c r="AC48" s="166"/>
      <c r="AD48" s="166"/>
      <c r="AE48" s="166"/>
      <c r="AF48" s="166"/>
      <c r="AG48" s="166" t="s">
        <v>992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1">
      <c r="A49" s="157">
        <v>37</v>
      </c>
      <c r="B49" s="158" t="s">
        <v>1054</v>
      </c>
      <c r="C49" s="159" t="s">
        <v>1055</v>
      </c>
      <c r="D49" s="160" t="s">
        <v>283</v>
      </c>
      <c r="E49" s="161">
        <v>6</v>
      </c>
      <c r="F49" s="162"/>
      <c r="G49" s="163">
        <f t="shared" si="14"/>
        <v>0</v>
      </c>
      <c r="H49" s="162"/>
      <c r="I49" s="163">
        <f t="shared" si="15"/>
        <v>0</v>
      </c>
      <c r="J49" s="162"/>
      <c r="K49" s="163">
        <f t="shared" si="16"/>
        <v>0</v>
      </c>
      <c r="L49" s="163">
        <v>21</v>
      </c>
      <c r="M49" s="163">
        <f t="shared" si="17"/>
        <v>0</v>
      </c>
      <c r="N49" s="163">
        <v>0</v>
      </c>
      <c r="O49" s="163">
        <f t="shared" si="18"/>
        <v>0</v>
      </c>
      <c r="P49" s="163">
        <v>0</v>
      </c>
      <c r="Q49" s="163">
        <f t="shared" si="19"/>
        <v>0</v>
      </c>
      <c r="R49" s="163"/>
      <c r="S49" s="163" t="s">
        <v>178</v>
      </c>
      <c r="T49" s="164" t="s">
        <v>179</v>
      </c>
      <c r="U49" s="165">
        <v>0</v>
      </c>
      <c r="V49" s="165">
        <f t="shared" si="20"/>
        <v>0</v>
      </c>
      <c r="W49" s="165"/>
      <c r="X49" s="165" t="s">
        <v>196</v>
      </c>
      <c r="Y49" s="166"/>
      <c r="Z49" s="166"/>
      <c r="AA49" s="166"/>
      <c r="AB49" s="166"/>
      <c r="AC49" s="166"/>
      <c r="AD49" s="166"/>
      <c r="AE49" s="166"/>
      <c r="AF49" s="166"/>
      <c r="AG49" s="166" t="s">
        <v>992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57">
        <v>38</v>
      </c>
      <c r="B50" s="158" t="s">
        <v>1056</v>
      </c>
      <c r="C50" s="159" t="s">
        <v>1057</v>
      </c>
      <c r="D50" s="160" t="s">
        <v>283</v>
      </c>
      <c r="E50" s="161">
        <v>2</v>
      </c>
      <c r="F50" s="162"/>
      <c r="G50" s="163">
        <f t="shared" si="14"/>
        <v>0</v>
      </c>
      <c r="H50" s="162"/>
      <c r="I50" s="163">
        <f t="shared" si="15"/>
        <v>0</v>
      </c>
      <c r="J50" s="162"/>
      <c r="K50" s="163">
        <f t="shared" si="16"/>
        <v>0</v>
      </c>
      <c r="L50" s="163">
        <v>21</v>
      </c>
      <c r="M50" s="163">
        <f t="shared" si="17"/>
        <v>0</v>
      </c>
      <c r="N50" s="163">
        <v>0</v>
      </c>
      <c r="O50" s="163">
        <f t="shared" si="18"/>
        <v>0</v>
      </c>
      <c r="P50" s="163">
        <v>0</v>
      </c>
      <c r="Q50" s="163">
        <f t="shared" si="19"/>
        <v>0</v>
      </c>
      <c r="R50" s="163"/>
      <c r="S50" s="163" t="s">
        <v>178</v>
      </c>
      <c r="T50" s="164" t="s">
        <v>179</v>
      </c>
      <c r="U50" s="165">
        <v>0</v>
      </c>
      <c r="V50" s="165">
        <f t="shared" si="20"/>
        <v>0</v>
      </c>
      <c r="W50" s="165"/>
      <c r="X50" s="165" t="s">
        <v>196</v>
      </c>
      <c r="Y50" s="166"/>
      <c r="Z50" s="166"/>
      <c r="AA50" s="166"/>
      <c r="AB50" s="166"/>
      <c r="AC50" s="166"/>
      <c r="AD50" s="166"/>
      <c r="AE50" s="166"/>
      <c r="AF50" s="166"/>
      <c r="AG50" s="166" t="s">
        <v>992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22.5" outlineLevel="1">
      <c r="A51" s="157">
        <v>39</v>
      </c>
      <c r="B51" s="158" t="s">
        <v>1058</v>
      </c>
      <c r="C51" s="159" t="s">
        <v>1059</v>
      </c>
      <c r="D51" s="160" t="s">
        <v>283</v>
      </c>
      <c r="E51" s="161">
        <v>2</v>
      </c>
      <c r="F51" s="162"/>
      <c r="G51" s="163">
        <f t="shared" si="14"/>
        <v>0</v>
      </c>
      <c r="H51" s="162"/>
      <c r="I51" s="163">
        <f t="shared" si="15"/>
        <v>0</v>
      </c>
      <c r="J51" s="162"/>
      <c r="K51" s="163">
        <f t="shared" si="16"/>
        <v>0</v>
      </c>
      <c r="L51" s="163">
        <v>21</v>
      </c>
      <c r="M51" s="163">
        <f t="shared" si="17"/>
        <v>0</v>
      </c>
      <c r="N51" s="163">
        <v>0</v>
      </c>
      <c r="O51" s="163">
        <f t="shared" si="18"/>
        <v>0</v>
      </c>
      <c r="P51" s="163">
        <v>0</v>
      </c>
      <c r="Q51" s="163">
        <f t="shared" si="19"/>
        <v>0</v>
      </c>
      <c r="R51" s="163"/>
      <c r="S51" s="163" t="s">
        <v>178</v>
      </c>
      <c r="T51" s="164" t="s">
        <v>179</v>
      </c>
      <c r="U51" s="165">
        <v>0</v>
      </c>
      <c r="V51" s="165">
        <f t="shared" si="20"/>
        <v>0</v>
      </c>
      <c r="W51" s="165"/>
      <c r="X51" s="165" t="s">
        <v>196</v>
      </c>
      <c r="Y51" s="166"/>
      <c r="Z51" s="166"/>
      <c r="AA51" s="166"/>
      <c r="AB51" s="166"/>
      <c r="AC51" s="166"/>
      <c r="AD51" s="166"/>
      <c r="AE51" s="166"/>
      <c r="AF51" s="166"/>
      <c r="AG51" s="166" t="s">
        <v>992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75" outlineLevel="1">
      <c r="A52" s="157">
        <v>40</v>
      </c>
      <c r="B52" s="158" t="s">
        <v>1060</v>
      </c>
      <c r="C52" s="159" t="s">
        <v>1061</v>
      </c>
      <c r="D52" s="160" t="s">
        <v>240</v>
      </c>
      <c r="E52" s="161">
        <v>0.011</v>
      </c>
      <c r="F52" s="162"/>
      <c r="G52" s="163">
        <f t="shared" si="14"/>
        <v>0</v>
      </c>
      <c r="H52" s="162"/>
      <c r="I52" s="163">
        <f t="shared" si="15"/>
        <v>0</v>
      </c>
      <c r="J52" s="162"/>
      <c r="K52" s="163">
        <f t="shared" si="16"/>
        <v>0</v>
      </c>
      <c r="L52" s="163">
        <v>21</v>
      </c>
      <c r="M52" s="163">
        <f t="shared" si="17"/>
        <v>0</v>
      </c>
      <c r="N52" s="163">
        <v>0</v>
      </c>
      <c r="O52" s="163">
        <f t="shared" si="18"/>
        <v>0</v>
      </c>
      <c r="P52" s="163">
        <v>0</v>
      </c>
      <c r="Q52" s="163">
        <f t="shared" si="19"/>
        <v>0</v>
      </c>
      <c r="R52" s="163"/>
      <c r="S52" s="163" t="s">
        <v>178</v>
      </c>
      <c r="T52" s="164" t="s">
        <v>179</v>
      </c>
      <c r="U52" s="165">
        <v>0</v>
      </c>
      <c r="V52" s="165">
        <f t="shared" si="20"/>
        <v>0</v>
      </c>
      <c r="W52" s="165"/>
      <c r="X52" s="165" t="s">
        <v>196</v>
      </c>
      <c r="Y52" s="166"/>
      <c r="Z52" s="166"/>
      <c r="AA52" s="166"/>
      <c r="AB52" s="166"/>
      <c r="AC52" s="166"/>
      <c r="AD52" s="166"/>
      <c r="AE52" s="166"/>
      <c r="AF52" s="166"/>
      <c r="AG52" s="166" t="s">
        <v>992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57">
        <v>41</v>
      </c>
      <c r="B53" s="158" t="s">
        <v>1062</v>
      </c>
      <c r="C53" s="159" t="s">
        <v>1454</v>
      </c>
      <c r="D53" s="160" t="s">
        <v>283</v>
      </c>
      <c r="E53" s="161">
        <v>1</v>
      </c>
      <c r="F53" s="162"/>
      <c r="G53" s="163">
        <f t="shared" si="14"/>
        <v>0</v>
      </c>
      <c r="H53" s="162"/>
      <c r="I53" s="163">
        <f t="shared" si="15"/>
        <v>0</v>
      </c>
      <c r="J53" s="162"/>
      <c r="K53" s="163">
        <f t="shared" si="16"/>
        <v>0</v>
      </c>
      <c r="L53" s="163">
        <v>21</v>
      </c>
      <c r="M53" s="163">
        <f t="shared" si="17"/>
        <v>0</v>
      </c>
      <c r="N53" s="163">
        <v>0</v>
      </c>
      <c r="O53" s="163">
        <f t="shared" si="18"/>
        <v>0</v>
      </c>
      <c r="P53" s="163">
        <v>0</v>
      </c>
      <c r="Q53" s="163">
        <f t="shared" si="19"/>
        <v>0</v>
      </c>
      <c r="R53" s="163"/>
      <c r="S53" s="163" t="s">
        <v>178</v>
      </c>
      <c r="T53" s="164" t="s">
        <v>179</v>
      </c>
      <c r="U53" s="165">
        <v>0</v>
      </c>
      <c r="V53" s="165">
        <f t="shared" si="20"/>
        <v>0</v>
      </c>
      <c r="W53" s="165"/>
      <c r="X53" s="165" t="s">
        <v>490</v>
      </c>
      <c r="Y53" s="166"/>
      <c r="Z53" s="166"/>
      <c r="AA53" s="166"/>
      <c r="AB53" s="166"/>
      <c r="AC53" s="166"/>
      <c r="AD53" s="166"/>
      <c r="AE53" s="166"/>
      <c r="AF53" s="166"/>
      <c r="AG53" s="166" t="s">
        <v>998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75" outlineLevel="1">
      <c r="A54" s="157">
        <v>42</v>
      </c>
      <c r="B54" s="158" t="s">
        <v>1063</v>
      </c>
      <c r="C54" s="159" t="s">
        <v>1064</v>
      </c>
      <c r="D54" s="160" t="s">
        <v>283</v>
      </c>
      <c r="E54" s="161">
        <v>1</v>
      </c>
      <c r="F54" s="162"/>
      <c r="G54" s="163">
        <f t="shared" si="14"/>
        <v>0</v>
      </c>
      <c r="H54" s="162"/>
      <c r="I54" s="163">
        <f t="shared" si="15"/>
        <v>0</v>
      </c>
      <c r="J54" s="162"/>
      <c r="K54" s="163">
        <f t="shared" si="16"/>
        <v>0</v>
      </c>
      <c r="L54" s="163">
        <v>21</v>
      </c>
      <c r="M54" s="163">
        <f t="shared" si="17"/>
        <v>0</v>
      </c>
      <c r="N54" s="163">
        <v>0</v>
      </c>
      <c r="O54" s="163">
        <f t="shared" si="18"/>
        <v>0</v>
      </c>
      <c r="P54" s="163">
        <v>0</v>
      </c>
      <c r="Q54" s="163">
        <f t="shared" si="19"/>
        <v>0</v>
      </c>
      <c r="R54" s="163"/>
      <c r="S54" s="163" t="s">
        <v>178</v>
      </c>
      <c r="T54" s="164" t="s">
        <v>179</v>
      </c>
      <c r="U54" s="165">
        <v>0</v>
      </c>
      <c r="V54" s="165">
        <f t="shared" si="20"/>
        <v>0</v>
      </c>
      <c r="W54" s="165"/>
      <c r="X54" s="165" t="s">
        <v>490</v>
      </c>
      <c r="Y54" s="166"/>
      <c r="Z54" s="166"/>
      <c r="AA54" s="166"/>
      <c r="AB54" s="166"/>
      <c r="AC54" s="166"/>
      <c r="AD54" s="166"/>
      <c r="AE54" s="166"/>
      <c r="AF54" s="166"/>
      <c r="AG54" s="166" t="s">
        <v>998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1">
      <c r="A55" s="157">
        <v>43</v>
      </c>
      <c r="B55" s="158" t="s">
        <v>1065</v>
      </c>
      <c r="C55" s="159" t="s">
        <v>1066</v>
      </c>
      <c r="D55" s="160" t="s">
        <v>283</v>
      </c>
      <c r="E55" s="161">
        <v>1</v>
      </c>
      <c r="F55" s="162"/>
      <c r="G55" s="163">
        <f t="shared" si="14"/>
        <v>0</v>
      </c>
      <c r="H55" s="162"/>
      <c r="I55" s="163">
        <f t="shared" si="15"/>
        <v>0</v>
      </c>
      <c r="J55" s="162"/>
      <c r="K55" s="163">
        <f t="shared" si="16"/>
        <v>0</v>
      </c>
      <c r="L55" s="163">
        <v>21</v>
      </c>
      <c r="M55" s="163">
        <f t="shared" si="17"/>
        <v>0</v>
      </c>
      <c r="N55" s="163">
        <v>0</v>
      </c>
      <c r="O55" s="163">
        <f t="shared" si="18"/>
        <v>0</v>
      </c>
      <c r="P55" s="163">
        <v>0</v>
      </c>
      <c r="Q55" s="163">
        <f t="shared" si="19"/>
        <v>0</v>
      </c>
      <c r="R55" s="163"/>
      <c r="S55" s="163" t="s">
        <v>178</v>
      </c>
      <c r="T55" s="164" t="s">
        <v>179</v>
      </c>
      <c r="U55" s="165">
        <v>0</v>
      </c>
      <c r="V55" s="165">
        <f t="shared" si="20"/>
        <v>0</v>
      </c>
      <c r="W55" s="165"/>
      <c r="X55" s="165" t="s">
        <v>490</v>
      </c>
      <c r="Y55" s="166"/>
      <c r="Z55" s="166"/>
      <c r="AA55" s="166"/>
      <c r="AB55" s="166"/>
      <c r="AC55" s="166"/>
      <c r="AD55" s="166"/>
      <c r="AE55" s="166"/>
      <c r="AF55" s="166"/>
      <c r="AG55" s="166" t="s">
        <v>998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1">
      <c r="A56" s="157">
        <v>44</v>
      </c>
      <c r="B56" s="158" t="s">
        <v>1067</v>
      </c>
      <c r="C56" s="159" t="s">
        <v>1068</v>
      </c>
      <c r="D56" s="160" t="s">
        <v>283</v>
      </c>
      <c r="E56" s="161">
        <v>2</v>
      </c>
      <c r="F56" s="162"/>
      <c r="G56" s="163">
        <f t="shared" si="14"/>
        <v>0</v>
      </c>
      <c r="H56" s="162"/>
      <c r="I56" s="163">
        <f t="shared" si="15"/>
        <v>0</v>
      </c>
      <c r="J56" s="162"/>
      <c r="K56" s="163">
        <f t="shared" si="16"/>
        <v>0</v>
      </c>
      <c r="L56" s="163">
        <v>21</v>
      </c>
      <c r="M56" s="163">
        <f t="shared" si="17"/>
        <v>0</v>
      </c>
      <c r="N56" s="163">
        <v>0</v>
      </c>
      <c r="O56" s="163">
        <f t="shared" si="18"/>
        <v>0</v>
      </c>
      <c r="P56" s="163">
        <v>0</v>
      </c>
      <c r="Q56" s="163">
        <f t="shared" si="19"/>
        <v>0</v>
      </c>
      <c r="R56" s="163"/>
      <c r="S56" s="163" t="s">
        <v>178</v>
      </c>
      <c r="T56" s="164" t="s">
        <v>179</v>
      </c>
      <c r="U56" s="165">
        <v>0</v>
      </c>
      <c r="V56" s="165">
        <f t="shared" si="20"/>
        <v>0</v>
      </c>
      <c r="W56" s="165"/>
      <c r="X56" s="165" t="s">
        <v>490</v>
      </c>
      <c r="Y56" s="166"/>
      <c r="Z56" s="166"/>
      <c r="AA56" s="166"/>
      <c r="AB56" s="166"/>
      <c r="AC56" s="166"/>
      <c r="AD56" s="166"/>
      <c r="AE56" s="166"/>
      <c r="AF56" s="166"/>
      <c r="AG56" s="166" t="s">
        <v>998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33" ht="12.75">
      <c r="A57" s="149" t="s">
        <v>173</v>
      </c>
      <c r="B57" s="150" t="s">
        <v>107</v>
      </c>
      <c r="C57" s="151" t="s">
        <v>108</v>
      </c>
      <c r="D57" s="152"/>
      <c r="E57" s="153"/>
      <c r="F57" s="154"/>
      <c r="G57" s="154">
        <f>SUMIF(AG58:AG65,"&lt;&gt;NOR",G58:G65)</f>
        <v>0</v>
      </c>
      <c r="H57" s="154"/>
      <c r="I57" s="154">
        <f>SUM(I58:I65)</f>
        <v>0</v>
      </c>
      <c r="J57" s="154"/>
      <c r="K57" s="154">
        <f>SUM(K58:K65)</f>
        <v>0</v>
      </c>
      <c r="L57" s="154"/>
      <c r="M57" s="154">
        <f>SUM(M58:M65)</f>
        <v>0</v>
      </c>
      <c r="N57" s="154"/>
      <c r="O57" s="154">
        <f>SUM(O58:O65)</f>
        <v>0</v>
      </c>
      <c r="P57" s="154"/>
      <c r="Q57" s="154">
        <f>SUM(Q58:Q65)</f>
        <v>0</v>
      </c>
      <c r="R57" s="154"/>
      <c r="S57" s="154"/>
      <c r="T57" s="155"/>
      <c r="U57" s="156"/>
      <c r="V57" s="156">
        <f>SUM(V58:V65)</f>
        <v>0</v>
      </c>
      <c r="W57" s="156"/>
      <c r="X57" s="156"/>
      <c r="AG57" t="s">
        <v>174</v>
      </c>
    </row>
    <row r="58" spans="1:60" ht="12.75" outlineLevel="1">
      <c r="A58" s="157">
        <v>45</v>
      </c>
      <c r="B58" s="158" t="s">
        <v>1069</v>
      </c>
      <c r="C58" s="159" t="s">
        <v>1070</v>
      </c>
      <c r="D58" s="160" t="s">
        <v>250</v>
      </c>
      <c r="E58" s="161">
        <v>34</v>
      </c>
      <c r="F58" s="162"/>
      <c r="G58" s="163">
        <f aca="true" t="shared" si="21" ref="G58:G65">ROUND(E58*F58,2)</f>
        <v>0</v>
      </c>
      <c r="H58" s="162"/>
      <c r="I58" s="163">
        <f aca="true" t="shared" si="22" ref="I58:I65">ROUND(E58*H58,2)</f>
        <v>0</v>
      </c>
      <c r="J58" s="162"/>
      <c r="K58" s="163">
        <f aca="true" t="shared" si="23" ref="K58:K65">ROUND(E58*J58,2)</f>
        <v>0</v>
      </c>
      <c r="L58" s="163">
        <v>21</v>
      </c>
      <c r="M58" s="163">
        <f aca="true" t="shared" si="24" ref="M58:M65">G58*(1+L58/100)</f>
        <v>0</v>
      </c>
      <c r="N58" s="163">
        <v>0</v>
      </c>
      <c r="O58" s="163">
        <f aca="true" t="shared" si="25" ref="O58:O65">ROUND(E58*N58,2)</f>
        <v>0</v>
      </c>
      <c r="P58" s="163">
        <v>0</v>
      </c>
      <c r="Q58" s="163">
        <f aca="true" t="shared" si="26" ref="Q58:Q65">ROUND(E58*P58,2)</f>
        <v>0</v>
      </c>
      <c r="R58" s="163"/>
      <c r="S58" s="163" t="s">
        <v>178</v>
      </c>
      <c r="T58" s="164" t="s">
        <v>179</v>
      </c>
      <c r="U58" s="165">
        <v>0</v>
      </c>
      <c r="V58" s="165">
        <f aca="true" t="shared" si="27" ref="V58:V65">ROUND(E58*U58,2)</f>
        <v>0</v>
      </c>
      <c r="W58" s="165"/>
      <c r="X58" s="165" t="s">
        <v>196</v>
      </c>
      <c r="Y58" s="166"/>
      <c r="Z58" s="166"/>
      <c r="AA58" s="166"/>
      <c r="AB58" s="166"/>
      <c r="AC58" s="166"/>
      <c r="AD58" s="166"/>
      <c r="AE58" s="166"/>
      <c r="AF58" s="166"/>
      <c r="AG58" s="166" t="s">
        <v>992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12.75" outlineLevel="1">
      <c r="A59" s="157">
        <v>46</v>
      </c>
      <c r="B59" s="158" t="s">
        <v>1071</v>
      </c>
      <c r="C59" s="159" t="s">
        <v>1072</v>
      </c>
      <c r="D59" s="160" t="s">
        <v>250</v>
      </c>
      <c r="E59" s="161">
        <v>36</v>
      </c>
      <c r="F59" s="162"/>
      <c r="G59" s="163">
        <f t="shared" si="21"/>
        <v>0</v>
      </c>
      <c r="H59" s="162"/>
      <c r="I59" s="163">
        <f t="shared" si="22"/>
        <v>0</v>
      </c>
      <c r="J59" s="162"/>
      <c r="K59" s="163">
        <f t="shared" si="23"/>
        <v>0</v>
      </c>
      <c r="L59" s="163">
        <v>21</v>
      </c>
      <c r="M59" s="163">
        <f t="shared" si="24"/>
        <v>0</v>
      </c>
      <c r="N59" s="163">
        <v>0</v>
      </c>
      <c r="O59" s="163">
        <f t="shared" si="25"/>
        <v>0</v>
      </c>
      <c r="P59" s="163">
        <v>0</v>
      </c>
      <c r="Q59" s="163">
        <f t="shared" si="26"/>
        <v>0</v>
      </c>
      <c r="R59" s="163"/>
      <c r="S59" s="163" t="s">
        <v>178</v>
      </c>
      <c r="T59" s="164" t="s">
        <v>179</v>
      </c>
      <c r="U59" s="165">
        <v>0</v>
      </c>
      <c r="V59" s="165">
        <f t="shared" si="27"/>
        <v>0</v>
      </c>
      <c r="W59" s="165"/>
      <c r="X59" s="165" t="s">
        <v>196</v>
      </c>
      <c r="Y59" s="166"/>
      <c r="Z59" s="166"/>
      <c r="AA59" s="166"/>
      <c r="AB59" s="166"/>
      <c r="AC59" s="166"/>
      <c r="AD59" s="166"/>
      <c r="AE59" s="166"/>
      <c r="AF59" s="166"/>
      <c r="AG59" s="166" t="s">
        <v>992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75" outlineLevel="1">
      <c r="A60" s="157">
        <v>47</v>
      </c>
      <c r="B60" s="158" t="s">
        <v>1073</v>
      </c>
      <c r="C60" s="159" t="s">
        <v>1074</v>
      </c>
      <c r="D60" s="160" t="s">
        <v>250</v>
      </c>
      <c r="E60" s="161">
        <v>34</v>
      </c>
      <c r="F60" s="162"/>
      <c r="G60" s="163">
        <f t="shared" si="21"/>
        <v>0</v>
      </c>
      <c r="H60" s="162"/>
      <c r="I60" s="163">
        <f t="shared" si="22"/>
        <v>0</v>
      </c>
      <c r="J60" s="162"/>
      <c r="K60" s="163">
        <f t="shared" si="23"/>
        <v>0</v>
      </c>
      <c r="L60" s="163">
        <v>21</v>
      </c>
      <c r="M60" s="163">
        <f t="shared" si="24"/>
        <v>0</v>
      </c>
      <c r="N60" s="163">
        <v>0</v>
      </c>
      <c r="O60" s="163">
        <f t="shared" si="25"/>
        <v>0</v>
      </c>
      <c r="P60" s="163">
        <v>0</v>
      </c>
      <c r="Q60" s="163">
        <f t="shared" si="26"/>
        <v>0</v>
      </c>
      <c r="R60" s="163"/>
      <c r="S60" s="163" t="s">
        <v>178</v>
      </c>
      <c r="T60" s="164" t="s">
        <v>179</v>
      </c>
      <c r="U60" s="165">
        <v>0</v>
      </c>
      <c r="V60" s="165">
        <f t="shared" si="27"/>
        <v>0</v>
      </c>
      <c r="W60" s="165"/>
      <c r="X60" s="165" t="s">
        <v>196</v>
      </c>
      <c r="Y60" s="166"/>
      <c r="Z60" s="166"/>
      <c r="AA60" s="166"/>
      <c r="AB60" s="166"/>
      <c r="AC60" s="166"/>
      <c r="AD60" s="166"/>
      <c r="AE60" s="166"/>
      <c r="AF60" s="166"/>
      <c r="AG60" s="166" t="s">
        <v>992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12.75" outlineLevel="1">
      <c r="A61" s="157">
        <v>48</v>
      </c>
      <c r="B61" s="158" t="s">
        <v>1075</v>
      </c>
      <c r="C61" s="159" t="s">
        <v>1076</v>
      </c>
      <c r="D61" s="160" t="s">
        <v>250</v>
      </c>
      <c r="E61" s="161">
        <v>34</v>
      </c>
      <c r="F61" s="162"/>
      <c r="G61" s="163">
        <f t="shared" si="21"/>
        <v>0</v>
      </c>
      <c r="H61" s="162"/>
      <c r="I61" s="163">
        <f t="shared" si="22"/>
        <v>0</v>
      </c>
      <c r="J61" s="162"/>
      <c r="K61" s="163">
        <f t="shared" si="23"/>
        <v>0</v>
      </c>
      <c r="L61" s="163">
        <v>21</v>
      </c>
      <c r="M61" s="163">
        <f t="shared" si="24"/>
        <v>0</v>
      </c>
      <c r="N61" s="163">
        <v>0</v>
      </c>
      <c r="O61" s="163">
        <f t="shared" si="25"/>
        <v>0</v>
      </c>
      <c r="P61" s="163">
        <v>0</v>
      </c>
      <c r="Q61" s="163">
        <f t="shared" si="26"/>
        <v>0</v>
      </c>
      <c r="R61" s="163"/>
      <c r="S61" s="163" t="s">
        <v>178</v>
      </c>
      <c r="T61" s="164" t="s">
        <v>179</v>
      </c>
      <c r="U61" s="165">
        <v>0</v>
      </c>
      <c r="V61" s="165">
        <f t="shared" si="27"/>
        <v>0</v>
      </c>
      <c r="W61" s="165"/>
      <c r="X61" s="165" t="s">
        <v>196</v>
      </c>
      <c r="Y61" s="166"/>
      <c r="Z61" s="166"/>
      <c r="AA61" s="166"/>
      <c r="AB61" s="166"/>
      <c r="AC61" s="166"/>
      <c r="AD61" s="166"/>
      <c r="AE61" s="166"/>
      <c r="AF61" s="166"/>
      <c r="AG61" s="166" t="s">
        <v>992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12.75" outlineLevel="1">
      <c r="A62" s="157">
        <v>49</v>
      </c>
      <c r="B62" s="158" t="s">
        <v>1077</v>
      </c>
      <c r="C62" s="159" t="s">
        <v>1078</v>
      </c>
      <c r="D62" s="160" t="s">
        <v>283</v>
      </c>
      <c r="E62" s="161">
        <v>1</v>
      </c>
      <c r="F62" s="162"/>
      <c r="G62" s="163">
        <f t="shared" si="21"/>
        <v>0</v>
      </c>
      <c r="H62" s="162"/>
      <c r="I62" s="163">
        <f t="shared" si="22"/>
        <v>0</v>
      </c>
      <c r="J62" s="162"/>
      <c r="K62" s="163">
        <f t="shared" si="23"/>
        <v>0</v>
      </c>
      <c r="L62" s="163">
        <v>21</v>
      </c>
      <c r="M62" s="163">
        <f t="shared" si="24"/>
        <v>0</v>
      </c>
      <c r="N62" s="163">
        <v>0</v>
      </c>
      <c r="O62" s="163">
        <f t="shared" si="25"/>
        <v>0</v>
      </c>
      <c r="P62" s="163">
        <v>0</v>
      </c>
      <c r="Q62" s="163">
        <f t="shared" si="26"/>
        <v>0</v>
      </c>
      <c r="R62" s="163"/>
      <c r="S62" s="163" t="s">
        <v>178</v>
      </c>
      <c r="T62" s="164" t="s">
        <v>179</v>
      </c>
      <c r="U62" s="165">
        <v>0</v>
      </c>
      <c r="V62" s="165">
        <f t="shared" si="27"/>
        <v>0</v>
      </c>
      <c r="W62" s="165"/>
      <c r="X62" s="165" t="s">
        <v>196</v>
      </c>
      <c r="Y62" s="166"/>
      <c r="Z62" s="166"/>
      <c r="AA62" s="166"/>
      <c r="AB62" s="166"/>
      <c r="AC62" s="166"/>
      <c r="AD62" s="166"/>
      <c r="AE62" s="166"/>
      <c r="AF62" s="166"/>
      <c r="AG62" s="166" t="s">
        <v>992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ht="12.75" outlineLevel="1">
      <c r="A63" s="157">
        <v>50</v>
      </c>
      <c r="B63" s="158" t="s">
        <v>1079</v>
      </c>
      <c r="C63" s="159" t="s">
        <v>1080</v>
      </c>
      <c r="D63" s="160" t="s">
        <v>240</v>
      </c>
      <c r="E63" s="161">
        <v>0.851</v>
      </c>
      <c r="F63" s="162"/>
      <c r="G63" s="163">
        <f t="shared" si="21"/>
        <v>0</v>
      </c>
      <c r="H63" s="162"/>
      <c r="I63" s="163">
        <f t="shared" si="22"/>
        <v>0</v>
      </c>
      <c r="J63" s="162"/>
      <c r="K63" s="163">
        <f t="shared" si="23"/>
        <v>0</v>
      </c>
      <c r="L63" s="163">
        <v>21</v>
      </c>
      <c r="M63" s="163">
        <f t="shared" si="24"/>
        <v>0</v>
      </c>
      <c r="N63" s="163">
        <v>0</v>
      </c>
      <c r="O63" s="163">
        <f t="shared" si="25"/>
        <v>0</v>
      </c>
      <c r="P63" s="163">
        <v>0</v>
      </c>
      <c r="Q63" s="163">
        <f t="shared" si="26"/>
        <v>0</v>
      </c>
      <c r="R63" s="163"/>
      <c r="S63" s="163" t="s">
        <v>178</v>
      </c>
      <c r="T63" s="164" t="s">
        <v>179</v>
      </c>
      <c r="U63" s="165">
        <v>0</v>
      </c>
      <c r="V63" s="165">
        <f t="shared" si="27"/>
        <v>0</v>
      </c>
      <c r="W63" s="165"/>
      <c r="X63" s="165" t="s">
        <v>196</v>
      </c>
      <c r="Y63" s="166"/>
      <c r="Z63" s="166"/>
      <c r="AA63" s="166"/>
      <c r="AB63" s="166"/>
      <c r="AC63" s="166"/>
      <c r="AD63" s="166"/>
      <c r="AE63" s="166"/>
      <c r="AF63" s="166"/>
      <c r="AG63" s="166" t="s">
        <v>992</v>
      </c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22.5" outlineLevel="1">
      <c r="A64" s="157">
        <v>51</v>
      </c>
      <c r="B64" s="158" t="s">
        <v>1081</v>
      </c>
      <c r="C64" s="159" t="s">
        <v>1455</v>
      </c>
      <c r="D64" s="160" t="s">
        <v>283</v>
      </c>
      <c r="E64" s="161">
        <v>2</v>
      </c>
      <c r="F64" s="162"/>
      <c r="G64" s="163">
        <f t="shared" si="21"/>
        <v>0</v>
      </c>
      <c r="H64" s="162"/>
      <c r="I64" s="163">
        <f t="shared" si="22"/>
        <v>0</v>
      </c>
      <c r="J64" s="162"/>
      <c r="K64" s="163">
        <f t="shared" si="23"/>
        <v>0</v>
      </c>
      <c r="L64" s="163">
        <v>21</v>
      </c>
      <c r="M64" s="163">
        <f t="shared" si="24"/>
        <v>0</v>
      </c>
      <c r="N64" s="163">
        <v>0</v>
      </c>
      <c r="O64" s="163">
        <f t="shared" si="25"/>
        <v>0</v>
      </c>
      <c r="P64" s="163">
        <v>0</v>
      </c>
      <c r="Q64" s="163">
        <f t="shared" si="26"/>
        <v>0</v>
      </c>
      <c r="R64" s="163"/>
      <c r="S64" s="163" t="s">
        <v>178</v>
      </c>
      <c r="T64" s="164" t="s">
        <v>179</v>
      </c>
      <c r="U64" s="165">
        <v>0</v>
      </c>
      <c r="V64" s="165">
        <f t="shared" si="27"/>
        <v>0</v>
      </c>
      <c r="W64" s="165"/>
      <c r="X64" s="165" t="s">
        <v>490</v>
      </c>
      <c r="Y64" s="166"/>
      <c r="Z64" s="166"/>
      <c r="AA64" s="166"/>
      <c r="AB64" s="166"/>
      <c r="AC64" s="166"/>
      <c r="AD64" s="166"/>
      <c r="AE64" s="166"/>
      <c r="AF64" s="166"/>
      <c r="AG64" s="166" t="s">
        <v>998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22.5" outlineLevel="1">
      <c r="A65" s="157">
        <v>52</v>
      </c>
      <c r="B65" s="158" t="s">
        <v>1082</v>
      </c>
      <c r="C65" s="159" t="s">
        <v>1456</v>
      </c>
      <c r="D65" s="160" t="s">
        <v>283</v>
      </c>
      <c r="E65" s="161">
        <v>1</v>
      </c>
      <c r="F65" s="162"/>
      <c r="G65" s="163">
        <f t="shared" si="21"/>
        <v>0</v>
      </c>
      <c r="H65" s="162"/>
      <c r="I65" s="163">
        <f t="shared" si="22"/>
        <v>0</v>
      </c>
      <c r="J65" s="162"/>
      <c r="K65" s="163">
        <f t="shared" si="23"/>
        <v>0</v>
      </c>
      <c r="L65" s="163">
        <v>21</v>
      </c>
      <c r="M65" s="163">
        <f t="shared" si="24"/>
        <v>0</v>
      </c>
      <c r="N65" s="163">
        <v>0</v>
      </c>
      <c r="O65" s="163">
        <f t="shared" si="25"/>
        <v>0</v>
      </c>
      <c r="P65" s="163">
        <v>0</v>
      </c>
      <c r="Q65" s="163">
        <f t="shared" si="26"/>
        <v>0</v>
      </c>
      <c r="R65" s="163"/>
      <c r="S65" s="163" t="s">
        <v>178</v>
      </c>
      <c r="T65" s="164" t="s">
        <v>179</v>
      </c>
      <c r="U65" s="165">
        <v>0</v>
      </c>
      <c r="V65" s="165">
        <f t="shared" si="27"/>
        <v>0</v>
      </c>
      <c r="W65" s="165"/>
      <c r="X65" s="165" t="s">
        <v>490</v>
      </c>
      <c r="Y65" s="166"/>
      <c r="Z65" s="166"/>
      <c r="AA65" s="166"/>
      <c r="AB65" s="166"/>
      <c r="AC65" s="166"/>
      <c r="AD65" s="166"/>
      <c r="AE65" s="166"/>
      <c r="AF65" s="166"/>
      <c r="AG65" s="166" t="s">
        <v>998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33" ht="12.75">
      <c r="A66" s="149" t="s">
        <v>173</v>
      </c>
      <c r="B66" s="150" t="s">
        <v>109</v>
      </c>
      <c r="C66" s="151" t="s">
        <v>110</v>
      </c>
      <c r="D66" s="152"/>
      <c r="E66" s="153"/>
      <c r="F66" s="154"/>
      <c r="G66" s="154">
        <f>SUMIF(AG67:AG78,"&lt;&gt;NOR",G67:G78)</f>
        <v>0</v>
      </c>
      <c r="H66" s="154"/>
      <c r="I66" s="154">
        <f>SUM(I67:I78)</f>
        <v>0</v>
      </c>
      <c r="J66" s="154"/>
      <c r="K66" s="154">
        <f>SUM(K67:K78)</f>
        <v>0</v>
      </c>
      <c r="L66" s="154"/>
      <c r="M66" s="154">
        <f>SUM(M67:M78)</f>
        <v>0</v>
      </c>
      <c r="N66" s="154"/>
      <c r="O66" s="154">
        <f>SUM(O67:O78)</f>
        <v>0</v>
      </c>
      <c r="P66" s="154"/>
      <c r="Q66" s="154">
        <f>SUM(Q67:Q78)</f>
        <v>0</v>
      </c>
      <c r="R66" s="154"/>
      <c r="S66" s="154"/>
      <c r="T66" s="155"/>
      <c r="U66" s="156"/>
      <c r="V66" s="156">
        <f>SUM(V67:V78)</f>
        <v>0</v>
      </c>
      <c r="W66" s="156"/>
      <c r="X66" s="156"/>
      <c r="AG66" t="s">
        <v>174</v>
      </c>
    </row>
    <row r="67" spans="1:60" ht="12.75" outlineLevel="1">
      <c r="A67" s="157">
        <v>53</v>
      </c>
      <c r="B67" s="158" t="s">
        <v>1083</v>
      </c>
      <c r="C67" s="159" t="s">
        <v>1084</v>
      </c>
      <c r="D67" s="160" t="s">
        <v>324</v>
      </c>
      <c r="E67" s="161">
        <v>15</v>
      </c>
      <c r="F67" s="162"/>
      <c r="G67" s="163">
        <f aca="true" t="shared" si="28" ref="G67:G78">ROUND(E67*F67,2)</f>
        <v>0</v>
      </c>
      <c r="H67" s="162"/>
      <c r="I67" s="163">
        <f aca="true" t="shared" si="29" ref="I67:I78">ROUND(E67*H67,2)</f>
        <v>0</v>
      </c>
      <c r="J67" s="162"/>
      <c r="K67" s="163">
        <f aca="true" t="shared" si="30" ref="K67:K78">ROUND(E67*J67,2)</f>
        <v>0</v>
      </c>
      <c r="L67" s="163">
        <v>21</v>
      </c>
      <c r="M67" s="163">
        <f aca="true" t="shared" si="31" ref="M67:M78">G67*(1+L67/100)</f>
        <v>0</v>
      </c>
      <c r="N67" s="163">
        <v>0</v>
      </c>
      <c r="O67" s="163">
        <f aca="true" t="shared" si="32" ref="O67:O78">ROUND(E67*N67,2)</f>
        <v>0</v>
      </c>
      <c r="P67" s="163">
        <v>0</v>
      </c>
      <c r="Q67" s="163">
        <f aca="true" t="shared" si="33" ref="Q67:Q78">ROUND(E67*P67,2)</f>
        <v>0</v>
      </c>
      <c r="R67" s="163"/>
      <c r="S67" s="163" t="s">
        <v>178</v>
      </c>
      <c r="T67" s="164" t="s">
        <v>179</v>
      </c>
      <c r="U67" s="165">
        <v>0</v>
      </c>
      <c r="V67" s="165">
        <f aca="true" t="shared" si="34" ref="V67:V78">ROUND(E67*U67,2)</f>
        <v>0</v>
      </c>
      <c r="W67" s="165"/>
      <c r="X67" s="165" t="s">
        <v>196</v>
      </c>
      <c r="Y67" s="166"/>
      <c r="Z67" s="166"/>
      <c r="AA67" s="166"/>
      <c r="AB67" s="166"/>
      <c r="AC67" s="166"/>
      <c r="AD67" s="166"/>
      <c r="AE67" s="166"/>
      <c r="AF67" s="166"/>
      <c r="AG67" s="166" t="s">
        <v>1085</v>
      </c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ht="12.75" outlineLevel="1">
      <c r="A68" s="157">
        <v>54</v>
      </c>
      <c r="B68" s="158" t="s">
        <v>1086</v>
      </c>
      <c r="C68" s="159" t="s">
        <v>1457</v>
      </c>
      <c r="D68" s="160" t="s">
        <v>283</v>
      </c>
      <c r="E68" s="161">
        <v>2</v>
      </c>
      <c r="F68" s="162"/>
      <c r="G68" s="163">
        <f t="shared" si="28"/>
        <v>0</v>
      </c>
      <c r="H68" s="162"/>
      <c r="I68" s="163">
        <f t="shared" si="29"/>
        <v>0</v>
      </c>
      <c r="J68" s="162"/>
      <c r="K68" s="163">
        <f t="shared" si="30"/>
        <v>0</v>
      </c>
      <c r="L68" s="163">
        <v>21</v>
      </c>
      <c r="M68" s="163">
        <f t="shared" si="31"/>
        <v>0</v>
      </c>
      <c r="N68" s="163">
        <v>0</v>
      </c>
      <c r="O68" s="163">
        <f t="shared" si="32"/>
        <v>0</v>
      </c>
      <c r="P68" s="163">
        <v>0</v>
      </c>
      <c r="Q68" s="163">
        <f t="shared" si="33"/>
        <v>0</v>
      </c>
      <c r="R68" s="163"/>
      <c r="S68" s="163" t="s">
        <v>178</v>
      </c>
      <c r="T68" s="164" t="s">
        <v>179</v>
      </c>
      <c r="U68" s="165">
        <v>0</v>
      </c>
      <c r="V68" s="165">
        <f t="shared" si="34"/>
        <v>0</v>
      </c>
      <c r="W68" s="165"/>
      <c r="X68" s="165" t="s">
        <v>196</v>
      </c>
      <c r="Y68" s="166"/>
      <c r="Z68" s="166"/>
      <c r="AA68" s="166"/>
      <c r="AB68" s="166"/>
      <c r="AC68" s="166"/>
      <c r="AD68" s="166"/>
      <c r="AE68" s="166"/>
      <c r="AF68" s="166"/>
      <c r="AG68" s="166" t="s">
        <v>1085</v>
      </c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12.75" outlineLevel="1">
      <c r="A69" s="157">
        <v>55</v>
      </c>
      <c r="B69" s="158" t="s">
        <v>1087</v>
      </c>
      <c r="C69" s="159" t="s">
        <v>1458</v>
      </c>
      <c r="D69" s="160" t="s">
        <v>324</v>
      </c>
      <c r="E69" s="161">
        <v>580</v>
      </c>
      <c r="F69" s="162"/>
      <c r="G69" s="163">
        <f t="shared" si="28"/>
        <v>0</v>
      </c>
      <c r="H69" s="162"/>
      <c r="I69" s="163">
        <f t="shared" si="29"/>
        <v>0</v>
      </c>
      <c r="J69" s="162"/>
      <c r="K69" s="163">
        <f t="shared" si="30"/>
        <v>0</v>
      </c>
      <c r="L69" s="163">
        <v>21</v>
      </c>
      <c r="M69" s="163">
        <f t="shared" si="31"/>
        <v>0</v>
      </c>
      <c r="N69" s="163">
        <v>0</v>
      </c>
      <c r="O69" s="163">
        <f t="shared" si="32"/>
        <v>0</v>
      </c>
      <c r="P69" s="163">
        <v>0</v>
      </c>
      <c r="Q69" s="163">
        <f t="shared" si="33"/>
        <v>0</v>
      </c>
      <c r="R69" s="163"/>
      <c r="S69" s="163" t="s">
        <v>178</v>
      </c>
      <c r="T69" s="164" t="s">
        <v>179</v>
      </c>
      <c r="U69" s="165">
        <v>0</v>
      </c>
      <c r="V69" s="165">
        <f t="shared" si="34"/>
        <v>0</v>
      </c>
      <c r="W69" s="165"/>
      <c r="X69" s="165" t="s">
        <v>490</v>
      </c>
      <c r="Y69" s="166"/>
      <c r="Z69" s="166"/>
      <c r="AA69" s="166"/>
      <c r="AB69" s="166"/>
      <c r="AC69" s="166"/>
      <c r="AD69" s="166"/>
      <c r="AE69" s="166"/>
      <c r="AF69" s="166"/>
      <c r="AG69" s="166" t="s">
        <v>998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12.75" outlineLevel="1">
      <c r="A70" s="157">
        <v>56</v>
      </c>
      <c r="B70" s="158" t="s">
        <v>1088</v>
      </c>
      <c r="C70" s="159" t="s">
        <v>1459</v>
      </c>
      <c r="D70" s="160" t="s">
        <v>250</v>
      </c>
      <c r="E70" s="161">
        <v>55</v>
      </c>
      <c r="F70" s="162"/>
      <c r="G70" s="163">
        <f t="shared" si="28"/>
        <v>0</v>
      </c>
      <c r="H70" s="162"/>
      <c r="I70" s="163">
        <f t="shared" si="29"/>
        <v>0</v>
      </c>
      <c r="J70" s="162"/>
      <c r="K70" s="163">
        <f t="shared" si="30"/>
        <v>0</v>
      </c>
      <c r="L70" s="163">
        <v>21</v>
      </c>
      <c r="M70" s="163">
        <f t="shared" si="31"/>
        <v>0</v>
      </c>
      <c r="N70" s="163">
        <v>0</v>
      </c>
      <c r="O70" s="163">
        <f t="shared" si="32"/>
        <v>0</v>
      </c>
      <c r="P70" s="163">
        <v>0</v>
      </c>
      <c r="Q70" s="163">
        <f t="shared" si="33"/>
        <v>0</v>
      </c>
      <c r="R70" s="163"/>
      <c r="S70" s="163" t="s">
        <v>178</v>
      </c>
      <c r="T70" s="164" t="s">
        <v>179</v>
      </c>
      <c r="U70" s="165">
        <v>0</v>
      </c>
      <c r="V70" s="165">
        <f t="shared" si="34"/>
        <v>0</v>
      </c>
      <c r="W70" s="165"/>
      <c r="X70" s="165" t="s">
        <v>490</v>
      </c>
      <c r="Y70" s="166"/>
      <c r="Z70" s="166"/>
      <c r="AA70" s="166"/>
      <c r="AB70" s="166"/>
      <c r="AC70" s="166"/>
      <c r="AD70" s="166"/>
      <c r="AE70" s="166"/>
      <c r="AF70" s="166"/>
      <c r="AG70" s="166" t="s">
        <v>998</v>
      </c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12.75" outlineLevel="1">
      <c r="A71" s="157">
        <v>57</v>
      </c>
      <c r="B71" s="158" t="s">
        <v>1089</v>
      </c>
      <c r="C71" s="159" t="s">
        <v>1460</v>
      </c>
      <c r="D71" s="160" t="s">
        <v>283</v>
      </c>
      <c r="E71" s="161">
        <v>1</v>
      </c>
      <c r="F71" s="162"/>
      <c r="G71" s="163">
        <f t="shared" si="28"/>
        <v>0</v>
      </c>
      <c r="H71" s="162"/>
      <c r="I71" s="163">
        <f t="shared" si="29"/>
        <v>0</v>
      </c>
      <c r="J71" s="162"/>
      <c r="K71" s="163">
        <f t="shared" si="30"/>
        <v>0</v>
      </c>
      <c r="L71" s="163">
        <v>21</v>
      </c>
      <c r="M71" s="163">
        <f t="shared" si="31"/>
        <v>0</v>
      </c>
      <c r="N71" s="163">
        <v>0</v>
      </c>
      <c r="O71" s="163">
        <f t="shared" si="32"/>
        <v>0</v>
      </c>
      <c r="P71" s="163">
        <v>0</v>
      </c>
      <c r="Q71" s="163">
        <f t="shared" si="33"/>
        <v>0</v>
      </c>
      <c r="R71" s="163"/>
      <c r="S71" s="163" t="s">
        <v>178</v>
      </c>
      <c r="T71" s="164" t="s">
        <v>179</v>
      </c>
      <c r="U71" s="165">
        <v>0</v>
      </c>
      <c r="V71" s="165">
        <f t="shared" si="34"/>
        <v>0</v>
      </c>
      <c r="W71" s="165"/>
      <c r="X71" s="165" t="s">
        <v>490</v>
      </c>
      <c r="Y71" s="166"/>
      <c r="Z71" s="166"/>
      <c r="AA71" s="166"/>
      <c r="AB71" s="166"/>
      <c r="AC71" s="166"/>
      <c r="AD71" s="166"/>
      <c r="AE71" s="166"/>
      <c r="AF71" s="166"/>
      <c r="AG71" s="166" t="s">
        <v>998</v>
      </c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12.75" outlineLevel="1">
      <c r="A72" s="157">
        <v>58</v>
      </c>
      <c r="B72" s="158" t="s">
        <v>1090</v>
      </c>
      <c r="C72" s="159" t="s">
        <v>1461</v>
      </c>
      <c r="D72" s="160" t="s">
        <v>324</v>
      </c>
      <c r="E72" s="161">
        <v>45</v>
      </c>
      <c r="F72" s="162"/>
      <c r="G72" s="163">
        <f t="shared" si="28"/>
        <v>0</v>
      </c>
      <c r="H72" s="162"/>
      <c r="I72" s="163">
        <f t="shared" si="29"/>
        <v>0</v>
      </c>
      <c r="J72" s="162"/>
      <c r="K72" s="163">
        <f t="shared" si="30"/>
        <v>0</v>
      </c>
      <c r="L72" s="163">
        <v>21</v>
      </c>
      <c r="M72" s="163">
        <f t="shared" si="31"/>
        <v>0</v>
      </c>
      <c r="N72" s="163">
        <v>0</v>
      </c>
      <c r="O72" s="163">
        <f t="shared" si="32"/>
        <v>0</v>
      </c>
      <c r="P72" s="163">
        <v>0</v>
      </c>
      <c r="Q72" s="163">
        <f t="shared" si="33"/>
        <v>0</v>
      </c>
      <c r="R72" s="163"/>
      <c r="S72" s="163" t="s">
        <v>178</v>
      </c>
      <c r="T72" s="164" t="s">
        <v>179</v>
      </c>
      <c r="U72" s="165">
        <v>0</v>
      </c>
      <c r="V72" s="165">
        <f t="shared" si="34"/>
        <v>0</v>
      </c>
      <c r="W72" s="165"/>
      <c r="X72" s="165" t="s">
        <v>490</v>
      </c>
      <c r="Y72" s="166"/>
      <c r="Z72" s="166"/>
      <c r="AA72" s="166"/>
      <c r="AB72" s="166"/>
      <c r="AC72" s="166"/>
      <c r="AD72" s="166"/>
      <c r="AE72" s="166"/>
      <c r="AF72" s="166"/>
      <c r="AG72" s="166" t="s">
        <v>998</v>
      </c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12.75" outlineLevel="1">
      <c r="A73" s="157">
        <v>59</v>
      </c>
      <c r="B73" s="158" t="s">
        <v>1091</v>
      </c>
      <c r="C73" s="159" t="s">
        <v>1462</v>
      </c>
      <c r="D73" s="160" t="s">
        <v>283</v>
      </c>
      <c r="E73" s="161">
        <v>6</v>
      </c>
      <c r="F73" s="162"/>
      <c r="G73" s="163">
        <f t="shared" si="28"/>
        <v>0</v>
      </c>
      <c r="H73" s="162"/>
      <c r="I73" s="163">
        <f t="shared" si="29"/>
        <v>0</v>
      </c>
      <c r="J73" s="162"/>
      <c r="K73" s="163">
        <f t="shared" si="30"/>
        <v>0</v>
      </c>
      <c r="L73" s="163">
        <v>21</v>
      </c>
      <c r="M73" s="163">
        <f t="shared" si="31"/>
        <v>0</v>
      </c>
      <c r="N73" s="163">
        <v>0</v>
      </c>
      <c r="O73" s="163">
        <f t="shared" si="32"/>
        <v>0</v>
      </c>
      <c r="P73" s="163">
        <v>0</v>
      </c>
      <c r="Q73" s="163">
        <f t="shared" si="33"/>
        <v>0</v>
      </c>
      <c r="R73" s="163"/>
      <c r="S73" s="163" t="s">
        <v>178</v>
      </c>
      <c r="T73" s="164" t="s">
        <v>179</v>
      </c>
      <c r="U73" s="165">
        <v>0</v>
      </c>
      <c r="V73" s="165">
        <f t="shared" si="34"/>
        <v>0</v>
      </c>
      <c r="W73" s="165"/>
      <c r="X73" s="165" t="s">
        <v>490</v>
      </c>
      <c r="Y73" s="166"/>
      <c r="Z73" s="166"/>
      <c r="AA73" s="166"/>
      <c r="AB73" s="166"/>
      <c r="AC73" s="166"/>
      <c r="AD73" s="166"/>
      <c r="AE73" s="166"/>
      <c r="AF73" s="166"/>
      <c r="AG73" s="166" t="s">
        <v>998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12.75" outlineLevel="1">
      <c r="A74" s="157">
        <v>60</v>
      </c>
      <c r="B74" s="158" t="s">
        <v>1092</v>
      </c>
      <c r="C74" s="159" t="s">
        <v>1463</v>
      </c>
      <c r="D74" s="160" t="s">
        <v>283</v>
      </c>
      <c r="E74" s="161">
        <v>2</v>
      </c>
      <c r="F74" s="162"/>
      <c r="G74" s="163">
        <f t="shared" si="28"/>
        <v>0</v>
      </c>
      <c r="H74" s="162"/>
      <c r="I74" s="163">
        <f t="shared" si="29"/>
        <v>0</v>
      </c>
      <c r="J74" s="162"/>
      <c r="K74" s="163">
        <f t="shared" si="30"/>
        <v>0</v>
      </c>
      <c r="L74" s="163">
        <v>21</v>
      </c>
      <c r="M74" s="163">
        <f t="shared" si="31"/>
        <v>0</v>
      </c>
      <c r="N74" s="163">
        <v>0</v>
      </c>
      <c r="O74" s="163">
        <f t="shared" si="32"/>
        <v>0</v>
      </c>
      <c r="P74" s="163">
        <v>0</v>
      </c>
      <c r="Q74" s="163">
        <f t="shared" si="33"/>
        <v>0</v>
      </c>
      <c r="R74" s="163"/>
      <c r="S74" s="163" t="s">
        <v>178</v>
      </c>
      <c r="T74" s="164" t="s">
        <v>179</v>
      </c>
      <c r="U74" s="165">
        <v>0</v>
      </c>
      <c r="V74" s="165">
        <f t="shared" si="34"/>
        <v>0</v>
      </c>
      <c r="W74" s="165"/>
      <c r="X74" s="165" t="s">
        <v>490</v>
      </c>
      <c r="Y74" s="166"/>
      <c r="Z74" s="166"/>
      <c r="AA74" s="166"/>
      <c r="AB74" s="166"/>
      <c r="AC74" s="166"/>
      <c r="AD74" s="166"/>
      <c r="AE74" s="166"/>
      <c r="AF74" s="166"/>
      <c r="AG74" s="166" t="s">
        <v>998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12.75" outlineLevel="1">
      <c r="A75" s="157">
        <v>61</v>
      </c>
      <c r="B75" s="158" t="s">
        <v>1093</v>
      </c>
      <c r="C75" s="159" t="s">
        <v>1464</v>
      </c>
      <c r="D75" s="160" t="s">
        <v>283</v>
      </c>
      <c r="E75" s="161">
        <v>16</v>
      </c>
      <c r="F75" s="162"/>
      <c r="G75" s="163">
        <f t="shared" si="28"/>
        <v>0</v>
      </c>
      <c r="H75" s="162"/>
      <c r="I75" s="163">
        <f t="shared" si="29"/>
        <v>0</v>
      </c>
      <c r="J75" s="162"/>
      <c r="K75" s="163">
        <f t="shared" si="30"/>
        <v>0</v>
      </c>
      <c r="L75" s="163">
        <v>21</v>
      </c>
      <c r="M75" s="163">
        <f t="shared" si="31"/>
        <v>0</v>
      </c>
      <c r="N75" s="163">
        <v>0</v>
      </c>
      <c r="O75" s="163">
        <f t="shared" si="32"/>
        <v>0</v>
      </c>
      <c r="P75" s="163">
        <v>0</v>
      </c>
      <c r="Q75" s="163">
        <f t="shared" si="33"/>
        <v>0</v>
      </c>
      <c r="R75" s="163"/>
      <c r="S75" s="163" t="s">
        <v>178</v>
      </c>
      <c r="T75" s="164" t="s">
        <v>179</v>
      </c>
      <c r="U75" s="165">
        <v>0</v>
      </c>
      <c r="V75" s="165">
        <f t="shared" si="34"/>
        <v>0</v>
      </c>
      <c r="W75" s="165"/>
      <c r="X75" s="165" t="s">
        <v>490</v>
      </c>
      <c r="Y75" s="166"/>
      <c r="Z75" s="166"/>
      <c r="AA75" s="166"/>
      <c r="AB75" s="166"/>
      <c r="AC75" s="166"/>
      <c r="AD75" s="166"/>
      <c r="AE75" s="166"/>
      <c r="AF75" s="166"/>
      <c r="AG75" s="166" t="s">
        <v>998</v>
      </c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12.75" outlineLevel="1">
      <c r="A76" s="157">
        <v>62</v>
      </c>
      <c r="B76" s="158" t="s">
        <v>1094</v>
      </c>
      <c r="C76" s="159" t="s">
        <v>1465</v>
      </c>
      <c r="D76" s="160" t="s">
        <v>283</v>
      </c>
      <c r="E76" s="161">
        <v>2</v>
      </c>
      <c r="F76" s="162"/>
      <c r="G76" s="163">
        <f t="shared" si="28"/>
        <v>0</v>
      </c>
      <c r="H76" s="162"/>
      <c r="I76" s="163">
        <f t="shared" si="29"/>
        <v>0</v>
      </c>
      <c r="J76" s="162"/>
      <c r="K76" s="163">
        <f t="shared" si="30"/>
        <v>0</v>
      </c>
      <c r="L76" s="163">
        <v>21</v>
      </c>
      <c r="M76" s="163">
        <f t="shared" si="31"/>
        <v>0</v>
      </c>
      <c r="N76" s="163">
        <v>0</v>
      </c>
      <c r="O76" s="163">
        <f t="shared" si="32"/>
        <v>0</v>
      </c>
      <c r="P76" s="163">
        <v>0</v>
      </c>
      <c r="Q76" s="163">
        <f t="shared" si="33"/>
        <v>0</v>
      </c>
      <c r="R76" s="163"/>
      <c r="S76" s="163" t="s">
        <v>178</v>
      </c>
      <c r="T76" s="164" t="s">
        <v>179</v>
      </c>
      <c r="U76" s="165">
        <v>0</v>
      </c>
      <c r="V76" s="165">
        <f t="shared" si="34"/>
        <v>0</v>
      </c>
      <c r="W76" s="165"/>
      <c r="X76" s="165" t="s">
        <v>490</v>
      </c>
      <c r="Y76" s="166"/>
      <c r="Z76" s="166"/>
      <c r="AA76" s="166"/>
      <c r="AB76" s="166"/>
      <c r="AC76" s="166"/>
      <c r="AD76" s="166"/>
      <c r="AE76" s="166"/>
      <c r="AF76" s="166"/>
      <c r="AG76" s="166" t="s">
        <v>998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12.75" outlineLevel="1">
      <c r="A77" s="157">
        <v>63</v>
      </c>
      <c r="B77" s="158" t="s">
        <v>1095</v>
      </c>
      <c r="C77" s="159" t="s">
        <v>1466</v>
      </c>
      <c r="D77" s="160" t="s">
        <v>283</v>
      </c>
      <c r="E77" s="161">
        <v>1</v>
      </c>
      <c r="F77" s="162"/>
      <c r="G77" s="163">
        <f t="shared" si="28"/>
        <v>0</v>
      </c>
      <c r="H77" s="162"/>
      <c r="I77" s="163">
        <f t="shared" si="29"/>
        <v>0</v>
      </c>
      <c r="J77" s="162"/>
      <c r="K77" s="163">
        <f t="shared" si="30"/>
        <v>0</v>
      </c>
      <c r="L77" s="163">
        <v>21</v>
      </c>
      <c r="M77" s="163">
        <f t="shared" si="31"/>
        <v>0</v>
      </c>
      <c r="N77" s="163">
        <v>0</v>
      </c>
      <c r="O77" s="163">
        <f t="shared" si="32"/>
        <v>0</v>
      </c>
      <c r="P77" s="163">
        <v>0</v>
      </c>
      <c r="Q77" s="163">
        <f t="shared" si="33"/>
        <v>0</v>
      </c>
      <c r="R77" s="163"/>
      <c r="S77" s="163" t="s">
        <v>178</v>
      </c>
      <c r="T77" s="164" t="s">
        <v>179</v>
      </c>
      <c r="U77" s="165">
        <v>0</v>
      </c>
      <c r="V77" s="165">
        <f t="shared" si="34"/>
        <v>0</v>
      </c>
      <c r="W77" s="165"/>
      <c r="X77" s="165" t="s">
        <v>490</v>
      </c>
      <c r="Y77" s="166"/>
      <c r="Z77" s="166"/>
      <c r="AA77" s="166"/>
      <c r="AB77" s="166"/>
      <c r="AC77" s="166"/>
      <c r="AD77" s="166"/>
      <c r="AE77" s="166"/>
      <c r="AF77" s="166"/>
      <c r="AG77" s="166" t="s">
        <v>998</v>
      </c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ht="12.75" outlineLevel="1">
      <c r="A78" s="157">
        <v>64</v>
      </c>
      <c r="B78" s="158" t="s">
        <v>1096</v>
      </c>
      <c r="C78" s="159" t="s">
        <v>1097</v>
      </c>
      <c r="D78" s="160" t="s">
        <v>24</v>
      </c>
      <c r="E78" s="161">
        <v>17</v>
      </c>
      <c r="F78" s="162"/>
      <c r="G78" s="163">
        <f t="shared" si="28"/>
        <v>0</v>
      </c>
      <c r="H78" s="162"/>
      <c r="I78" s="163">
        <f t="shared" si="29"/>
        <v>0</v>
      </c>
      <c r="J78" s="162"/>
      <c r="K78" s="163">
        <f t="shared" si="30"/>
        <v>0</v>
      </c>
      <c r="L78" s="163">
        <v>21</v>
      </c>
      <c r="M78" s="163">
        <f t="shared" si="31"/>
        <v>0</v>
      </c>
      <c r="N78" s="163">
        <v>0</v>
      </c>
      <c r="O78" s="163">
        <f t="shared" si="32"/>
        <v>0</v>
      </c>
      <c r="P78" s="163">
        <v>0</v>
      </c>
      <c r="Q78" s="163">
        <f t="shared" si="33"/>
        <v>0</v>
      </c>
      <c r="R78" s="163"/>
      <c r="S78" s="163" t="s">
        <v>178</v>
      </c>
      <c r="T78" s="164" t="s">
        <v>179</v>
      </c>
      <c r="U78" s="165">
        <v>0</v>
      </c>
      <c r="V78" s="165">
        <f t="shared" si="34"/>
        <v>0</v>
      </c>
      <c r="W78" s="165"/>
      <c r="X78" s="165" t="s">
        <v>490</v>
      </c>
      <c r="Y78" s="166"/>
      <c r="Z78" s="166"/>
      <c r="AA78" s="166"/>
      <c r="AB78" s="166"/>
      <c r="AC78" s="166"/>
      <c r="AD78" s="166"/>
      <c r="AE78" s="166"/>
      <c r="AF78" s="166"/>
      <c r="AG78" s="166" t="s">
        <v>998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33" ht="12.75">
      <c r="A79" s="149" t="s">
        <v>173</v>
      </c>
      <c r="B79" s="150" t="s">
        <v>123</v>
      </c>
      <c r="C79" s="151" t="s">
        <v>21</v>
      </c>
      <c r="D79" s="152"/>
      <c r="E79" s="153"/>
      <c r="F79" s="154"/>
      <c r="G79" s="154">
        <f>SUMIF(AG80:AG83,"&lt;&gt;NOR",G80:G83)</f>
        <v>0</v>
      </c>
      <c r="H79" s="154"/>
      <c r="I79" s="154">
        <f>SUM(I80:I83)</f>
        <v>0</v>
      </c>
      <c r="J79" s="154"/>
      <c r="K79" s="154">
        <f>SUM(K80:K83)</f>
        <v>0</v>
      </c>
      <c r="L79" s="154"/>
      <c r="M79" s="154">
        <f>SUM(M80:M83)</f>
        <v>0</v>
      </c>
      <c r="N79" s="154"/>
      <c r="O79" s="154">
        <f>SUM(O80:O83)</f>
        <v>0</v>
      </c>
      <c r="P79" s="154"/>
      <c r="Q79" s="154">
        <f>SUM(Q80:Q83)</f>
        <v>0</v>
      </c>
      <c r="R79" s="154"/>
      <c r="S79" s="154"/>
      <c r="T79" s="155"/>
      <c r="U79" s="156"/>
      <c r="V79" s="156">
        <f>SUM(V80:V83)</f>
        <v>0</v>
      </c>
      <c r="W79" s="156"/>
      <c r="X79" s="156"/>
      <c r="AG79" t="s">
        <v>174</v>
      </c>
    </row>
    <row r="80" spans="1:60" ht="12.75" outlineLevel="1">
      <c r="A80" s="157">
        <v>65</v>
      </c>
      <c r="B80" s="158" t="s">
        <v>1098</v>
      </c>
      <c r="C80" s="159" t="s">
        <v>1099</v>
      </c>
      <c r="D80" s="160" t="s">
        <v>1100</v>
      </c>
      <c r="E80" s="161">
        <v>420</v>
      </c>
      <c r="F80" s="162"/>
      <c r="G80" s="163">
        <f>ROUND(E80*F80,2)</f>
        <v>0</v>
      </c>
      <c r="H80" s="162"/>
      <c r="I80" s="163">
        <f>ROUND(E80*H80,2)</f>
        <v>0</v>
      </c>
      <c r="J80" s="162"/>
      <c r="K80" s="163">
        <f>ROUND(E80*J80,2)</f>
        <v>0</v>
      </c>
      <c r="L80" s="163">
        <v>21</v>
      </c>
      <c r="M80" s="163">
        <f>G80*(1+L80/100)</f>
        <v>0</v>
      </c>
      <c r="N80" s="163">
        <v>0</v>
      </c>
      <c r="O80" s="163">
        <f>ROUND(E80*N80,2)</f>
        <v>0</v>
      </c>
      <c r="P80" s="163">
        <v>0</v>
      </c>
      <c r="Q80" s="163">
        <f>ROUND(E80*P80,2)</f>
        <v>0</v>
      </c>
      <c r="R80" s="163"/>
      <c r="S80" s="163" t="s">
        <v>178</v>
      </c>
      <c r="T80" s="164" t="s">
        <v>179</v>
      </c>
      <c r="U80" s="165">
        <v>0</v>
      </c>
      <c r="V80" s="165">
        <f>ROUND(E80*U80,2)</f>
        <v>0</v>
      </c>
      <c r="W80" s="165"/>
      <c r="X80" s="165" t="s">
        <v>196</v>
      </c>
      <c r="Y80" s="166"/>
      <c r="Z80" s="166"/>
      <c r="AA80" s="166"/>
      <c r="AB80" s="166"/>
      <c r="AC80" s="166"/>
      <c r="AD80" s="166"/>
      <c r="AE80" s="166"/>
      <c r="AF80" s="166"/>
      <c r="AG80" s="166" t="s">
        <v>1085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12.75" outlineLevel="1">
      <c r="A81" s="157">
        <v>66</v>
      </c>
      <c r="B81" s="158" t="s">
        <v>1096</v>
      </c>
      <c r="C81" s="159" t="s">
        <v>1101</v>
      </c>
      <c r="D81" s="160" t="s">
        <v>1102</v>
      </c>
      <c r="E81" s="161">
        <v>10</v>
      </c>
      <c r="F81" s="162"/>
      <c r="G81" s="163">
        <f>ROUND(E81*F81,2)</f>
        <v>0</v>
      </c>
      <c r="H81" s="162"/>
      <c r="I81" s="163">
        <f>ROUND(E81*H81,2)</f>
        <v>0</v>
      </c>
      <c r="J81" s="162"/>
      <c r="K81" s="163">
        <f>ROUND(E81*J81,2)</f>
        <v>0</v>
      </c>
      <c r="L81" s="163">
        <v>21</v>
      </c>
      <c r="M81" s="163">
        <f>G81*(1+L81/100)</f>
        <v>0</v>
      </c>
      <c r="N81" s="163">
        <v>0</v>
      </c>
      <c r="O81" s="163">
        <f>ROUND(E81*N81,2)</f>
        <v>0</v>
      </c>
      <c r="P81" s="163">
        <v>0</v>
      </c>
      <c r="Q81" s="163">
        <f>ROUND(E81*P81,2)</f>
        <v>0</v>
      </c>
      <c r="R81" s="163"/>
      <c r="S81" s="163" t="s">
        <v>178</v>
      </c>
      <c r="T81" s="164" t="s">
        <v>179</v>
      </c>
      <c r="U81" s="165">
        <v>0</v>
      </c>
      <c r="V81" s="165">
        <f>ROUND(E81*U81,2)</f>
        <v>0</v>
      </c>
      <c r="W81" s="165"/>
      <c r="X81" s="165" t="s">
        <v>196</v>
      </c>
      <c r="Y81" s="166"/>
      <c r="Z81" s="166"/>
      <c r="AA81" s="166"/>
      <c r="AB81" s="166"/>
      <c r="AC81" s="166"/>
      <c r="AD81" s="166"/>
      <c r="AE81" s="166"/>
      <c r="AF81" s="166"/>
      <c r="AG81" s="166" t="s">
        <v>1085</v>
      </c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75" outlineLevel="1">
      <c r="A82" s="157">
        <v>67</v>
      </c>
      <c r="B82" s="158" t="s">
        <v>1103</v>
      </c>
      <c r="C82" s="159" t="s">
        <v>1104</v>
      </c>
      <c r="D82" s="160" t="s">
        <v>749</v>
      </c>
      <c r="E82" s="161">
        <v>5</v>
      </c>
      <c r="F82" s="162"/>
      <c r="G82" s="163">
        <f>ROUND(E82*F82,2)</f>
        <v>0</v>
      </c>
      <c r="H82" s="162"/>
      <c r="I82" s="163">
        <f>ROUND(E82*H82,2)</f>
        <v>0</v>
      </c>
      <c r="J82" s="162"/>
      <c r="K82" s="163">
        <f>ROUND(E82*J82,2)</f>
        <v>0</v>
      </c>
      <c r="L82" s="163">
        <v>21</v>
      </c>
      <c r="M82" s="163">
        <f>G82*(1+L82/100)</f>
        <v>0</v>
      </c>
      <c r="N82" s="163">
        <v>0</v>
      </c>
      <c r="O82" s="163">
        <f>ROUND(E82*N82,2)</f>
        <v>0</v>
      </c>
      <c r="P82" s="163">
        <v>0</v>
      </c>
      <c r="Q82" s="163">
        <f>ROUND(E82*P82,2)</f>
        <v>0</v>
      </c>
      <c r="R82" s="163"/>
      <c r="S82" s="163" t="s">
        <v>178</v>
      </c>
      <c r="T82" s="164" t="s">
        <v>179</v>
      </c>
      <c r="U82" s="165">
        <v>0</v>
      </c>
      <c r="V82" s="165">
        <f>ROUND(E82*U82,2)</f>
        <v>0</v>
      </c>
      <c r="W82" s="165"/>
      <c r="X82" s="165" t="s">
        <v>490</v>
      </c>
      <c r="Y82" s="166"/>
      <c r="Z82" s="166"/>
      <c r="AA82" s="166"/>
      <c r="AB82" s="166"/>
      <c r="AC82" s="166"/>
      <c r="AD82" s="166"/>
      <c r="AE82" s="166"/>
      <c r="AF82" s="166"/>
      <c r="AG82" s="166" t="s">
        <v>998</v>
      </c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75" outlineLevel="1">
      <c r="A83" s="167">
        <v>68</v>
      </c>
      <c r="B83" s="168" t="s">
        <v>1105</v>
      </c>
      <c r="C83" s="169" t="s">
        <v>1106</v>
      </c>
      <c r="D83" s="170" t="s">
        <v>1102</v>
      </c>
      <c r="E83" s="171">
        <v>20</v>
      </c>
      <c r="F83" s="172"/>
      <c r="G83" s="173">
        <f>ROUND(E83*F83,2)</f>
        <v>0</v>
      </c>
      <c r="H83" s="172"/>
      <c r="I83" s="173">
        <f>ROUND(E83*H83,2)</f>
        <v>0</v>
      </c>
      <c r="J83" s="172"/>
      <c r="K83" s="173">
        <f>ROUND(E83*J83,2)</f>
        <v>0</v>
      </c>
      <c r="L83" s="173">
        <v>21</v>
      </c>
      <c r="M83" s="173">
        <f>G83*(1+L83/100)</f>
        <v>0</v>
      </c>
      <c r="N83" s="173">
        <v>0</v>
      </c>
      <c r="O83" s="173">
        <f>ROUND(E83*N83,2)</f>
        <v>0</v>
      </c>
      <c r="P83" s="173">
        <v>0</v>
      </c>
      <c r="Q83" s="173">
        <f>ROUND(E83*P83,2)</f>
        <v>0</v>
      </c>
      <c r="R83" s="173"/>
      <c r="S83" s="173" t="s">
        <v>178</v>
      </c>
      <c r="T83" s="174" t="s">
        <v>179</v>
      </c>
      <c r="U83" s="165">
        <v>0</v>
      </c>
      <c r="V83" s="165">
        <f>ROUND(E83*U83,2)</f>
        <v>0</v>
      </c>
      <c r="W83" s="165"/>
      <c r="X83" s="165" t="s">
        <v>490</v>
      </c>
      <c r="Y83" s="166"/>
      <c r="Z83" s="166"/>
      <c r="AA83" s="166"/>
      <c r="AB83" s="166"/>
      <c r="AC83" s="166"/>
      <c r="AD83" s="166"/>
      <c r="AE83" s="166"/>
      <c r="AF83" s="166"/>
      <c r="AG83" s="166" t="s">
        <v>998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33" ht="12.75">
      <c r="A84" s="131"/>
      <c r="B84" s="135"/>
      <c r="C84" s="175"/>
      <c r="D84" s="137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AE84">
        <v>15</v>
      </c>
      <c r="AF84">
        <v>21</v>
      </c>
      <c r="AG84" t="s">
        <v>160</v>
      </c>
    </row>
    <row r="85" spans="1:33" ht="12.75">
      <c r="A85" s="176"/>
      <c r="B85" s="177" t="s">
        <v>14</v>
      </c>
      <c r="C85" s="178"/>
      <c r="D85" s="179"/>
      <c r="E85" s="180"/>
      <c r="F85" s="180"/>
      <c r="G85" s="181">
        <f>G8+G23+G27+G30+G41+G57+G66+G79</f>
        <v>0</v>
      </c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AE85">
        <f>SUMIF(L7:L83,AE84,G7:G83)</f>
        <v>0</v>
      </c>
      <c r="AF85">
        <f>SUMIF(L7:L83,AF84,G7:G83)</f>
        <v>0</v>
      </c>
      <c r="AG85" t="s">
        <v>187</v>
      </c>
    </row>
    <row r="86" spans="3:33" ht="12.75">
      <c r="C86" s="182"/>
      <c r="D86" s="83"/>
      <c r="AG86" t="s">
        <v>188</v>
      </c>
    </row>
    <row r="87" ht="12.75">
      <c r="D87" s="83"/>
    </row>
    <row r="88" ht="12.75">
      <c r="D88" s="83"/>
    </row>
    <row r="89" ht="12.75">
      <c r="D89" s="83"/>
    </row>
    <row r="90" ht="12.75">
      <c r="D90" s="83"/>
    </row>
    <row r="91" ht="12.75">
      <c r="D91" s="83"/>
    </row>
    <row r="92" ht="12.75">
      <c r="D92" s="83"/>
    </row>
    <row r="93" ht="12.75">
      <c r="D93" s="83"/>
    </row>
    <row r="94" ht="12.75">
      <c r="D94" s="83"/>
    </row>
    <row r="95" ht="12.75">
      <c r="D95" s="83"/>
    </row>
    <row r="96" ht="12.75">
      <c r="D96" s="83"/>
    </row>
    <row r="97" ht="12.75">
      <c r="D97" s="83"/>
    </row>
    <row r="98" ht="12.75">
      <c r="D98" s="83"/>
    </row>
    <row r="99" ht="12.75">
      <c r="D99" s="83"/>
    </row>
    <row r="100" ht="12.75">
      <c r="D100" s="83"/>
    </row>
    <row r="101" ht="12.75">
      <c r="D101" s="83"/>
    </row>
    <row r="102" ht="12.75">
      <c r="D102" s="83"/>
    </row>
    <row r="103" ht="12.75">
      <c r="D103" s="83"/>
    </row>
    <row r="104" ht="12.75">
      <c r="D104" s="83"/>
    </row>
    <row r="105" ht="12.75">
      <c r="D105" s="83"/>
    </row>
    <row r="106" ht="12.75">
      <c r="D106" s="83"/>
    </row>
    <row r="107" ht="12.75">
      <c r="D107" s="83"/>
    </row>
    <row r="108" ht="12.75">
      <c r="D108" s="83"/>
    </row>
    <row r="109" ht="12.75">
      <c r="D109" s="83"/>
    </row>
    <row r="110" ht="12.75">
      <c r="D110" s="83"/>
    </row>
    <row r="111" ht="12.75">
      <c r="D111" s="83"/>
    </row>
    <row r="112" ht="12.75">
      <c r="D112" s="83"/>
    </row>
    <row r="113" ht="12.75">
      <c r="D113" s="83"/>
    </row>
    <row r="114" ht="12.75">
      <c r="D114" s="83"/>
    </row>
    <row r="115" ht="12.75">
      <c r="D115" s="83"/>
    </row>
    <row r="116" ht="12.75">
      <c r="D116" s="83"/>
    </row>
    <row r="117" ht="12.75">
      <c r="D117" s="83"/>
    </row>
    <row r="118" ht="12.75">
      <c r="D118" s="83"/>
    </row>
    <row r="119" ht="12.75">
      <c r="D119" s="83"/>
    </row>
    <row r="120" ht="12.75">
      <c r="D120" s="83"/>
    </row>
    <row r="121" ht="12.75">
      <c r="D121" s="83"/>
    </row>
    <row r="122" ht="12.75">
      <c r="D122" s="83"/>
    </row>
    <row r="123" ht="12.75">
      <c r="D123" s="83"/>
    </row>
    <row r="124" ht="12.75">
      <c r="D124" s="83"/>
    </row>
    <row r="125" ht="12.75">
      <c r="D125" s="83"/>
    </row>
    <row r="126" ht="12.75">
      <c r="D126" s="83"/>
    </row>
    <row r="127" ht="12.75">
      <c r="D127" s="83"/>
    </row>
    <row r="128" ht="12.75">
      <c r="D128" s="83"/>
    </row>
    <row r="129" ht="12.75">
      <c r="D129" s="83"/>
    </row>
    <row r="130" ht="12.75">
      <c r="D130" s="83"/>
    </row>
    <row r="131" ht="12.75">
      <c r="D131" s="83"/>
    </row>
    <row r="132" ht="12.75">
      <c r="D132" s="83"/>
    </row>
    <row r="133" ht="12.75">
      <c r="D133" s="83"/>
    </row>
    <row r="134" ht="12.75">
      <c r="D134" s="83"/>
    </row>
    <row r="135" ht="12.75">
      <c r="D135" s="83"/>
    </row>
    <row r="136" ht="12.75">
      <c r="D136" s="83"/>
    </row>
    <row r="137" ht="12.75">
      <c r="D137" s="83"/>
    </row>
    <row r="138" ht="12.75">
      <c r="D138" s="83"/>
    </row>
    <row r="139" ht="12.75">
      <c r="D139" s="83"/>
    </row>
    <row r="140" ht="12.75">
      <c r="D140" s="83"/>
    </row>
    <row r="141" ht="12.75">
      <c r="D141" s="83"/>
    </row>
    <row r="142" ht="12.75">
      <c r="D142" s="83"/>
    </row>
    <row r="143" ht="12.75">
      <c r="D143" s="83"/>
    </row>
    <row r="144" ht="12.75">
      <c r="D144" s="83"/>
    </row>
    <row r="145" ht="12.75">
      <c r="D145" s="83"/>
    </row>
    <row r="146" ht="12.75">
      <c r="D146" s="83"/>
    </row>
    <row r="147" ht="12.75">
      <c r="D147" s="83"/>
    </row>
    <row r="148" ht="12.75">
      <c r="D148" s="83"/>
    </row>
    <row r="149" ht="12.75">
      <c r="D149" s="83"/>
    </row>
    <row r="150" ht="12.75">
      <c r="D150" s="83"/>
    </row>
    <row r="151" ht="12.75">
      <c r="D151" s="83"/>
    </row>
    <row r="152" ht="12.75">
      <c r="D152" s="83"/>
    </row>
    <row r="153" ht="12.75">
      <c r="D153" s="83"/>
    </row>
    <row r="154" ht="12.75">
      <c r="D154" s="83"/>
    </row>
    <row r="155" ht="12.75">
      <c r="D155" s="83"/>
    </row>
    <row r="156" ht="12.75">
      <c r="D156" s="83"/>
    </row>
    <row r="157" ht="12.75">
      <c r="D157" s="83"/>
    </row>
    <row r="158" ht="12.75">
      <c r="D158" s="83"/>
    </row>
    <row r="159" ht="12.75">
      <c r="D159" s="83"/>
    </row>
    <row r="160" ht="12.75">
      <c r="D160" s="83"/>
    </row>
    <row r="161" ht="12.75">
      <c r="D161" s="83"/>
    </row>
    <row r="162" ht="12.75">
      <c r="D162" s="83"/>
    </row>
    <row r="163" ht="12.75">
      <c r="D163" s="83"/>
    </row>
    <row r="164" ht="12.75">
      <c r="D164" s="83"/>
    </row>
    <row r="165" ht="12.75">
      <c r="D165" s="83"/>
    </row>
    <row r="166" ht="12.75">
      <c r="D166" s="83"/>
    </row>
    <row r="167" ht="12.75">
      <c r="D167" s="83"/>
    </row>
    <row r="168" ht="12.75">
      <c r="D168" s="83"/>
    </row>
    <row r="169" ht="12.75">
      <c r="D169" s="83"/>
    </row>
    <row r="170" ht="12.75">
      <c r="D170" s="83"/>
    </row>
    <row r="171" ht="12.75">
      <c r="D171" s="83"/>
    </row>
    <row r="172" ht="12.75">
      <c r="D172" s="83"/>
    </row>
    <row r="173" ht="12.75">
      <c r="D173" s="83"/>
    </row>
    <row r="174" ht="12.75">
      <c r="D174" s="83"/>
    </row>
    <row r="175" ht="12.75">
      <c r="D175" s="83"/>
    </row>
    <row r="176" ht="12.75">
      <c r="D176" s="83"/>
    </row>
    <row r="177" ht="12.75">
      <c r="D177" s="83"/>
    </row>
    <row r="178" ht="12.75">
      <c r="D178" s="83"/>
    </row>
    <row r="179" ht="12.75">
      <c r="D179" s="83"/>
    </row>
    <row r="180" ht="12.75">
      <c r="D180" s="83"/>
    </row>
    <row r="181" ht="12.75">
      <c r="D181" s="83"/>
    </row>
    <row r="182" ht="12.75">
      <c r="D182" s="83"/>
    </row>
    <row r="183" ht="12.75">
      <c r="D183" s="83"/>
    </row>
    <row r="184" ht="12.75">
      <c r="D184" s="83"/>
    </row>
    <row r="185" ht="12.75">
      <c r="D185" s="83"/>
    </row>
    <row r="186" ht="12.75">
      <c r="D186" s="83"/>
    </row>
    <row r="187" ht="12.75">
      <c r="D187" s="83"/>
    </row>
    <row r="188" ht="12.75">
      <c r="D188" s="83"/>
    </row>
    <row r="189" ht="12.75">
      <c r="D189" s="83"/>
    </row>
    <row r="190" ht="12.75">
      <c r="D190" s="83"/>
    </row>
    <row r="191" ht="12.75">
      <c r="D191" s="83"/>
    </row>
    <row r="192" ht="12.75">
      <c r="D192" s="83"/>
    </row>
    <row r="193" ht="12.75">
      <c r="D193" s="83"/>
    </row>
    <row r="194" ht="12.75">
      <c r="D194" s="83"/>
    </row>
    <row r="195" ht="12.75">
      <c r="D195" s="83"/>
    </row>
    <row r="196" ht="12.75">
      <c r="D196" s="83"/>
    </row>
    <row r="197" ht="12.75">
      <c r="D197" s="83"/>
    </row>
    <row r="198" ht="12.75">
      <c r="D198" s="83"/>
    </row>
    <row r="199" ht="12.75">
      <c r="D199" s="83"/>
    </row>
    <row r="200" ht="12.75">
      <c r="D200" s="83"/>
    </row>
    <row r="201" ht="12.75">
      <c r="D201" s="83"/>
    </row>
    <row r="202" ht="12.75">
      <c r="D202" s="83"/>
    </row>
    <row r="203" ht="12.75">
      <c r="D203" s="83"/>
    </row>
    <row r="204" ht="12.75">
      <c r="D204" s="83"/>
    </row>
    <row r="205" ht="12.75">
      <c r="D205" s="83"/>
    </row>
    <row r="206" ht="12.75">
      <c r="D206" s="83"/>
    </row>
    <row r="207" ht="12.75">
      <c r="D207" s="83"/>
    </row>
    <row r="208" ht="12.75">
      <c r="D208" s="83"/>
    </row>
    <row r="209" ht="12.75">
      <c r="D209" s="83"/>
    </row>
    <row r="210" ht="12.75">
      <c r="D210" s="83"/>
    </row>
    <row r="211" ht="12.75">
      <c r="D211" s="83"/>
    </row>
    <row r="212" ht="12.75">
      <c r="D212" s="83"/>
    </row>
    <row r="213" ht="12.75">
      <c r="D213" s="83"/>
    </row>
    <row r="214" ht="12.75">
      <c r="D214" s="83"/>
    </row>
    <row r="215" ht="12.75">
      <c r="D215" s="83"/>
    </row>
    <row r="216" ht="12.75">
      <c r="D216" s="83"/>
    </row>
    <row r="217" ht="12.75">
      <c r="D217" s="83"/>
    </row>
    <row r="218" ht="12.75">
      <c r="D218" s="83"/>
    </row>
    <row r="219" ht="12.75">
      <c r="D219" s="83"/>
    </row>
    <row r="220" ht="12.75">
      <c r="D220" s="83"/>
    </row>
    <row r="221" ht="12.75">
      <c r="D221" s="83"/>
    </row>
    <row r="222" ht="12.75">
      <c r="D222" s="83"/>
    </row>
    <row r="223" ht="12.75">
      <c r="D223" s="83"/>
    </row>
    <row r="224" ht="12.75">
      <c r="D224" s="83"/>
    </row>
    <row r="225" ht="12.75">
      <c r="D225" s="83"/>
    </row>
    <row r="226" ht="12.75">
      <c r="D226" s="83"/>
    </row>
    <row r="227" ht="12.75">
      <c r="D227" s="83"/>
    </row>
    <row r="228" ht="12.75">
      <c r="D228" s="83"/>
    </row>
    <row r="229" ht="12.75">
      <c r="D229" s="83"/>
    </row>
    <row r="230" ht="12.75">
      <c r="D230" s="83"/>
    </row>
    <row r="231" ht="12.75">
      <c r="D231" s="83"/>
    </row>
    <row r="232" ht="12.75">
      <c r="D232" s="83"/>
    </row>
    <row r="233" ht="12.75">
      <c r="D233" s="83"/>
    </row>
    <row r="234" ht="12.75">
      <c r="D234" s="83"/>
    </row>
    <row r="235" ht="12.75">
      <c r="D235" s="83"/>
    </row>
    <row r="236" ht="12.75">
      <c r="D236" s="83"/>
    </row>
    <row r="237" ht="12.75">
      <c r="D237" s="83"/>
    </row>
    <row r="238" ht="12.75">
      <c r="D238" s="83"/>
    </row>
    <row r="239" ht="12.75">
      <c r="D239" s="83"/>
    </row>
    <row r="240" ht="12.75">
      <c r="D240" s="83"/>
    </row>
    <row r="241" ht="12.75">
      <c r="D241" s="83"/>
    </row>
    <row r="242" ht="12.75">
      <c r="D242" s="83"/>
    </row>
    <row r="243" ht="12.75">
      <c r="D243" s="83"/>
    </row>
    <row r="244" ht="12.75">
      <c r="D244" s="83"/>
    </row>
    <row r="245" ht="12.75">
      <c r="D245" s="83"/>
    </row>
    <row r="246" ht="12.75">
      <c r="D246" s="83"/>
    </row>
    <row r="247" ht="12.75">
      <c r="D247" s="83"/>
    </row>
    <row r="248" ht="12.75">
      <c r="D248" s="83"/>
    </row>
    <row r="249" ht="12.75">
      <c r="D249" s="83"/>
    </row>
    <row r="250" ht="12.75">
      <c r="D250" s="83"/>
    </row>
    <row r="251" ht="12.75">
      <c r="D251" s="83"/>
    </row>
    <row r="252" ht="12.75">
      <c r="D252" s="83"/>
    </row>
    <row r="253" ht="12.75">
      <c r="D253" s="83"/>
    </row>
    <row r="254" ht="12.75">
      <c r="D254" s="83"/>
    </row>
    <row r="255" ht="12.75">
      <c r="D255" s="83"/>
    </row>
    <row r="256" ht="12.75">
      <c r="D256" s="83"/>
    </row>
    <row r="257" ht="12.75">
      <c r="D257" s="83"/>
    </row>
    <row r="258" ht="12.75">
      <c r="D258" s="83"/>
    </row>
    <row r="259" ht="12.75">
      <c r="D259" s="83"/>
    </row>
    <row r="260" ht="12.75">
      <c r="D260" s="83"/>
    </row>
    <row r="261" ht="12.75">
      <c r="D261" s="83"/>
    </row>
    <row r="262" ht="12.75">
      <c r="D262" s="83"/>
    </row>
    <row r="263" ht="12.75">
      <c r="D263" s="83"/>
    </row>
    <row r="264" ht="12.75">
      <c r="D264" s="83"/>
    </row>
    <row r="265" ht="12.75">
      <c r="D265" s="83"/>
    </row>
    <row r="266" ht="12.75">
      <c r="D266" s="83"/>
    </row>
    <row r="267" ht="12.75">
      <c r="D267" s="83"/>
    </row>
    <row r="268" ht="12.75">
      <c r="D268" s="83"/>
    </row>
    <row r="269" ht="12.75">
      <c r="D269" s="83"/>
    </row>
    <row r="270" ht="12.75">
      <c r="D270" s="83"/>
    </row>
    <row r="271" ht="12.75">
      <c r="D271" s="83"/>
    </row>
    <row r="272" ht="12.75">
      <c r="D272" s="83"/>
    </row>
    <row r="273" ht="12.75">
      <c r="D273" s="83"/>
    </row>
    <row r="274" ht="12.75">
      <c r="D274" s="83"/>
    </row>
    <row r="275" ht="12.75">
      <c r="D275" s="83"/>
    </row>
    <row r="276" ht="12.75">
      <c r="D276" s="83"/>
    </row>
    <row r="277" ht="12.75">
      <c r="D277" s="83"/>
    </row>
    <row r="278" ht="12.75">
      <c r="D278" s="83"/>
    </row>
    <row r="279" ht="12.75">
      <c r="D279" s="83"/>
    </row>
    <row r="280" ht="12.75">
      <c r="D280" s="83"/>
    </row>
    <row r="281" ht="12.75">
      <c r="D281" s="83"/>
    </row>
    <row r="282" ht="12.75">
      <c r="D282" s="83"/>
    </row>
    <row r="283" ht="12.75">
      <c r="D283" s="83"/>
    </row>
    <row r="284" ht="12.75">
      <c r="D284" s="83"/>
    </row>
    <row r="285" ht="12.75">
      <c r="D285" s="83"/>
    </row>
    <row r="286" ht="12.75">
      <c r="D286" s="83"/>
    </row>
    <row r="287" ht="12.75">
      <c r="D287" s="83"/>
    </row>
    <row r="288" ht="12.75">
      <c r="D288" s="83"/>
    </row>
    <row r="289" ht="12.75">
      <c r="D289" s="83"/>
    </row>
    <row r="290" ht="12.75">
      <c r="D290" s="83"/>
    </row>
    <row r="291" ht="12.75">
      <c r="D291" s="83"/>
    </row>
    <row r="292" ht="12.75">
      <c r="D292" s="83"/>
    </row>
    <row r="293" ht="12.75">
      <c r="D293" s="83"/>
    </row>
    <row r="294" ht="12.75">
      <c r="D294" s="83"/>
    </row>
    <row r="295" ht="12.75">
      <c r="D295" s="83"/>
    </row>
    <row r="296" ht="12.75">
      <c r="D296" s="83"/>
    </row>
    <row r="297" ht="12.75">
      <c r="D297" s="83"/>
    </row>
    <row r="298" ht="12.75">
      <c r="D298" s="83"/>
    </row>
    <row r="299" ht="12.75">
      <c r="D299" s="83"/>
    </row>
    <row r="300" ht="12.75">
      <c r="D300" s="83"/>
    </row>
    <row r="301" ht="12.75">
      <c r="D301" s="83"/>
    </row>
    <row r="302" ht="12.75">
      <c r="D302" s="83"/>
    </row>
    <row r="303" ht="12.75">
      <c r="D303" s="83"/>
    </row>
    <row r="304" ht="12.75">
      <c r="D304" s="83"/>
    </row>
    <row r="305" ht="12.75">
      <c r="D305" s="83"/>
    </row>
    <row r="306" ht="12.75">
      <c r="D306" s="83"/>
    </row>
    <row r="307" ht="12.75">
      <c r="D307" s="83"/>
    </row>
    <row r="308" ht="12.75">
      <c r="D308" s="83"/>
    </row>
    <row r="309" ht="12.75">
      <c r="D309" s="83"/>
    </row>
    <row r="310" ht="12.75">
      <c r="D310" s="83"/>
    </row>
    <row r="311" ht="12.75">
      <c r="D311" s="83"/>
    </row>
    <row r="312" ht="12.75">
      <c r="D312" s="83"/>
    </row>
    <row r="313" ht="12.75">
      <c r="D313" s="83"/>
    </row>
    <row r="314" ht="12.75">
      <c r="D314" s="83"/>
    </row>
    <row r="315" ht="12.75">
      <c r="D315" s="83"/>
    </row>
    <row r="316" ht="12.75">
      <c r="D316" s="83"/>
    </row>
    <row r="317" ht="12.75">
      <c r="D317" s="83"/>
    </row>
    <row r="318" ht="12.75">
      <c r="D318" s="83"/>
    </row>
    <row r="319" ht="12.75">
      <c r="D319" s="83"/>
    </row>
    <row r="320" ht="12.75">
      <c r="D320" s="83"/>
    </row>
    <row r="321" ht="12.75">
      <c r="D321" s="83"/>
    </row>
    <row r="322" ht="12.75">
      <c r="D322" s="83"/>
    </row>
    <row r="323" ht="12.75">
      <c r="D323" s="83"/>
    </row>
    <row r="324" ht="12.75">
      <c r="D324" s="83"/>
    </row>
    <row r="325" ht="12.75">
      <c r="D325" s="83"/>
    </row>
    <row r="326" ht="12.75">
      <c r="D326" s="83"/>
    </row>
    <row r="327" ht="12.75">
      <c r="D327" s="83"/>
    </row>
    <row r="328" ht="12.75">
      <c r="D328" s="83"/>
    </row>
    <row r="329" ht="12.75">
      <c r="D329" s="83"/>
    </row>
    <row r="330" ht="12.75">
      <c r="D330" s="83"/>
    </row>
    <row r="331" ht="12.75">
      <c r="D331" s="83"/>
    </row>
    <row r="332" ht="12.75">
      <c r="D332" s="83"/>
    </row>
    <row r="333" ht="12.75">
      <c r="D333" s="83"/>
    </row>
    <row r="334" ht="12.75">
      <c r="D334" s="83"/>
    </row>
    <row r="335" ht="12.75">
      <c r="D335" s="83"/>
    </row>
    <row r="336" ht="12.75">
      <c r="D336" s="83"/>
    </row>
    <row r="337" ht="12.75">
      <c r="D337" s="83"/>
    </row>
    <row r="338" ht="12.75">
      <c r="D338" s="83"/>
    </row>
    <row r="339" ht="12.75">
      <c r="D339" s="83"/>
    </row>
    <row r="340" ht="12.75">
      <c r="D340" s="83"/>
    </row>
    <row r="341" ht="12.75">
      <c r="D341" s="83"/>
    </row>
    <row r="342" ht="12.75">
      <c r="D342" s="83"/>
    </row>
    <row r="343" ht="12.75">
      <c r="D343" s="83"/>
    </row>
    <row r="344" ht="12.75">
      <c r="D344" s="83"/>
    </row>
    <row r="345" ht="12.75">
      <c r="D345" s="83"/>
    </row>
    <row r="346" ht="12.75">
      <c r="D346" s="83"/>
    </row>
    <row r="347" ht="12.75">
      <c r="D347" s="83"/>
    </row>
    <row r="348" ht="12.75">
      <c r="D348" s="83"/>
    </row>
    <row r="349" ht="12.75">
      <c r="D349" s="83"/>
    </row>
    <row r="350" ht="12.75">
      <c r="D350" s="83"/>
    </row>
    <row r="351" ht="12.75">
      <c r="D351" s="83"/>
    </row>
    <row r="352" ht="12.75">
      <c r="D352" s="83"/>
    </row>
    <row r="353" ht="12.75">
      <c r="D353" s="83"/>
    </row>
    <row r="354" ht="12.75">
      <c r="D354" s="83"/>
    </row>
    <row r="355" ht="12.75">
      <c r="D355" s="83"/>
    </row>
    <row r="356" ht="12.75">
      <c r="D356" s="83"/>
    </row>
    <row r="357" ht="12.75">
      <c r="D357" s="83"/>
    </row>
    <row r="358" ht="12.75">
      <c r="D358" s="83"/>
    </row>
    <row r="359" ht="12.75">
      <c r="D359" s="83"/>
    </row>
    <row r="360" ht="12.75">
      <c r="D360" s="83"/>
    </row>
    <row r="361" ht="12.75">
      <c r="D361" s="83"/>
    </row>
    <row r="362" ht="12.75">
      <c r="D362" s="83"/>
    </row>
    <row r="363" ht="12.75">
      <c r="D363" s="83"/>
    </row>
    <row r="364" ht="12.75">
      <c r="D364" s="83"/>
    </row>
    <row r="365" ht="12.75">
      <c r="D365" s="83"/>
    </row>
    <row r="366" ht="12.75">
      <c r="D366" s="83"/>
    </row>
    <row r="367" ht="12.75">
      <c r="D367" s="83"/>
    </row>
    <row r="368" ht="12.75">
      <c r="D368" s="83"/>
    </row>
    <row r="369" ht="12.75">
      <c r="D369" s="83"/>
    </row>
    <row r="370" ht="12.75">
      <c r="D370" s="83"/>
    </row>
    <row r="371" ht="12.75">
      <c r="D371" s="83"/>
    </row>
    <row r="372" ht="12.75">
      <c r="D372" s="83"/>
    </row>
    <row r="373" ht="12.75">
      <c r="D373" s="83"/>
    </row>
    <row r="374" ht="12.75">
      <c r="D374" s="83"/>
    </row>
    <row r="375" ht="12.75">
      <c r="D375" s="83"/>
    </row>
    <row r="376" ht="12.75">
      <c r="D376" s="83"/>
    </row>
    <row r="377" ht="12.75">
      <c r="D377" s="83"/>
    </row>
    <row r="378" ht="12.75">
      <c r="D378" s="83"/>
    </row>
    <row r="379" ht="12.75">
      <c r="D379" s="83"/>
    </row>
    <row r="380" ht="12.75">
      <c r="D380" s="83"/>
    </row>
    <row r="381" ht="12.75">
      <c r="D381" s="83"/>
    </row>
    <row r="382" ht="12.75">
      <c r="D382" s="83"/>
    </row>
    <row r="383" ht="12.75">
      <c r="D383" s="83"/>
    </row>
    <row r="384" ht="12.75">
      <c r="D384" s="83"/>
    </row>
    <row r="385" ht="12.75">
      <c r="D385" s="83"/>
    </row>
    <row r="386" ht="12.75">
      <c r="D386" s="83"/>
    </row>
    <row r="387" ht="12.75">
      <c r="D387" s="83"/>
    </row>
    <row r="388" ht="12.75">
      <c r="D388" s="83"/>
    </row>
    <row r="389" ht="12.75">
      <c r="D389" s="83"/>
    </row>
    <row r="390" ht="12.75">
      <c r="D390" s="83"/>
    </row>
    <row r="391" ht="12.75">
      <c r="D391" s="83"/>
    </row>
    <row r="392" ht="12.75">
      <c r="D392" s="83"/>
    </row>
    <row r="393" ht="12.75">
      <c r="D393" s="83"/>
    </row>
    <row r="394" ht="12.75">
      <c r="D394" s="83"/>
    </row>
    <row r="395" ht="12.75">
      <c r="D395" s="83"/>
    </row>
    <row r="396" ht="12.75">
      <c r="D396" s="83"/>
    </row>
    <row r="397" ht="12.75">
      <c r="D397" s="83"/>
    </row>
    <row r="398" ht="12.75">
      <c r="D398" s="83"/>
    </row>
    <row r="399" ht="12.75">
      <c r="D399" s="83"/>
    </row>
    <row r="400" ht="12.75">
      <c r="D400" s="83"/>
    </row>
    <row r="401" ht="12.75">
      <c r="D401" s="83"/>
    </row>
    <row r="402" ht="12.75">
      <c r="D402" s="83"/>
    </row>
    <row r="403" ht="12.75">
      <c r="D403" s="83"/>
    </row>
    <row r="404" ht="12.75">
      <c r="D404" s="83"/>
    </row>
    <row r="405" ht="12.75">
      <c r="D405" s="83"/>
    </row>
    <row r="406" ht="12.75">
      <c r="D406" s="83"/>
    </row>
    <row r="407" ht="12.75">
      <c r="D407" s="83"/>
    </row>
    <row r="408" ht="12.75">
      <c r="D408" s="83"/>
    </row>
    <row r="409" ht="12.75">
      <c r="D409" s="83"/>
    </row>
    <row r="410" ht="12.75">
      <c r="D410" s="83"/>
    </row>
    <row r="411" ht="12.75">
      <c r="D411" s="83"/>
    </row>
    <row r="412" ht="12.75">
      <c r="D412" s="83"/>
    </row>
    <row r="413" ht="12.75">
      <c r="D413" s="83"/>
    </row>
    <row r="414" ht="12.75">
      <c r="D414" s="83"/>
    </row>
    <row r="415" ht="12.75">
      <c r="D415" s="83"/>
    </row>
    <row r="416" ht="12.75">
      <c r="D416" s="83"/>
    </row>
    <row r="417" ht="12.75">
      <c r="D417" s="83"/>
    </row>
    <row r="418" ht="12.75">
      <c r="D418" s="83"/>
    </row>
    <row r="419" ht="12.75">
      <c r="D419" s="83"/>
    </row>
    <row r="420" ht="12.75">
      <c r="D420" s="83"/>
    </row>
    <row r="421" ht="12.75">
      <c r="D421" s="83"/>
    </row>
    <row r="422" ht="12.75">
      <c r="D422" s="83"/>
    </row>
    <row r="423" ht="12.75"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  <row r="520" ht="12.75">
      <c r="D520" s="83"/>
    </row>
    <row r="521" ht="12.75">
      <c r="D521" s="83"/>
    </row>
    <row r="522" ht="12.75">
      <c r="D522" s="83"/>
    </row>
    <row r="523" ht="12.75">
      <c r="D523" s="83"/>
    </row>
    <row r="524" ht="12.75">
      <c r="D524" s="83"/>
    </row>
    <row r="525" ht="12.75">
      <c r="D525" s="83"/>
    </row>
    <row r="526" ht="12.75">
      <c r="D526" s="83"/>
    </row>
    <row r="527" ht="12.75">
      <c r="D527" s="83"/>
    </row>
    <row r="528" ht="12.75">
      <c r="D528" s="83"/>
    </row>
    <row r="529" ht="12.75">
      <c r="D529" s="83"/>
    </row>
    <row r="530" ht="12.75">
      <c r="D530" s="83"/>
    </row>
    <row r="531" ht="12.75">
      <c r="D531" s="83"/>
    </row>
    <row r="532" ht="12.75">
      <c r="D532" s="83"/>
    </row>
    <row r="533" ht="12.75">
      <c r="D533" s="83"/>
    </row>
    <row r="534" ht="12.75">
      <c r="D534" s="83"/>
    </row>
    <row r="535" ht="12.75">
      <c r="D535" s="83"/>
    </row>
    <row r="536" ht="12.75">
      <c r="D536" s="83"/>
    </row>
    <row r="537" ht="12.75">
      <c r="D537" s="83"/>
    </row>
    <row r="538" ht="12.75">
      <c r="D538" s="83"/>
    </row>
    <row r="539" ht="12.75">
      <c r="D539" s="83"/>
    </row>
    <row r="540" ht="12.75">
      <c r="D540" s="83"/>
    </row>
    <row r="541" ht="12.75">
      <c r="D541" s="83"/>
    </row>
    <row r="542" ht="12.75">
      <c r="D542" s="83"/>
    </row>
    <row r="543" ht="12.75">
      <c r="D543" s="83"/>
    </row>
    <row r="544" ht="12.75">
      <c r="D544" s="83"/>
    </row>
    <row r="545" ht="12.75">
      <c r="D545" s="83"/>
    </row>
    <row r="546" ht="12.75">
      <c r="D546" s="83"/>
    </row>
    <row r="547" ht="12.75">
      <c r="D547" s="83"/>
    </row>
    <row r="548" ht="12.75">
      <c r="D548" s="83"/>
    </row>
    <row r="549" ht="12.75">
      <c r="D549" s="83"/>
    </row>
    <row r="550" ht="12.75">
      <c r="D550" s="83"/>
    </row>
    <row r="551" ht="12.75">
      <c r="D551" s="83"/>
    </row>
    <row r="552" ht="12.75">
      <c r="D552" s="83"/>
    </row>
    <row r="553" ht="12.75">
      <c r="D553" s="83"/>
    </row>
    <row r="554" ht="12.75">
      <c r="D554" s="83"/>
    </row>
    <row r="555" ht="12.75">
      <c r="D555" s="83"/>
    </row>
    <row r="556" ht="12.75">
      <c r="D556" s="83"/>
    </row>
    <row r="557" ht="12.75">
      <c r="D557" s="83"/>
    </row>
    <row r="558" ht="12.75">
      <c r="D558" s="83"/>
    </row>
    <row r="559" ht="12.75">
      <c r="D559" s="83"/>
    </row>
    <row r="560" ht="12.75">
      <c r="D560" s="83"/>
    </row>
    <row r="561" ht="12.75">
      <c r="D561" s="83"/>
    </row>
    <row r="562" ht="12.75">
      <c r="D562" s="83"/>
    </row>
    <row r="563" ht="12.75">
      <c r="D563" s="83"/>
    </row>
    <row r="564" ht="12.75">
      <c r="D564" s="83"/>
    </row>
    <row r="565" ht="12.75">
      <c r="D565" s="83"/>
    </row>
    <row r="566" ht="12.75">
      <c r="D566" s="83"/>
    </row>
    <row r="567" ht="12.75">
      <c r="D567" s="83"/>
    </row>
    <row r="568" ht="12.75">
      <c r="D568" s="83"/>
    </row>
    <row r="569" ht="12.75">
      <c r="D569" s="83"/>
    </row>
    <row r="570" ht="12.75">
      <c r="D570" s="83"/>
    </row>
    <row r="571" ht="12.75">
      <c r="D571" s="83"/>
    </row>
    <row r="572" ht="12.75">
      <c r="D572" s="83"/>
    </row>
    <row r="573" ht="12.75">
      <c r="D573" s="83"/>
    </row>
    <row r="574" ht="12.75">
      <c r="D574" s="83"/>
    </row>
    <row r="575" ht="12.75">
      <c r="D575" s="83"/>
    </row>
    <row r="576" ht="12.75">
      <c r="D576" s="83"/>
    </row>
    <row r="577" ht="12.75">
      <c r="D577" s="83"/>
    </row>
    <row r="578" ht="12.75">
      <c r="D578" s="83"/>
    </row>
    <row r="579" ht="12.75">
      <c r="D579" s="83"/>
    </row>
    <row r="580" ht="12.75">
      <c r="D580" s="83"/>
    </row>
    <row r="581" ht="12.75">
      <c r="D581" s="83"/>
    </row>
    <row r="582" ht="12.75">
      <c r="D582" s="83"/>
    </row>
    <row r="583" ht="12.75">
      <c r="D583" s="83"/>
    </row>
    <row r="584" ht="12.75">
      <c r="D584" s="83"/>
    </row>
    <row r="585" ht="12.75">
      <c r="D585" s="83"/>
    </row>
    <row r="586" ht="12.75">
      <c r="D586" s="83"/>
    </row>
    <row r="587" ht="12.75">
      <c r="D587" s="83"/>
    </row>
    <row r="588" ht="12.75">
      <c r="D588" s="83"/>
    </row>
    <row r="589" ht="12.75">
      <c r="D589" s="83"/>
    </row>
    <row r="590" ht="12.75">
      <c r="D590" s="83"/>
    </row>
    <row r="591" ht="12.75">
      <c r="D591" s="83"/>
    </row>
    <row r="592" ht="12.75">
      <c r="D592" s="83"/>
    </row>
    <row r="593" ht="12.75">
      <c r="D593" s="83"/>
    </row>
    <row r="594" ht="12.75">
      <c r="D594" s="83"/>
    </row>
    <row r="595" ht="12.75">
      <c r="D595" s="83"/>
    </row>
    <row r="596" ht="12.75">
      <c r="D596" s="83"/>
    </row>
    <row r="597" ht="12.75">
      <c r="D597" s="83"/>
    </row>
    <row r="598" ht="12.75">
      <c r="D598" s="83"/>
    </row>
    <row r="599" ht="12.75">
      <c r="D599" s="83"/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  <row r="823" ht="12.75">
      <c r="D823" s="83"/>
    </row>
    <row r="824" ht="12.75">
      <c r="D824" s="83"/>
    </row>
    <row r="825" ht="12.75">
      <c r="D825" s="83"/>
    </row>
    <row r="826" ht="12.75">
      <c r="D826" s="83"/>
    </row>
    <row r="827" ht="12.75">
      <c r="D827" s="83"/>
    </row>
    <row r="828" ht="12.75">
      <c r="D828" s="83"/>
    </row>
    <row r="829" ht="12.75">
      <c r="D829" s="83"/>
    </row>
    <row r="830" ht="12.75">
      <c r="D830" s="83"/>
    </row>
    <row r="831" ht="12.75">
      <c r="D831" s="83"/>
    </row>
    <row r="832" ht="12.75">
      <c r="D832" s="83"/>
    </row>
    <row r="833" ht="12.75">
      <c r="D833" s="83"/>
    </row>
    <row r="834" ht="12.75">
      <c r="D834" s="83"/>
    </row>
    <row r="835" ht="12.75">
      <c r="D835" s="83"/>
    </row>
    <row r="836" ht="12.75">
      <c r="D836" s="83"/>
    </row>
    <row r="837" ht="12.75">
      <c r="D837" s="83"/>
    </row>
    <row r="838" ht="12.75">
      <c r="D838" s="83"/>
    </row>
    <row r="839" ht="12.75">
      <c r="D839" s="83"/>
    </row>
    <row r="840" ht="12.75">
      <c r="D840" s="83"/>
    </row>
    <row r="841" ht="12.75">
      <c r="D841" s="83"/>
    </row>
    <row r="842" ht="12.75">
      <c r="D842" s="83"/>
    </row>
    <row r="843" ht="12.75">
      <c r="D843" s="83"/>
    </row>
    <row r="844" ht="12.75">
      <c r="D844" s="83"/>
    </row>
    <row r="845" ht="12.75">
      <c r="D845" s="83"/>
    </row>
    <row r="846" ht="12.75">
      <c r="D846" s="83"/>
    </row>
    <row r="847" ht="12.75">
      <c r="D847" s="83"/>
    </row>
    <row r="848" ht="12.75">
      <c r="D848" s="83"/>
    </row>
    <row r="849" ht="12.75">
      <c r="D849" s="83"/>
    </row>
    <row r="850" ht="12.75">
      <c r="D850" s="83"/>
    </row>
    <row r="851" ht="12.75">
      <c r="D851" s="83"/>
    </row>
    <row r="852" ht="12.75">
      <c r="D852" s="83"/>
    </row>
    <row r="853" ht="12.75">
      <c r="D853" s="83"/>
    </row>
    <row r="854" ht="12.75">
      <c r="D854" s="83"/>
    </row>
    <row r="855" ht="12.75">
      <c r="D855" s="83"/>
    </row>
    <row r="856" ht="12.75">
      <c r="D856" s="83"/>
    </row>
    <row r="857" ht="12.75">
      <c r="D857" s="83"/>
    </row>
    <row r="858" ht="12.75">
      <c r="D858" s="83"/>
    </row>
    <row r="859" ht="12.75">
      <c r="D859" s="83"/>
    </row>
    <row r="860" ht="12.75">
      <c r="D860" s="83"/>
    </row>
    <row r="861" ht="12.75">
      <c r="D861" s="83"/>
    </row>
    <row r="862" ht="12.75">
      <c r="D862" s="83"/>
    </row>
    <row r="863" ht="12.75">
      <c r="D863" s="83"/>
    </row>
    <row r="864" ht="12.75">
      <c r="D864" s="83"/>
    </row>
    <row r="865" ht="12.75">
      <c r="D865" s="83"/>
    </row>
    <row r="866" ht="12.75">
      <c r="D866" s="83"/>
    </row>
    <row r="867" ht="12.75">
      <c r="D867" s="83"/>
    </row>
    <row r="868" ht="12.75">
      <c r="D868" s="83"/>
    </row>
    <row r="869" ht="12.75">
      <c r="D869" s="83"/>
    </row>
    <row r="870" ht="12.75">
      <c r="D870" s="83"/>
    </row>
    <row r="871" ht="12.75">
      <c r="D871" s="83"/>
    </row>
    <row r="872" ht="12.75">
      <c r="D872" s="83"/>
    </row>
    <row r="873" ht="12.75">
      <c r="D873" s="83"/>
    </row>
    <row r="874" ht="12.75">
      <c r="D874" s="83"/>
    </row>
    <row r="875" ht="12.75">
      <c r="D875" s="83"/>
    </row>
    <row r="876" ht="12.75">
      <c r="D876" s="83"/>
    </row>
    <row r="877" ht="12.75">
      <c r="D877" s="83"/>
    </row>
    <row r="878" ht="12.75">
      <c r="D878" s="83"/>
    </row>
    <row r="879" ht="12.75">
      <c r="D879" s="83"/>
    </row>
    <row r="880" ht="12.75">
      <c r="D880" s="83"/>
    </row>
    <row r="881" ht="12.75">
      <c r="D881" s="83"/>
    </row>
    <row r="882" ht="12.75">
      <c r="D882" s="83"/>
    </row>
    <row r="883" ht="12.75">
      <c r="D883" s="83"/>
    </row>
    <row r="884" ht="12.75">
      <c r="D884" s="83"/>
    </row>
    <row r="885" ht="12.75">
      <c r="D885" s="83"/>
    </row>
    <row r="886" ht="12.75">
      <c r="D886" s="83"/>
    </row>
    <row r="887" ht="12.75">
      <c r="D887" s="83"/>
    </row>
    <row r="888" ht="12.75">
      <c r="D888" s="83"/>
    </row>
    <row r="889" ht="12.75">
      <c r="D889" s="83"/>
    </row>
    <row r="890" ht="12.75">
      <c r="D890" s="83"/>
    </row>
    <row r="891" ht="12.75">
      <c r="D891" s="83"/>
    </row>
    <row r="892" ht="12.75">
      <c r="D892" s="83"/>
    </row>
    <row r="893" ht="12.75">
      <c r="D893" s="83"/>
    </row>
    <row r="894" ht="12.75">
      <c r="D894" s="83"/>
    </row>
    <row r="895" ht="12.75">
      <c r="D895" s="83"/>
    </row>
    <row r="896" ht="12.75">
      <c r="D896" s="83"/>
    </row>
    <row r="897" ht="12.75">
      <c r="D897" s="83"/>
    </row>
    <row r="898" ht="12.75">
      <c r="D898" s="83"/>
    </row>
    <row r="899" ht="12.75">
      <c r="D899" s="83"/>
    </row>
    <row r="900" ht="12.75">
      <c r="D900" s="83"/>
    </row>
    <row r="901" ht="12.75">
      <c r="D901" s="83"/>
    </row>
    <row r="902" ht="12.75">
      <c r="D902" s="83"/>
    </row>
    <row r="903" ht="12.75">
      <c r="D903" s="83"/>
    </row>
    <row r="904" ht="12.75">
      <c r="D904" s="83"/>
    </row>
    <row r="905" ht="12.75">
      <c r="D905" s="83"/>
    </row>
    <row r="906" ht="12.75">
      <c r="D906" s="83"/>
    </row>
    <row r="907" ht="12.75">
      <c r="D907" s="83"/>
    </row>
    <row r="908" ht="12.75">
      <c r="D908" s="83"/>
    </row>
    <row r="909" ht="12.75">
      <c r="D909" s="83"/>
    </row>
    <row r="910" ht="12.75">
      <c r="D910" s="83"/>
    </row>
    <row r="911" ht="12.75">
      <c r="D911" s="83"/>
    </row>
    <row r="912" ht="12.75">
      <c r="D912" s="83"/>
    </row>
    <row r="913" ht="12.75">
      <c r="D913" s="83"/>
    </row>
    <row r="914" ht="12.75">
      <c r="D914" s="83"/>
    </row>
    <row r="915" ht="12.75">
      <c r="D915" s="83"/>
    </row>
    <row r="916" ht="12.75">
      <c r="D916" s="83"/>
    </row>
    <row r="917" ht="12.75">
      <c r="D917" s="83"/>
    </row>
    <row r="918" ht="12.75">
      <c r="D918" s="83"/>
    </row>
    <row r="919" ht="12.75">
      <c r="D919" s="83"/>
    </row>
    <row r="920" ht="12.75">
      <c r="D920" s="83"/>
    </row>
    <row r="921" ht="12.75">
      <c r="D921" s="83"/>
    </row>
    <row r="922" ht="12.75">
      <c r="D922" s="83"/>
    </row>
    <row r="923" ht="12.75">
      <c r="D923" s="83"/>
    </row>
    <row r="924" ht="12.75">
      <c r="D924" s="83"/>
    </row>
    <row r="925" ht="12.75">
      <c r="D925" s="83"/>
    </row>
    <row r="926" ht="12.75">
      <c r="D926" s="83"/>
    </row>
    <row r="927" ht="12.75">
      <c r="D927" s="83"/>
    </row>
    <row r="928" ht="12.75">
      <c r="D928" s="83"/>
    </row>
    <row r="929" ht="12.75">
      <c r="D929" s="83"/>
    </row>
    <row r="930" ht="12.75">
      <c r="D930" s="83"/>
    </row>
    <row r="931" ht="12.75">
      <c r="D931" s="83"/>
    </row>
    <row r="932" ht="12.75">
      <c r="D932" s="83"/>
    </row>
    <row r="933" ht="12.75">
      <c r="D933" s="83"/>
    </row>
    <row r="934" ht="12.75">
      <c r="D934" s="83"/>
    </row>
    <row r="935" ht="12.75">
      <c r="D935" s="83"/>
    </row>
    <row r="936" ht="12.75">
      <c r="D936" s="83"/>
    </row>
    <row r="937" ht="12.75">
      <c r="D937" s="83"/>
    </row>
    <row r="938" ht="12.75">
      <c r="D938" s="83"/>
    </row>
    <row r="939" ht="12.75">
      <c r="D939" s="83"/>
    </row>
    <row r="940" ht="12.75">
      <c r="D940" s="83"/>
    </row>
    <row r="941" ht="12.75">
      <c r="D941" s="83"/>
    </row>
    <row r="942" ht="12.75">
      <c r="D942" s="83"/>
    </row>
    <row r="943" ht="12.75">
      <c r="D943" s="83"/>
    </row>
    <row r="944" ht="12.75">
      <c r="D944" s="83"/>
    </row>
    <row r="945" ht="12.75">
      <c r="D945" s="83"/>
    </row>
    <row r="946" ht="12.75">
      <c r="D946" s="83"/>
    </row>
    <row r="947" ht="12.75">
      <c r="D947" s="83"/>
    </row>
    <row r="948" ht="12.75">
      <c r="D948" s="83"/>
    </row>
    <row r="949" ht="12.75">
      <c r="D949" s="83"/>
    </row>
    <row r="950" ht="12.75">
      <c r="D950" s="83"/>
    </row>
    <row r="951" ht="12.75">
      <c r="D951" s="83"/>
    </row>
    <row r="952" ht="12.75">
      <c r="D952" s="83"/>
    </row>
    <row r="953" ht="12.75">
      <c r="D953" s="83"/>
    </row>
    <row r="954" ht="12.75">
      <c r="D954" s="83"/>
    </row>
    <row r="955" ht="12.75">
      <c r="D955" s="83"/>
    </row>
    <row r="956" ht="12.75">
      <c r="D956" s="83"/>
    </row>
    <row r="957" ht="12.75">
      <c r="D957" s="83"/>
    </row>
    <row r="958" ht="12.75">
      <c r="D958" s="83"/>
    </row>
    <row r="959" ht="12.75">
      <c r="D959" s="83"/>
    </row>
    <row r="960" ht="12.75">
      <c r="D960" s="83"/>
    </row>
    <row r="961" ht="12.75">
      <c r="D961" s="83"/>
    </row>
    <row r="962" ht="12.75">
      <c r="D962" s="83"/>
    </row>
    <row r="963" ht="12.75">
      <c r="D963" s="83"/>
    </row>
    <row r="964" ht="12.75">
      <c r="D964" s="83"/>
    </row>
    <row r="965" ht="12.75">
      <c r="D965" s="83"/>
    </row>
    <row r="966" ht="12.75">
      <c r="D966" s="83"/>
    </row>
    <row r="967" ht="12.75">
      <c r="D967" s="83"/>
    </row>
    <row r="968" ht="12.75">
      <c r="D968" s="83"/>
    </row>
    <row r="969" ht="12.75">
      <c r="D969" s="83"/>
    </row>
    <row r="970" ht="12.75">
      <c r="D970" s="83"/>
    </row>
    <row r="971" ht="12.75">
      <c r="D971" s="83"/>
    </row>
    <row r="972" ht="12.75">
      <c r="D972" s="83"/>
    </row>
    <row r="973" ht="12.75">
      <c r="D973" s="83"/>
    </row>
    <row r="974" ht="12.75">
      <c r="D974" s="83"/>
    </row>
    <row r="975" ht="12.75">
      <c r="D975" s="83"/>
    </row>
    <row r="976" ht="12.75">
      <c r="D976" s="83"/>
    </row>
    <row r="977" ht="12.75">
      <c r="D977" s="83"/>
    </row>
    <row r="978" ht="12.75">
      <c r="D978" s="83"/>
    </row>
    <row r="979" ht="12.75">
      <c r="D979" s="83"/>
    </row>
    <row r="980" ht="12.75">
      <c r="D980" s="83"/>
    </row>
    <row r="981" ht="12.75">
      <c r="D981" s="83"/>
    </row>
    <row r="982" ht="12.75">
      <c r="D982" s="83"/>
    </row>
    <row r="983" ht="12.75">
      <c r="D983" s="83"/>
    </row>
    <row r="984" ht="12.75">
      <c r="D984" s="83"/>
    </row>
    <row r="985" ht="12.75">
      <c r="D985" s="83"/>
    </row>
    <row r="986" ht="12.75">
      <c r="D986" s="83"/>
    </row>
    <row r="987" ht="12.75">
      <c r="D987" s="83"/>
    </row>
    <row r="988" ht="12.75">
      <c r="D988" s="83"/>
    </row>
    <row r="989" ht="12.75">
      <c r="D989" s="83"/>
    </row>
    <row r="990" ht="12.75">
      <c r="D990" s="83"/>
    </row>
    <row r="991" ht="12.75">
      <c r="D991" s="83"/>
    </row>
    <row r="992" ht="12.75">
      <c r="D992" s="83"/>
    </row>
    <row r="993" ht="12.75">
      <c r="D993" s="83"/>
    </row>
    <row r="994" ht="12.75">
      <c r="D994" s="83"/>
    </row>
    <row r="995" ht="12.75">
      <c r="D995" s="83"/>
    </row>
    <row r="996" ht="12.75">
      <c r="D996" s="83"/>
    </row>
    <row r="997" ht="12.75">
      <c r="D997" s="83"/>
    </row>
    <row r="998" ht="12.75">
      <c r="D998" s="83"/>
    </row>
    <row r="999" ht="12.75">
      <c r="D999" s="83"/>
    </row>
    <row r="1000" ht="12.75">
      <c r="D1000" s="83"/>
    </row>
    <row r="1001" ht="12.75">
      <c r="D1001" s="83"/>
    </row>
    <row r="1002" ht="12.75">
      <c r="D1002" s="83"/>
    </row>
    <row r="1003" ht="12.75">
      <c r="D1003" s="83"/>
    </row>
    <row r="1004" ht="12.75">
      <c r="D1004" s="83"/>
    </row>
    <row r="1005" ht="12.75">
      <c r="D1005" s="83"/>
    </row>
    <row r="1006" ht="12.75">
      <c r="D1006" s="83"/>
    </row>
    <row r="1007" ht="12.75">
      <c r="D1007" s="83"/>
    </row>
    <row r="1008" ht="12.75">
      <c r="D1008" s="83"/>
    </row>
    <row r="1009" ht="12.75">
      <c r="D1009" s="83"/>
    </row>
    <row r="1010" ht="12.75">
      <c r="D1010" s="83"/>
    </row>
    <row r="1011" ht="12.75">
      <c r="D1011" s="83"/>
    </row>
    <row r="1012" ht="12.75">
      <c r="D1012" s="83"/>
    </row>
    <row r="1013" ht="12.75">
      <c r="D1013" s="83"/>
    </row>
    <row r="1014" ht="12.75">
      <c r="D1014" s="83"/>
    </row>
    <row r="1015" ht="12.75">
      <c r="D1015" s="83"/>
    </row>
    <row r="1016" ht="12.75">
      <c r="D1016" s="83"/>
    </row>
    <row r="1017" ht="12.75">
      <c r="D1017" s="83"/>
    </row>
    <row r="1018" ht="12.75">
      <c r="D1018" s="83"/>
    </row>
    <row r="1019" ht="12.75">
      <c r="D1019" s="83"/>
    </row>
    <row r="1020" ht="12.75">
      <c r="D1020" s="83"/>
    </row>
    <row r="1021" ht="12.75">
      <c r="D1021" s="83"/>
    </row>
    <row r="1022" ht="12.75">
      <c r="D1022" s="83"/>
    </row>
    <row r="1023" ht="12.75">
      <c r="D1023" s="83"/>
    </row>
    <row r="1024" ht="12.75">
      <c r="D1024" s="83"/>
    </row>
    <row r="1025" ht="12.75">
      <c r="D1025" s="83"/>
    </row>
    <row r="1026" ht="12.75">
      <c r="D1026" s="83"/>
    </row>
    <row r="1027" ht="12.75">
      <c r="D1027" s="83"/>
    </row>
    <row r="1028" ht="12.75">
      <c r="D1028" s="83"/>
    </row>
    <row r="1029" ht="12.75">
      <c r="D1029" s="83"/>
    </row>
    <row r="1030" ht="12.75">
      <c r="D1030" s="83"/>
    </row>
    <row r="1031" ht="12.75">
      <c r="D1031" s="83"/>
    </row>
    <row r="1032" ht="12.75">
      <c r="D1032" s="83"/>
    </row>
    <row r="1033" ht="12.75">
      <c r="D1033" s="83"/>
    </row>
    <row r="1034" ht="12.75">
      <c r="D1034" s="83"/>
    </row>
    <row r="1035" ht="12.75">
      <c r="D1035" s="83"/>
    </row>
    <row r="1036" ht="12.75">
      <c r="D1036" s="83"/>
    </row>
    <row r="1037" ht="12.75">
      <c r="D1037" s="83"/>
    </row>
    <row r="1038" ht="12.75">
      <c r="D1038" s="83"/>
    </row>
    <row r="1039" ht="12.75">
      <c r="D1039" s="83"/>
    </row>
    <row r="1040" ht="12.75">
      <c r="D1040" s="83"/>
    </row>
    <row r="1041" ht="12.75">
      <c r="D1041" s="83"/>
    </row>
    <row r="1042" ht="12.75">
      <c r="D1042" s="83"/>
    </row>
    <row r="1043" ht="12.75">
      <c r="D1043" s="83"/>
    </row>
    <row r="1044" ht="12.75">
      <c r="D1044" s="83"/>
    </row>
    <row r="1045" ht="12.75">
      <c r="D1045" s="83"/>
    </row>
    <row r="1046" ht="12.75">
      <c r="D1046" s="83"/>
    </row>
    <row r="1047" ht="12.75">
      <c r="D1047" s="83"/>
    </row>
    <row r="1048" ht="12.75">
      <c r="D1048" s="83"/>
    </row>
    <row r="1049" ht="12.75">
      <c r="D1049" s="83"/>
    </row>
    <row r="1050" ht="12.75">
      <c r="D1050" s="83"/>
    </row>
    <row r="1051" ht="12.75">
      <c r="D1051" s="83"/>
    </row>
    <row r="1052" ht="12.75">
      <c r="D1052" s="83"/>
    </row>
    <row r="1053" ht="12.75">
      <c r="D1053" s="83"/>
    </row>
    <row r="1054" ht="12.75">
      <c r="D1054" s="83"/>
    </row>
    <row r="1055" ht="12.75">
      <c r="D1055" s="83"/>
    </row>
    <row r="1056" ht="12.75">
      <c r="D1056" s="83"/>
    </row>
    <row r="1057" ht="12.75">
      <c r="D1057" s="83"/>
    </row>
    <row r="1058" ht="12.75">
      <c r="D1058" s="83"/>
    </row>
    <row r="1059" ht="12.75">
      <c r="D1059" s="83"/>
    </row>
    <row r="1060" ht="12.75">
      <c r="D1060" s="83"/>
    </row>
    <row r="1061" ht="12.75">
      <c r="D1061" s="83"/>
    </row>
    <row r="1062" ht="12.75">
      <c r="D1062" s="83"/>
    </row>
    <row r="1063" ht="12.75">
      <c r="D1063" s="83"/>
    </row>
    <row r="1064" ht="12.75">
      <c r="D1064" s="83"/>
    </row>
    <row r="1065" ht="12.75">
      <c r="D1065" s="83"/>
    </row>
    <row r="1066" ht="12.75">
      <c r="D1066" s="83"/>
    </row>
    <row r="1067" ht="12.75">
      <c r="D1067" s="83"/>
    </row>
    <row r="1068" ht="12.75">
      <c r="D1068" s="83"/>
    </row>
    <row r="1069" ht="12.75">
      <c r="D1069" s="83"/>
    </row>
    <row r="1070" ht="12.75">
      <c r="D1070" s="83"/>
    </row>
    <row r="1071" ht="12.75">
      <c r="D1071" s="83"/>
    </row>
    <row r="1072" ht="12.75">
      <c r="D1072" s="83"/>
    </row>
    <row r="1073" ht="12.75">
      <c r="D1073" s="83"/>
    </row>
    <row r="1074" ht="12.75">
      <c r="D1074" s="83"/>
    </row>
    <row r="1075" ht="12.75">
      <c r="D1075" s="83"/>
    </row>
    <row r="1076" ht="12.75">
      <c r="D1076" s="83"/>
    </row>
    <row r="1077" ht="12.75">
      <c r="D1077" s="83"/>
    </row>
    <row r="1078" ht="12.75">
      <c r="D1078" s="83"/>
    </row>
    <row r="1079" ht="12.75">
      <c r="D1079" s="83"/>
    </row>
    <row r="1080" ht="12.75">
      <c r="D1080" s="83"/>
    </row>
    <row r="1081" ht="12.75">
      <c r="D1081" s="83"/>
    </row>
    <row r="1082" ht="12.75">
      <c r="D1082" s="83"/>
    </row>
    <row r="1083" ht="12.75">
      <c r="D1083" s="83"/>
    </row>
    <row r="1084" ht="12.75">
      <c r="D1084" s="83"/>
    </row>
    <row r="1085" ht="12.75">
      <c r="D1085" s="83"/>
    </row>
    <row r="1086" ht="12.75">
      <c r="D1086" s="83"/>
    </row>
  </sheetData>
  <sheetProtection algorithmName="SHA-512" hashValue="ldLjb1bwT4PtmpyC2MJEflcqsaUu0bFUV+UniRAHIciNWBzkdm5T8YZ6rDZlFJPDY6nlkRfE0VAJ5LE2Di3b1g==" saltValue="3zkNAGIykuQ5A5hS0QdofA==" spinCount="100000" sheet="1" objects="1" scenarios="1"/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/>
  <headerFooter>
    <oddFooter>&amp;LZpracováno programem BUILDpower S,  © RTS, a.s.&amp;RStránka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25"/>
  <sheetViews>
    <sheetView workbookViewId="0" topLeftCell="A1">
      <pane ySplit="7" topLeftCell="A94" activePane="bottomLeft" state="frozen"/>
      <selection pane="bottomLeft" activeCell="C113" sqref="C113"/>
    </sheetView>
  </sheetViews>
  <sheetFormatPr defaultColWidth="9.00390625" defaultRowHeight="12.75" outlineLevelRow="1"/>
  <cols>
    <col min="1" max="1" width="3.375" style="0" customWidth="1"/>
    <col min="2" max="2" width="12.625" style="138" customWidth="1"/>
    <col min="3" max="3" width="63.25390625" style="13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625" style="0" hidden="1" customWidth="1"/>
    <col min="18" max="18" width="6.875" style="0" customWidth="1"/>
    <col min="19" max="19" width="8.75390625" style="0" customWidth="1"/>
    <col min="20" max="24" width="11.625" style="0" hidden="1" customWidth="1"/>
    <col min="25" max="28" width="8.75390625" style="0" customWidth="1"/>
    <col min="29" max="29" width="11.625" style="0" hidden="1" customWidth="1"/>
    <col min="30" max="30" width="8.75390625" style="0" customWidth="1"/>
    <col min="31" max="41" width="11.625" style="0" hidden="1" customWidth="1"/>
    <col min="42" max="1025" width="8.75390625" style="0" customWidth="1"/>
  </cols>
  <sheetData>
    <row r="1" spans="1:33" ht="15.75" customHeight="1">
      <c r="A1" s="225" t="s">
        <v>189</v>
      </c>
      <c r="B1" s="225"/>
      <c r="C1" s="225"/>
      <c r="D1" s="225"/>
      <c r="E1" s="225"/>
      <c r="F1" s="225"/>
      <c r="G1" s="225"/>
      <c r="AG1" t="s">
        <v>145</v>
      </c>
    </row>
    <row r="2" spans="1:33" ht="24.95" customHeight="1">
      <c r="A2" s="139" t="s">
        <v>141</v>
      </c>
      <c r="B2" s="134" t="s">
        <v>5</v>
      </c>
      <c r="C2" s="226" t="s">
        <v>6</v>
      </c>
      <c r="D2" s="226"/>
      <c r="E2" s="226"/>
      <c r="F2" s="226"/>
      <c r="G2" s="226"/>
      <c r="AG2" t="s">
        <v>146</v>
      </c>
    </row>
    <row r="3" spans="1:33" ht="24.95" customHeight="1">
      <c r="A3" s="139" t="s">
        <v>142</v>
      </c>
      <c r="B3" s="134" t="s">
        <v>47</v>
      </c>
      <c r="C3" s="226" t="s">
        <v>48</v>
      </c>
      <c r="D3" s="226"/>
      <c r="E3" s="226"/>
      <c r="F3" s="226"/>
      <c r="G3" s="226"/>
      <c r="AC3" s="138" t="s">
        <v>146</v>
      </c>
      <c r="AG3" t="s">
        <v>148</v>
      </c>
    </row>
    <row r="4" spans="1:33" ht="24.95" customHeight="1">
      <c r="A4" s="140" t="s">
        <v>143</v>
      </c>
      <c r="B4" s="141" t="s">
        <v>54</v>
      </c>
      <c r="C4" s="227" t="s">
        <v>55</v>
      </c>
      <c r="D4" s="227"/>
      <c r="E4" s="227"/>
      <c r="F4" s="227"/>
      <c r="G4" s="227"/>
      <c r="AG4" t="s">
        <v>149</v>
      </c>
    </row>
    <row r="5" ht="12.75">
      <c r="D5" s="83"/>
    </row>
    <row r="6" spans="1:24" ht="38.25">
      <c r="A6" s="142" t="s">
        <v>150</v>
      </c>
      <c r="B6" s="143" t="s">
        <v>151</v>
      </c>
      <c r="C6" s="143" t="s">
        <v>152</v>
      </c>
      <c r="D6" s="144" t="s">
        <v>153</v>
      </c>
      <c r="E6" s="142" t="s">
        <v>154</v>
      </c>
      <c r="F6" s="145" t="s">
        <v>155</v>
      </c>
      <c r="G6" s="142" t="s">
        <v>14</v>
      </c>
      <c r="H6" s="146" t="s">
        <v>156</v>
      </c>
      <c r="I6" s="146" t="s">
        <v>157</v>
      </c>
      <c r="J6" s="146" t="s">
        <v>158</v>
      </c>
      <c r="K6" s="146" t="s">
        <v>159</v>
      </c>
      <c r="L6" s="146" t="s">
        <v>160</v>
      </c>
      <c r="M6" s="146" t="s">
        <v>161</v>
      </c>
      <c r="N6" s="146" t="s">
        <v>162</v>
      </c>
      <c r="O6" s="146" t="s">
        <v>163</v>
      </c>
      <c r="P6" s="146" t="s">
        <v>164</v>
      </c>
      <c r="Q6" s="146" t="s">
        <v>165</v>
      </c>
      <c r="R6" s="146" t="s">
        <v>166</v>
      </c>
      <c r="S6" s="146" t="s">
        <v>167</v>
      </c>
      <c r="T6" s="146" t="s">
        <v>168</v>
      </c>
      <c r="U6" s="146" t="s">
        <v>169</v>
      </c>
      <c r="V6" s="146" t="s">
        <v>170</v>
      </c>
      <c r="W6" s="146" t="s">
        <v>171</v>
      </c>
      <c r="X6" s="146" t="s">
        <v>172</v>
      </c>
    </row>
    <row r="7" spans="1:24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49" t="s">
        <v>173</v>
      </c>
      <c r="B8" s="150" t="s">
        <v>124</v>
      </c>
      <c r="C8" s="151" t="s">
        <v>125</v>
      </c>
      <c r="D8" s="152"/>
      <c r="E8" s="153"/>
      <c r="F8" s="154"/>
      <c r="G8" s="154">
        <f>SUMIF(AG9:AG122,"&lt;&gt;NOR",G9:G122)</f>
        <v>0</v>
      </c>
      <c r="H8" s="154"/>
      <c r="I8" s="154">
        <f>SUM(I9:I122)</f>
        <v>0</v>
      </c>
      <c r="J8" s="154"/>
      <c r="K8" s="154">
        <f>SUM(K9:K122)</f>
        <v>0</v>
      </c>
      <c r="L8" s="154"/>
      <c r="M8" s="154">
        <f>SUM(M9:M122)</f>
        <v>0</v>
      </c>
      <c r="N8" s="154"/>
      <c r="O8" s="154">
        <f>SUM(O9:O122)</f>
        <v>0</v>
      </c>
      <c r="P8" s="154"/>
      <c r="Q8" s="154">
        <f>SUM(Q9:Q122)</f>
        <v>0</v>
      </c>
      <c r="R8" s="154"/>
      <c r="S8" s="154"/>
      <c r="T8" s="155"/>
      <c r="U8" s="156"/>
      <c r="V8" s="156">
        <f>SUM(V9:V122)</f>
        <v>0</v>
      </c>
      <c r="W8" s="156"/>
      <c r="X8" s="156"/>
      <c r="AG8" t="s">
        <v>174</v>
      </c>
    </row>
    <row r="9" spans="1:60" ht="12.75" outlineLevel="1">
      <c r="A9" s="157">
        <v>1</v>
      </c>
      <c r="B9" s="158" t="s">
        <v>1107</v>
      </c>
      <c r="C9" s="159" t="s">
        <v>1108</v>
      </c>
      <c r="D9" s="160" t="s">
        <v>177</v>
      </c>
      <c r="E9" s="161">
        <v>1</v>
      </c>
      <c r="F9" s="162"/>
      <c r="G9" s="163">
        <f aca="true" t="shared" si="0" ref="G9:G40">ROUND(E9*F9,2)</f>
        <v>0</v>
      </c>
      <c r="H9" s="162"/>
      <c r="I9" s="163">
        <f aca="true" t="shared" si="1" ref="I9:I40">ROUND(E9*H9,2)</f>
        <v>0</v>
      </c>
      <c r="J9" s="162"/>
      <c r="K9" s="163">
        <f aca="true" t="shared" si="2" ref="K9:K40">ROUND(E9*J9,2)</f>
        <v>0</v>
      </c>
      <c r="L9" s="163">
        <v>21</v>
      </c>
      <c r="M9" s="163">
        <f aca="true" t="shared" si="3" ref="M9:M40">G9*(1+L9/100)</f>
        <v>0</v>
      </c>
      <c r="N9" s="163">
        <v>0</v>
      </c>
      <c r="O9" s="163">
        <f aca="true" t="shared" si="4" ref="O9:O40">ROUND(E9*N9,2)</f>
        <v>0</v>
      </c>
      <c r="P9" s="163">
        <v>0</v>
      </c>
      <c r="Q9" s="163">
        <f aca="true" t="shared" si="5" ref="Q9:Q40">ROUND(E9*P9,2)</f>
        <v>0</v>
      </c>
      <c r="R9" s="163"/>
      <c r="S9" s="163" t="s">
        <v>178</v>
      </c>
      <c r="T9" s="164" t="s">
        <v>179</v>
      </c>
      <c r="U9" s="165">
        <v>0</v>
      </c>
      <c r="V9" s="165">
        <f aca="true" t="shared" si="6" ref="V9:V40">ROUND(E9*U9,2)</f>
        <v>0</v>
      </c>
      <c r="W9" s="165"/>
      <c r="X9" s="165" t="s">
        <v>196</v>
      </c>
      <c r="Y9" s="166"/>
      <c r="Z9" s="166"/>
      <c r="AA9" s="166"/>
      <c r="AB9" s="166"/>
      <c r="AC9" s="166"/>
      <c r="AD9" s="166"/>
      <c r="AE9" s="166"/>
      <c r="AF9" s="166"/>
      <c r="AG9" s="166" t="s">
        <v>1085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57">
        <v>2</v>
      </c>
      <c r="B10" s="158" t="s">
        <v>1109</v>
      </c>
      <c r="C10" s="159" t="s">
        <v>1110</v>
      </c>
      <c r="D10" s="160" t="s">
        <v>177</v>
      </c>
      <c r="E10" s="161">
        <v>1</v>
      </c>
      <c r="F10" s="162"/>
      <c r="G10" s="163">
        <f t="shared" si="0"/>
        <v>0</v>
      </c>
      <c r="H10" s="162"/>
      <c r="I10" s="163">
        <f t="shared" si="1"/>
        <v>0</v>
      </c>
      <c r="J10" s="162"/>
      <c r="K10" s="163">
        <f t="shared" si="2"/>
        <v>0</v>
      </c>
      <c r="L10" s="163">
        <v>21</v>
      </c>
      <c r="M10" s="163">
        <f t="shared" si="3"/>
        <v>0</v>
      </c>
      <c r="N10" s="163">
        <v>0</v>
      </c>
      <c r="O10" s="163">
        <f t="shared" si="4"/>
        <v>0</v>
      </c>
      <c r="P10" s="163">
        <v>0</v>
      </c>
      <c r="Q10" s="163">
        <f t="shared" si="5"/>
        <v>0</v>
      </c>
      <c r="R10" s="163"/>
      <c r="S10" s="163" t="s">
        <v>178</v>
      </c>
      <c r="T10" s="164" t="s">
        <v>179</v>
      </c>
      <c r="U10" s="165">
        <v>0</v>
      </c>
      <c r="V10" s="165">
        <f t="shared" si="6"/>
        <v>0</v>
      </c>
      <c r="W10" s="165"/>
      <c r="X10" s="165" t="s">
        <v>196</v>
      </c>
      <c r="Y10" s="166"/>
      <c r="Z10" s="166"/>
      <c r="AA10" s="166"/>
      <c r="AB10" s="166"/>
      <c r="AC10" s="166"/>
      <c r="AD10" s="166"/>
      <c r="AE10" s="166"/>
      <c r="AF10" s="166"/>
      <c r="AG10" s="166" t="s">
        <v>1085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57">
        <v>3</v>
      </c>
      <c r="B11" s="158" t="s">
        <v>1111</v>
      </c>
      <c r="C11" s="159" t="s">
        <v>1112</v>
      </c>
      <c r="D11" s="160" t="s">
        <v>177</v>
      </c>
      <c r="E11" s="161">
        <v>1</v>
      </c>
      <c r="F11" s="162"/>
      <c r="G11" s="163">
        <f t="shared" si="0"/>
        <v>0</v>
      </c>
      <c r="H11" s="162"/>
      <c r="I11" s="163">
        <f t="shared" si="1"/>
        <v>0</v>
      </c>
      <c r="J11" s="162"/>
      <c r="K11" s="163">
        <f t="shared" si="2"/>
        <v>0</v>
      </c>
      <c r="L11" s="163">
        <v>21</v>
      </c>
      <c r="M11" s="163">
        <f t="shared" si="3"/>
        <v>0</v>
      </c>
      <c r="N11" s="163">
        <v>0</v>
      </c>
      <c r="O11" s="163">
        <f t="shared" si="4"/>
        <v>0</v>
      </c>
      <c r="P11" s="163">
        <v>0</v>
      </c>
      <c r="Q11" s="163">
        <f t="shared" si="5"/>
        <v>0</v>
      </c>
      <c r="R11" s="163"/>
      <c r="S11" s="163" t="s">
        <v>178</v>
      </c>
      <c r="T11" s="164" t="s">
        <v>179</v>
      </c>
      <c r="U11" s="165">
        <v>0</v>
      </c>
      <c r="V11" s="165">
        <f t="shared" si="6"/>
        <v>0</v>
      </c>
      <c r="W11" s="165"/>
      <c r="X11" s="165" t="s">
        <v>196</v>
      </c>
      <c r="Y11" s="166"/>
      <c r="Z11" s="166"/>
      <c r="AA11" s="166"/>
      <c r="AB11" s="166"/>
      <c r="AC11" s="166"/>
      <c r="AD11" s="166"/>
      <c r="AE11" s="166"/>
      <c r="AF11" s="166"/>
      <c r="AG11" s="166" t="s">
        <v>1085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1">
      <c r="A12" s="157">
        <v>4</v>
      </c>
      <c r="B12" s="158" t="s">
        <v>1113</v>
      </c>
      <c r="C12" s="159" t="s">
        <v>1114</v>
      </c>
      <c r="D12" s="160" t="s">
        <v>177</v>
      </c>
      <c r="E12" s="161">
        <v>1</v>
      </c>
      <c r="F12" s="162"/>
      <c r="G12" s="163">
        <f t="shared" si="0"/>
        <v>0</v>
      </c>
      <c r="H12" s="162"/>
      <c r="I12" s="163">
        <f t="shared" si="1"/>
        <v>0</v>
      </c>
      <c r="J12" s="162"/>
      <c r="K12" s="163">
        <f t="shared" si="2"/>
        <v>0</v>
      </c>
      <c r="L12" s="163">
        <v>21</v>
      </c>
      <c r="M12" s="163">
        <f t="shared" si="3"/>
        <v>0</v>
      </c>
      <c r="N12" s="163">
        <v>0</v>
      </c>
      <c r="O12" s="163">
        <f t="shared" si="4"/>
        <v>0</v>
      </c>
      <c r="P12" s="163">
        <v>0</v>
      </c>
      <c r="Q12" s="163">
        <f t="shared" si="5"/>
        <v>0</v>
      </c>
      <c r="R12" s="163"/>
      <c r="S12" s="163" t="s">
        <v>178</v>
      </c>
      <c r="T12" s="164" t="s">
        <v>179</v>
      </c>
      <c r="U12" s="165">
        <v>0</v>
      </c>
      <c r="V12" s="165">
        <f t="shared" si="6"/>
        <v>0</v>
      </c>
      <c r="W12" s="165"/>
      <c r="X12" s="165" t="s">
        <v>196</v>
      </c>
      <c r="Y12" s="166"/>
      <c r="Z12" s="166"/>
      <c r="AA12" s="166"/>
      <c r="AB12" s="166"/>
      <c r="AC12" s="166"/>
      <c r="AD12" s="166"/>
      <c r="AE12" s="166"/>
      <c r="AF12" s="166"/>
      <c r="AG12" s="166" t="s">
        <v>1085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outlineLevel="1">
      <c r="A13" s="157">
        <v>5</v>
      </c>
      <c r="B13" s="158" t="s">
        <v>1115</v>
      </c>
      <c r="C13" s="159" t="s">
        <v>1116</v>
      </c>
      <c r="D13" s="160" t="s">
        <v>177</v>
      </c>
      <c r="E13" s="161">
        <v>1</v>
      </c>
      <c r="F13" s="162"/>
      <c r="G13" s="163">
        <f t="shared" si="0"/>
        <v>0</v>
      </c>
      <c r="H13" s="162"/>
      <c r="I13" s="163">
        <f t="shared" si="1"/>
        <v>0</v>
      </c>
      <c r="J13" s="162"/>
      <c r="K13" s="163">
        <f t="shared" si="2"/>
        <v>0</v>
      </c>
      <c r="L13" s="163">
        <v>21</v>
      </c>
      <c r="M13" s="163">
        <f t="shared" si="3"/>
        <v>0</v>
      </c>
      <c r="N13" s="163">
        <v>0</v>
      </c>
      <c r="O13" s="163">
        <f t="shared" si="4"/>
        <v>0</v>
      </c>
      <c r="P13" s="163">
        <v>0</v>
      </c>
      <c r="Q13" s="163">
        <f t="shared" si="5"/>
        <v>0</v>
      </c>
      <c r="R13" s="163"/>
      <c r="S13" s="163" t="s">
        <v>178</v>
      </c>
      <c r="T13" s="164" t="s">
        <v>179</v>
      </c>
      <c r="U13" s="165">
        <v>0</v>
      </c>
      <c r="V13" s="165">
        <f t="shared" si="6"/>
        <v>0</v>
      </c>
      <c r="W13" s="165"/>
      <c r="X13" s="165" t="s">
        <v>196</v>
      </c>
      <c r="Y13" s="166"/>
      <c r="Z13" s="166"/>
      <c r="AA13" s="166"/>
      <c r="AB13" s="166"/>
      <c r="AC13" s="166"/>
      <c r="AD13" s="166"/>
      <c r="AE13" s="166"/>
      <c r="AF13" s="166"/>
      <c r="AG13" s="166" t="s">
        <v>1085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57">
        <v>6</v>
      </c>
      <c r="B14" s="158" t="s">
        <v>1117</v>
      </c>
      <c r="C14" s="159" t="s">
        <v>1118</v>
      </c>
      <c r="D14" s="160" t="s">
        <v>177</v>
      </c>
      <c r="E14" s="161">
        <v>1</v>
      </c>
      <c r="F14" s="162"/>
      <c r="G14" s="163">
        <f t="shared" si="0"/>
        <v>0</v>
      </c>
      <c r="H14" s="162"/>
      <c r="I14" s="163">
        <f t="shared" si="1"/>
        <v>0</v>
      </c>
      <c r="J14" s="162"/>
      <c r="K14" s="163">
        <f t="shared" si="2"/>
        <v>0</v>
      </c>
      <c r="L14" s="163">
        <v>21</v>
      </c>
      <c r="M14" s="163">
        <f t="shared" si="3"/>
        <v>0</v>
      </c>
      <c r="N14" s="163">
        <v>0</v>
      </c>
      <c r="O14" s="163">
        <f t="shared" si="4"/>
        <v>0</v>
      </c>
      <c r="P14" s="163">
        <v>0</v>
      </c>
      <c r="Q14" s="163">
        <f t="shared" si="5"/>
        <v>0</v>
      </c>
      <c r="R14" s="163"/>
      <c r="S14" s="163" t="s">
        <v>178</v>
      </c>
      <c r="T14" s="164" t="s">
        <v>179</v>
      </c>
      <c r="U14" s="165">
        <v>0</v>
      </c>
      <c r="V14" s="165">
        <f t="shared" si="6"/>
        <v>0</v>
      </c>
      <c r="W14" s="165"/>
      <c r="X14" s="165" t="s">
        <v>196</v>
      </c>
      <c r="Y14" s="166"/>
      <c r="Z14" s="166"/>
      <c r="AA14" s="166"/>
      <c r="AB14" s="166"/>
      <c r="AC14" s="166"/>
      <c r="AD14" s="166"/>
      <c r="AE14" s="166"/>
      <c r="AF14" s="166"/>
      <c r="AG14" s="166" t="s">
        <v>1085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57">
        <v>7</v>
      </c>
      <c r="B15" s="158" t="s">
        <v>1119</v>
      </c>
      <c r="C15" s="159" t="s">
        <v>1120</v>
      </c>
      <c r="D15" s="160" t="s">
        <v>177</v>
      </c>
      <c r="E15" s="161">
        <v>1</v>
      </c>
      <c r="F15" s="162"/>
      <c r="G15" s="163">
        <f t="shared" si="0"/>
        <v>0</v>
      </c>
      <c r="H15" s="162"/>
      <c r="I15" s="163">
        <f t="shared" si="1"/>
        <v>0</v>
      </c>
      <c r="J15" s="162"/>
      <c r="K15" s="163">
        <f t="shared" si="2"/>
        <v>0</v>
      </c>
      <c r="L15" s="163">
        <v>21</v>
      </c>
      <c r="M15" s="163">
        <f t="shared" si="3"/>
        <v>0</v>
      </c>
      <c r="N15" s="163">
        <v>0</v>
      </c>
      <c r="O15" s="163">
        <f t="shared" si="4"/>
        <v>0</v>
      </c>
      <c r="P15" s="163">
        <v>0</v>
      </c>
      <c r="Q15" s="163">
        <f t="shared" si="5"/>
        <v>0</v>
      </c>
      <c r="R15" s="163"/>
      <c r="S15" s="163" t="s">
        <v>178</v>
      </c>
      <c r="T15" s="164" t="s">
        <v>179</v>
      </c>
      <c r="U15" s="165">
        <v>0</v>
      </c>
      <c r="V15" s="165">
        <f t="shared" si="6"/>
        <v>0</v>
      </c>
      <c r="W15" s="165"/>
      <c r="X15" s="165" t="s">
        <v>196</v>
      </c>
      <c r="Y15" s="166"/>
      <c r="Z15" s="166"/>
      <c r="AA15" s="166"/>
      <c r="AB15" s="166"/>
      <c r="AC15" s="166"/>
      <c r="AD15" s="166"/>
      <c r="AE15" s="166"/>
      <c r="AF15" s="166"/>
      <c r="AG15" s="166" t="s">
        <v>1085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1">
      <c r="A16" s="157">
        <v>8</v>
      </c>
      <c r="B16" s="158" t="s">
        <v>1121</v>
      </c>
      <c r="C16" s="159" t="s">
        <v>1122</v>
      </c>
      <c r="D16" s="160" t="s">
        <v>324</v>
      </c>
      <c r="E16" s="161">
        <v>310</v>
      </c>
      <c r="F16" s="162"/>
      <c r="G16" s="163">
        <f t="shared" si="0"/>
        <v>0</v>
      </c>
      <c r="H16" s="162"/>
      <c r="I16" s="163">
        <f t="shared" si="1"/>
        <v>0</v>
      </c>
      <c r="J16" s="162"/>
      <c r="K16" s="163">
        <f t="shared" si="2"/>
        <v>0</v>
      </c>
      <c r="L16" s="163">
        <v>21</v>
      </c>
      <c r="M16" s="163">
        <f t="shared" si="3"/>
        <v>0</v>
      </c>
      <c r="N16" s="163">
        <v>0</v>
      </c>
      <c r="O16" s="163">
        <f t="shared" si="4"/>
        <v>0</v>
      </c>
      <c r="P16" s="163">
        <v>0</v>
      </c>
      <c r="Q16" s="163">
        <f t="shared" si="5"/>
        <v>0</v>
      </c>
      <c r="R16" s="163"/>
      <c r="S16" s="163" t="s">
        <v>178</v>
      </c>
      <c r="T16" s="164" t="s">
        <v>179</v>
      </c>
      <c r="U16" s="165">
        <v>0</v>
      </c>
      <c r="V16" s="165">
        <f t="shared" si="6"/>
        <v>0</v>
      </c>
      <c r="W16" s="165"/>
      <c r="X16" s="165" t="s">
        <v>196</v>
      </c>
      <c r="Y16" s="166"/>
      <c r="Z16" s="166"/>
      <c r="AA16" s="166"/>
      <c r="AB16" s="166"/>
      <c r="AC16" s="166"/>
      <c r="AD16" s="166"/>
      <c r="AE16" s="166"/>
      <c r="AF16" s="166"/>
      <c r="AG16" s="166" t="s">
        <v>1085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1">
      <c r="A17" s="157">
        <v>9</v>
      </c>
      <c r="B17" s="158" t="s">
        <v>1123</v>
      </c>
      <c r="C17" s="159" t="s">
        <v>1124</v>
      </c>
      <c r="D17" s="160" t="s">
        <v>324</v>
      </c>
      <c r="E17" s="161">
        <v>240</v>
      </c>
      <c r="F17" s="162"/>
      <c r="G17" s="163">
        <f t="shared" si="0"/>
        <v>0</v>
      </c>
      <c r="H17" s="162"/>
      <c r="I17" s="163">
        <f t="shared" si="1"/>
        <v>0</v>
      </c>
      <c r="J17" s="162"/>
      <c r="K17" s="163">
        <f t="shared" si="2"/>
        <v>0</v>
      </c>
      <c r="L17" s="163">
        <v>21</v>
      </c>
      <c r="M17" s="163">
        <f t="shared" si="3"/>
        <v>0</v>
      </c>
      <c r="N17" s="163">
        <v>0</v>
      </c>
      <c r="O17" s="163">
        <f t="shared" si="4"/>
        <v>0</v>
      </c>
      <c r="P17" s="163">
        <v>0</v>
      </c>
      <c r="Q17" s="163">
        <f t="shared" si="5"/>
        <v>0</v>
      </c>
      <c r="R17" s="163"/>
      <c r="S17" s="163" t="s">
        <v>178</v>
      </c>
      <c r="T17" s="164" t="s">
        <v>179</v>
      </c>
      <c r="U17" s="165">
        <v>0</v>
      </c>
      <c r="V17" s="165">
        <f t="shared" si="6"/>
        <v>0</v>
      </c>
      <c r="W17" s="165"/>
      <c r="X17" s="165" t="s">
        <v>196</v>
      </c>
      <c r="Y17" s="166"/>
      <c r="Z17" s="166"/>
      <c r="AA17" s="166"/>
      <c r="AB17" s="166"/>
      <c r="AC17" s="166"/>
      <c r="AD17" s="166"/>
      <c r="AE17" s="166"/>
      <c r="AF17" s="166"/>
      <c r="AG17" s="166" t="s">
        <v>1085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57">
        <v>10</v>
      </c>
      <c r="B18" s="158" t="s">
        <v>1125</v>
      </c>
      <c r="C18" s="159" t="s">
        <v>1126</v>
      </c>
      <c r="D18" s="160" t="s">
        <v>324</v>
      </c>
      <c r="E18" s="161">
        <v>95</v>
      </c>
      <c r="F18" s="162"/>
      <c r="G18" s="163">
        <f t="shared" si="0"/>
        <v>0</v>
      </c>
      <c r="H18" s="162"/>
      <c r="I18" s="163">
        <f t="shared" si="1"/>
        <v>0</v>
      </c>
      <c r="J18" s="162"/>
      <c r="K18" s="163">
        <f t="shared" si="2"/>
        <v>0</v>
      </c>
      <c r="L18" s="163">
        <v>21</v>
      </c>
      <c r="M18" s="163">
        <f t="shared" si="3"/>
        <v>0</v>
      </c>
      <c r="N18" s="163">
        <v>0</v>
      </c>
      <c r="O18" s="163">
        <f t="shared" si="4"/>
        <v>0</v>
      </c>
      <c r="P18" s="163">
        <v>0</v>
      </c>
      <c r="Q18" s="163">
        <f t="shared" si="5"/>
        <v>0</v>
      </c>
      <c r="R18" s="163"/>
      <c r="S18" s="163" t="s">
        <v>178</v>
      </c>
      <c r="T18" s="164" t="s">
        <v>179</v>
      </c>
      <c r="U18" s="165">
        <v>0</v>
      </c>
      <c r="V18" s="165">
        <f t="shared" si="6"/>
        <v>0</v>
      </c>
      <c r="W18" s="165"/>
      <c r="X18" s="165" t="s">
        <v>196</v>
      </c>
      <c r="Y18" s="166"/>
      <c r="Z18" s="166"/>
      <c r="AA18" s="166"/>
      <c r="AB18" s="166"/>
      <c r="AC18" s="166"/>
      <c r="AD18" s="166"/>
      <c r="AE18" s="166"/>
      <c r="AF18" s="166"/>
      <c r="AG18" s="166" t="s">
        <v>1085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1">
      <c r="A19" s="157">
        <v>11</v>
      </c>
      <c r="B19" s="158" t="s">
        <v>1127</v>
      </c>
      <c r="C19" s="159" t="s">
        <v>1128</v>
      </c>
      <c r="D19" s="160" t="s">
        <v>177</v>
      </c>
      <c r="E19" s="161">
        <v>150</v>
      </c>
      <c r="F19" s="162"/>
      <c r="G19" s="163">
        <f t="shared" si="0"/>
        <v>0</v>
      </c>
      <c r="H19" s="162"/>
      <c r="I19" s="163">
        <f t="shared" si="1"/>
        <v>0</v>
      </c>
      <c r="J19" s="162"/>
      <c r="K19" s="163">
        <f t="shared" si="2"/>
        <v>0</v>
      </c>
      <c r="L19" s="163">
        <v>21</v>
      </c>
      <c r="M19" s="163">
        <f t="shared" si="3"/>
        <v>0</v>
      </c>
      <c r="N19" s="163">
        <v>0</v>
      </c>
      <c r="O19" s="163">
        <f t="shared" si="4"/>
        <v>0</v>
      </c>
      <c r="P19" s="163">
        <v>0</v>
      </c>
      <c r="Q19" s="163">
        <f t="shared" si="5"/>
        <v>0</v>
      </c>
      <c r="R19" s="163"/>
      <c r="S19" s="163" t="s">
        <v>178</v>
      </c>
      <c r="T19" s="164" t="s">
        <v>179</v>
      </c>
      <c r="U19" s="165">
        <v>0</v>
      </c>
      <c r="V19" s="165">
        <f t="shared" si="6"/>
        <v>0</v>
      </c>
      <c r="W19" s="165"/>
      <c r="X19" s="165" t="s">
        <v>196</v>
      </c>
      <c r="Y19" s="166"/>
      <c r="Z19" s="166"/>
      <c r="AA19" s="166"/>
      <c r="AB19" s="166"/>
      <c r="AC19" s="166"/>
      <c r="AD19" s="166"/>
      <c r="AE19" s="166"/>
      <c r="AF19" s="166"/>
      <c r="AG19" s="166" t="s">
        <v>1085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1">
      <c r="A20" s="157">
        <v>12</v>
      </c>
      <c r="B20" s="158" t="s">
        <v>1129</v>
      </c>
      <c r="C20" s="159" t="s">
        <v>1130</v>
      </c>
      <c r="D20" s="160" t="s">
        <v>324</v>
      </c>
      <c r="E20" s="161">
        <v>18</v>
      </c>
      <c r="F20" s="162"/>
      <c r="G20" s="163">
        <f t="shared" si="0"/>
        <v>0</v>
      </c>
      <c r="H20" s="162"/>
      <c r="I20" s="163">
        <f t="shared" si="1"/>
        <v>0</v>
      </c>
      <c r="J20" s="162"/>
      <c r="K20" s="163">
        <f t="shared" si="2"/>
        <v>0</v>
      </c>
      <c r="L20" s="163">
        <v>21</v>
      </c>
      <c r="M20" s="163">
        <f t="shared" si="3"/>
        <v>0</v>
      </c>
      <c r="N20" s="163">
        <v>0</v>
      </c>
      <c r="O20" s="163">
        <f t="shared" si="4"/>
        <v>0</v>
      </c>
      <c r="P20" s="163">
        <v>0</v>
      </c>
      <c r="Q20" s="163">
        <f t="shared" si="5"/>
        <v>0</v>
      </c>
      <c r="R20" s="163"/>
      <c r="S20" s="163" t="s">
        <v>178</v>
      </c>
      <c r="T20" s="164" t="s">
        <v>179</v>
      </c>
      <c r="U20" s="165">
        <v>0</v>
      </c>
      <c r="V20" s="165">
        <f t="shared" si="6"/>
        <v>0</v>
      </c>
      <c r="W20" s="165"/>
      <c r="X20" s="165" t="s">
        <v>196</v>
      </c>
      <c r="Y20" s="166"/>
      <c r="Z20" s="166"/>
      <c r="AA20" s="166"/>
      <c r="AB20" s="166"/>
      <c r="AC20" s="166"/>
      <c r="AD20" s="166"/>
      <c r="AE20" s="166"/>
      <c r="AF20" s="166"/>
      <c r="AG20" s="166" t="s">
        <v>1085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12.75" outlineLevel="1">
      <c r="A21" s="157">
        <v>13</v>
      </c>
      <c r="B21" s="158" t="s">
        <v>1131</v>
      </c>
      <c r="C21" s="159" t="s">
        <v>1132</v>
      </c>
      <c r="D21" s="160" t="s">
        <v>324</v>
      </c>
      <c r="E21" s="161">
        <v>42</v>
      </c>
      <c r="F21" s="162"/>
      <c r="G21" s="163">
        <f t="shared" si="0"/>
        <v>0</v>
      </c>
      <c r="H21" s="162"/>
      <c r="I21" s="163">
        <f t="shared" si="1"/>
        <v>0</v>
      </c>
      <c r="J21" s="162"/>
      <c r="K21" s="163">
        <f t="shared" si="2"/>
        <v>0</v>
      </c>
      <c r="L21" s="163">
        <v>21</v>
      </c>
      <c r="M21" s="163">
        <f t="shared" si="3"/>
        <v>0</v>
      </c>
      <c r="N21" s="163">
        <v>0</v>
      </c>
      <c r="O21" s="163">
        <f t="shared" si="4"/>
        <v>0</v>
      </c>
      <c r="P21" s="163">
        <v>0</v>
      </c>
      <c r="Q21" s="163">
        <f t="shared" si="5"/>
        <v>0</v>
      </c>
      <c r="R21" s="163"/>
      <c r="S21" s="163" t="s">
        <v>178</v>
      </c>
      <c r="T21" s="164" t="s">
        <v>179</v>
      </c>
      <c r="U21" s="165">
        <v>0</v>
      </c>
      <c r="V21" s="165">
        <f t="shared" si="6"/>
        <v>0</v>
      </c>
      <c r="W21" s="165"/>
      <c r="X21" s="165" t="s">
        <v>196</v>
      </c>
      <c r="Y21" s="166"/>
      <c r="Z21" s="166"/>
      <c r="AA21" s="166"/>
      <c r="AB21" s="166"/>
      <c r="AC21" s="166"/>
      <c r="AD21" s="166"/>
      <c r="AE21" s="166"/>
      <c r="AF21" s="166"/>
      <c r="AG21" s="166" t="s">
        <v>1085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57">
        <v>14</v>
      </c>
      <c r="B22" s="158" t="s">
        <v>1133</v>
      </c>
      <c r="C22" s="159" t="s">
        <v>1134</v>
      </c>
      <c r="D22" s="160" t="s">
        <v>324</v>
      </c>
      <c r="E22" s="161">
        <v>25</v>
      </c>
      <c r="F22" s="162"/>
      <c r="G22" s="163">
        <f t="shared" si="0"/>
        <v>0</v>
      </c>
      <c r="H22" s="162"/>
      <c r="I22" s="163">
        <f t="shared" si="1"/>
        <v>0</v>
      </c>
      <c r="J22" s="162"/>
      <c r="K22" s="163">
        <f t="shared" si="2"/>
        <v>0</v>
      </c>
      <c r="L22" s="163">
        <v>21</v>
      </c>
      <c r="M22" s="163">
        <f t="shared" si="3"/>
        <v>0</v>
      </c>
      <c r="N22" s="163">
        <v>0</v>
      </c>
      <c r="O22" s="163">
        <f t="shared" si="4"/>
        <v>0</v>
      </c>
      <c r="P22" s="163">
        <v>0</v>
      </c>
      <c r="Q22" s="163">
        <f t="shared" si="5"/>
        <v>0</v>
      </c>
      <c r="R22" s="163"/>
      <c r="S22" s="163" t="s">
        <v>178</v>
      </c>
      <c r="T22" s="164" t="s">
        <v>179</v>
      </c>
      <c r="U22" s="165">
        <v>0</v>
      </c>
      <c r="V22" s="165">
        <f t="shared" si="6"/>
        <v>0</v>
      </c>
      <c r="W22" s="165"/>
      <c r="X22" s="165" t="s">
        <v>196</v>
      </c>
      <c r="Y22" s="166"/>
      <c r="Z22" s="166"/>
      <c r="AA22" s="166"/>
      <c r="AB22" s="166"/>
      <c r="AC22" s="166"/>
      <c r="AD22" s="166"/>
      <c r="AE22" s="166"/>
      <c r="AF22" s="166"/>
      <c r="AG22" s="166" t="s">
        <v>1085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12.75" outlineLevel="1">
      <c r="A23" s="157">
        <v>15</v>
      </c>
      <c r="B23" s="158" t="s">
        <v>1135</v>
      </c>
      <c r="C23" s="159" t="s">
        <v>1136</v>
      </c>
      <c r="D23" s="160" t="s">
        <v>324</v>
      </c>
      <c r="E23" s="161">
        <v>95</v>
      </c>
      <c r="F23" s="162"/>
      <c r="G23" s="163">
        <f t="shared" si="0"/>
        <v>0</v>
      </c>
      <c r="H23" s="162"/>
      <c r="I23" s="163">
        <f t="shared" si="1"/>
        <v>0</v>
      </c>
      <c r="J23" s="162"/>
      <c r="K23" s="163">
        <f t="shared" si="2"/>
        <v>0</v>
      </c>
      <c r="L23" s="163">
        <v>21</v>
      </c>
      <c r="M23" s="163">
        <f t="shared" si="3"/>
        <v>0</v>
      </c>
      <c r="N23" s="163">
        <v>0</v>
      </c>
      <c r="O23" s="163">
        <f t="shared" si="4"/>
        <v>0</v>
      </c>
      <c r="P23" s="163">
        <v>0</v>
      </c>
      <c r="Q23" s="163">
        <f t="shared" si="5"/>
        <v>0</v>
      </c>
      <c r="R23" s="163"/>
      <c r="S23" s="163" t="s">
        <v>178</v>
      </c>
      <c r="T23" s="164" t="s">
        <v>179</v>
      </c>
      <c r="U23" s="165">
        <v>0</v>
      </c>
      <c r="V23" s="165">
        <f t="shared" si="6"/>
        <v>0</v>
      </c>
      <c r="W23" s="165"/>
      <c r="X23" s="165" t="s">
        <v>196</v>
      </c>
      <c r="Y23" s="166"/>
      <c r="Z23" s="166"/>
      <c r="AA23" s="166"/>
      <c r="AB23" s="166"/>
      <c r="AC23" s="166"/>
      <c r="AD23" s="166"/>
      <c r="AE23" s="166"/>
      <c r="AF23" s="166"/>
      <c r="AG23" s="166" t="s">
        <v>1085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1">
      <c r="A24" s="157">
        <v>16</v>
      </c>
      <c r="B24" s="158" t="s">
        <v>1137</v>
      </c>
      <c r="C24" s="159" t="s">
        <v>1138</v>
      </c>
      <c r="D24" s="160" t="s">
        <v>324</v>
      </c>
      <c r="E24" s="161">
        <v>390</v>
      </c>
      <c r="F24" s="162"/>
      <c r="G24" s="163">
        <f t="shared" si="0"/>
        <v>0</v>
      </c>
      <c r="H24" s="162"/>
      <c r="I24" s="163">
        <f t="shared" si="1"/>
        <v>0</v>
      </c>
      <c r="J24" s="162"/>
      <c r="K24" s="163">
        <f t="shared" si="2"/>
        <v>0</v>
      </c>
      <c r="L24" s="163">
        <v>21</v>
      </c>
      <c r="M24" s="163">
        <f t="shared" si="3"/>
        <v>0</v>
      </c>
      <c r="N24" s="163">
        <v>0</v>
      </c>
      <c r="O24" s="163">
        <f t="shared" si="4"/>
        <v>0</v>
      </c>
      <c r="P24" s="163">
        <v>0</v>
      </c>
      <c r="Q24" s="163">
        <f t="shared" si="5"/>
        <v>0</v>
      </c>
      <c r="R24" s="163"/>
      <c r="S24" s="163" t="s">
        <v>178</v>
      </c>
      <c r="T24" s="164" t="s">
        <v>179</v>
      </c>
      <c r="U24" s="165">
        <v>0</v>
      </c>
      <c r="V24" s="165">
        <f t="shared" si="6"/>
        <v>0</v>
      </c>
      <c r="W24" s="165"/>
      <c r="X24" s="165" t="s">
        <v>196</v>
      </c>
      <c r="Y24" s="166"/>
      <c r="Z24" s="166"/>
      <c r="AA24" s="166"/>
      <c r="AB24" s="166"/>
      <c r="AC24" s="166"/>
      <c r="AD24" s="166"/>
      <c r="AE24" s="166"/>
      <c r="AF24" s="166"/>
      <c r="AG24" s="166" t="s">
        <v>1085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12.75" outlineLevel="1">
      <c r="A25" s="157">
        <v>17</v>
      </c>
      <c r="B25" s="158" t="s">
        <v>1139</v>
      </c>
      <c r="C25" s="159" t="s">
        <v>1140</v>
      </c>
      <c r="D25" s="160" t="s">
        <v>324</v>
      </c>
      <c r="E25" s="161">
        <v>480</v>
      </c>
      <c r="F25" s="162"/>
      <c r="G25" s="163">
        <f t="shared" si="0"/>
        <v>0</v>
      </c>
      <c r="H25" s="162"/>
      <c r="I25" s="163">
        <f t="shared" si="1"/>
        <v>0</v>
      </c>
      <c r="J25" s="162"/>
      <c r="K25" s="163">
        <f t="shared" si="2"/>
        <v>0</v>
      </c>
      <c r="L25" s="163">
        <v>21</v>
      </c>
      <c r="M25" s="163">
        <f t="shared" si="3"/>
        <v>0</v>
      </c>
      <c r="N25" s="163">
        <v>0</v>
      </c>
      <c r="O25" s="163">
        <f t="shared" si="4"/>
        <v>0</v>
      </c>
      <c r="P25" s="163">
        <v>0</v>
      </c>
      <c r="Q25" s="163">
        <f t="shared" si="5"/>
        <v>0</v>
      </c>
      <c r="R25" s="163"/>
      <c r="S25" s="163" t="s">
        <v>178</v>
      </c>
      <c r="T25" s="164" t="s">
        <v>179</v>
      </c>
      <c r="U25" s="165">
        <v>0</v>
      </c>
      <c r="V25" s="165">
        <f t="shared" si="6"/>
        <v>0</v>
      </c>
      <c r="W25" s="165"/>
      <c r="X25" s="165" t="s">
        <v>196</v>
      </c>
      <c r="Y25" s="166"/>
      <c r="Z25" s="166"/>
      <c r="AA25" s="166"/>
      <c r="AB25" s="166"/>
      <c r="AC25" s="166"/>
      <c r="AD25" s="166"/>
      <c r="AE25" s="166"/>
      <c r="AF25" s="166"/>
      <c r="AG25" s="166" t="s">
        <v>1085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12.75" outlineLevel="1">
      <c r="A26" s="157">
        <v>18</v>
      </c>
      <c r="B26" s="158" t="s">
        <v>1141</v>
      </c>
      <c r="C26" s="159" t="s">
        <v>1142</v>
      </c>
      <c r="D26" s="160" t="s">
        <v>324</v>
      </c>
      <c r="E26" s="161">
        <v>50</v>
      </c>
      <c r="F26" s="162"/>
      <c r="G26" s="163">
        <f t="shared" si="0"/>
        <v>0</v>
      </c>
      <c r="H26" s="162"/>
      <c r="I26" s="163">
        <f t="shared" si="1"/>
        <v>0</v>
      </c>
      <c r="J26" s="162"/>
      <c r="K26" s="163">
        <f t="shared" si="2"/>
        <v>0</v>
      </c>
      <c r="L26" s="163">
        <v>21</v>
      </c>
      <c r="M26" s="163">
        <f t="shared" si="3"/>
        <v>0</v>
      </c>
      <c r="N26" s="163">
        <v>0</v>
      </c>
      <c r="O26" s="163">
        <f t="shared" si="4"/>
        <v>0</v>
      </c>
      <c r="P26" s="163">
        <v>0</v>
      </c>
      <c r="Q26" s="163">
        <f t="shared" si="5"/>
        <v>0</v>
      </c>
      <c r="R26" s="163"/>
      <c r="S26" s="163" t="s">
        <v>178</v>
      </c>
      <c r="T26" s="164" t="s">
        <v>179</v>
      </c>
      <c r="U26" s="165">
        <v>0</v>
      </c>
      <c r="V26" s="165">
        <f t="shared" si="6"/>
        <v>0</v>
      </c>
      <c r="W26" s="165"/>
      <c r="X26" s="165" t="s">
        <v>196</v>
      </c>
      <c r="Y26" s="166"/>
      <c r="Z26" s="166"/>
      <c r="AA26" s="166"/>
      <c r="AB26" s="166"/>
      <c r="AC26" s="166"/>
      <c r="AD26" s="166"/>
      <c r="AE26" s="166"/>
      <c r="AF26" s="166"/>
      <c r="AG26" s="166" t="s">
        <v>1085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ht="12.75" outlineLevel="1">
      <c r="A27" s="157">
        <v>19</v>
      </c>
      <c r="B27" s="158" t="s">
        <v>1143</v>
      </c>
      <c r="C27" s="159" t="s">
        <v>1144</v>
      </c>
      <c r="D27" s="160" t="s">
        <v>324</v>
      </c>
      <c r="E27" s="161">
        <v>35</v>
      </c>
      <c r="F27" s="162"/>
      <c r="G27" s="163">
        <f t="shared" si="0"/>
        <v>0</v>
      </c>
      <c r="H27" s="162"/>
      <c r="I27" s="163">
        <f t="shared" si="1"/>
        <v>0</v>
      </c>
      <c r="J27" s="162"/>
      <c r="K27" s="163">
        <f t="shared" si="2"/>
        <v>0</v>
      </c>
      <c r="L27" s="163">
        <v>21</v>
      </c>
      <c r="M27" s="163">
        <f t="shared" si="3"/>
        <v>0</v>
      </c>
      <c r="N27" s="163">
        <v>0</v>
      </c>
      <c r="O27" s="163">
        <f t="shared" si="4"/>
        <v>0</v>
      </c>
      <c r="P27" s="163">
        <v>0</v>
      </c>
      <c r="Q27" s="163">
        <f t="shared" si="5"/>
        <v>0</v>
      </c>
      <c r="R27" s="163"/>
      <c r="S27" s="163" t="s">
        <v>178</v>
      </c>
      <c r="T27" s="164" t="s">
        <v>179</v>
      </c>
      <c r="U27" s="165">
        <v>0</v>
      </c>
      <c r="V27" s="165">
        <f t="shared" si="6"/>
        <v>0</v>
      </c>
      <c r="W27" s="165"/>
      <c r="X27" s="165" t="s">
        <v>196</v>
      </c>
      <c r="Y27" s="166"/>
      <c r="Z27" s="166"/>
      <c r="AA27" s="166"/>
      <c r="AB27" s="166"/>
      <c r="AC27" s="166"/>
      <c r="AD27" s="166"/>
      <c r="AE27" s="166"/>
      <c r="AF27" s="166"/>
      <c r="AG27" s="166" t="s">
        <v>1085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12.75" outlineLevel="1">
      <c r="A28" s="157">
        <v>20</v>
      </c>
      <c r="B28" s="158" t="s">
        <v>1145</v>
      </c>
      <c r="C28" s="159" t="s">
        <v>1146</v>
      </c>
      <c r="D28" s="160" t="s">
        <v>324</v>
      </c>
      <c r="E28" s="161">
        <v>4</v>
      </c>
      <c r="F28" s="162"/>
      <c r="G28" s="163">
        <f t="shared" si="0"/>
        <v>0</v>
      </c>
      <c r="H28" s="162"/>
      <c r="I28" s="163">
        <f t="shared" si="1"/>
        <v>0</v>
      </c>
      <c r="J28" s="162"/>
      <c r="K28" s="163">
        <f t="shared" si="2"/>
        <v>0</v>
      </c>
      <c r="L28" s="163">
        <v>21</v>
      </c>
      <c r="M28" s="163">
        <f t="shared" si="3"/>
        <v>0</v>
      </c>
      <c r="N28" s="163">
        <v>0</v>
      </c>
      <c r="O28" s="163">
        <f t="shared" si="4"/>
        <v>0</v>
      </c>
      <c r="P28" s="163">
        <v>0</v>
      </c>
      <c r="Q28" s="163">
        <f t="shared" si="5"/>
        <v>0</v>
      </c>
      <c r="R28" s="163"/>
      <c r="S28" s="163" t="s">
        <v>178</v>
      </c>
      <c r="T28" s="164" t="s">
        <v>179</v>
      </c>
      <c r="U28" s="165">
        <v>0</v>
      </c>
      <c r="V28" s="165">
        <f t="shared" si="6"/>
        <v>0</v>
      </c>
      <c r="W28" s="165"/>
      <c r="X28" s="165" t="s">
        <v>196</v>
      </c>
      <c r="Y28" s="166"/>
      <c r="Z28" s="166"/>
      <c r="AA28" s="166"/>
      <c r="AB28" s="166"/>
      <c r="AC28" s="166"/>
      <c r="AD28" s="166"/>
      <c r="AE28" s="166"/>
      <c r="AF28" s="166"/>
      <c r="AG28" s="166" t="s">
        <v>1085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1">
      <c r="A29" s="157">
        <v>21</v>
      </c>
      <c r="B29" s="158" t="s">
        <v>1147</v>
      </c>
      <c r="C29" s="159" t="s">
        <v>1148</v>
      </c>
      <c r="D29" s="160" t="s">
        <v>324</v>
      </c>
      <c r="E29" s="161">
        <v>45</v>
      </c>
      <c r="F29" s="162"/>
      <c r="G29" s="163">
        <f t="shared" si="0"/>
        <v>0</v>
      </c>
      <c r="H29" s="162"/>
      <c r="I29" s="163">
        <f t="shared" si="1"/>
        <v>0</v>
      </c>
      <c r="J29" s="162"/>
      <c r="K29" s="163">
        <f t="shared" si="2"/>
        <v>0</v>
      </c>
      <c r="L29" s="163">
        <v>21</v>
      </c>
      <c r="M29" s="163">
        <f t="shared" si="3"/>
        <v>0</v>
      </c>
      <c r="N29" s="163">
        <v>0</v>
      </c>
      <c r="O29" s="163">
        <f t="shared" si="4"/>
        <v>0</v>
      </c>
      <c r="P29" s="163">
        <v>0</v>
      </c>
      <c r="Q29" s="163">
        <f t="shared" si="5"/>
        <v>0</v>
      </c>
      <c r="R29" s="163"/>
      <c r="S29" s="163" t="s">
        <v>178</v>
      </c>
      <c r="T29" s="164" t="s">
        <v>179</v>
      </c>
      <c r="U29" s="165">
        <v>0</v>
      </c>
      <c r="V29" s="165">
        <f t="shared" si="6"/>
        <v>0</v>
      </c>
      <c r="W29" s="165"/>
      <c r="X29" s="165" t="s">
        <v>196</v>
      </c>
      <c r="Y29" s="166"/>
      <c r="Z29" s="166"/>
      <c r="AA29" s="166"/>
      <c r="AB29" s="166"/>
      <c r="AC29" s="166"/>
      <c r="AD29" s="166"/>
      <c r="AE29" s="166"/>
      <c r="AF29" s="166"/>
      <c r="AG29" s="166" t="s">
        <v>1085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12.75" outlineLevel="1">
      <c r="A30" s="157">
        <v>22</v>
      </c>
      <c r="B30" s="158" t="s">
        <v>1149</v>
      </c>
      <c r="C30" s="159" t="s">
        <v>1150</v>
      </c>
      <c r="D30" s="160" t="s">
        <v>324</v>
      </c>
      <c r="E30" s="161">
        <v>8</v>
      </c>
      <c r="F30" s="162"/>
      <c r="G30" s="163">
        <f t="shared" si="0"/>
        <v>0</v>
      </c>
      <c r="H30" s="162"/>
      <c r="I30" s="163">
        <f t="shared" si="1"/>
        <v>0</v>
      </c>
      <c r="J30" s="162"/>
      <c r="K30" s="163">
        <f t="shared" si="2"/>
        <v>0</v>
      </c>
      <c r="L30" s="163">
        <v>21</v>
      </c>
      <c r="M30" s="163">
        <f t="shared" si="3"/>
        <v>0</v>
      </c>
      <c r="N30" s="163">
        <v>0</v>
      </c>
      <c r="O30" s="163">
        <f t="shared" si="4"/>
        <v>0</v>
      </c>
      <c r="P30" s="163">
        <v>0</v>
      </c>
      <c r="Q30" s="163">
        <f t="shared" si="5"/>
        <v>0</v>
      </c>
      <c r="R30" s="163"/>
      <c r="S30" s="163" t="s">
        <v>178</v>
      </c>
      <c r="T30" s="164" t="s">
        <v>179</v>
      </c>
      <c r="U30" s="165">
        <v>0</v>
      </c>
      <c r="V30" s="165">
        <f t="shared" si="6"/>
        <v>0</v>
      </c>
      <c r="W30" s="165"/>
      <c r="X30" s="165" t="s">
        <v>196</v>
      </c>
      <c r="Y30" s="166"/>
      <c r="Z30" s="166"/>
      <c r="AA30" s="166"/>
      <c r="AB30" s="166"/>
      <c r="AC30" s="166"/>
      <c r="AD30" s="166"/>
      <c r="AE30" s="166"/>
      <c r="AF30" s="166"/>
      <c r="AG30" s="166" t="s">
        <v>1085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12.75" outlineLevel="1">
      <c r="A31" s="157">
        <v>23</v>
      </c>
      <c r="B31" s="158" t="s">
        <v>1151</v>
      </c>
      <c r="C31" s="159" t="s">
        <v>1152</v>
      </c>
      <c r="D31" s="160" t="s">
        <v>324</v>
      </c>
      <c r="E31" s="161">
        <v>8</v>
      </c>
      <c r="F31" s="162"/>
      <c r="G31" s="163">
        <f t="shared" si="0"/>
        <v>0</v>
      </c>
      <c r="H31" s="162"/>
      <c r="I31" s="163">
        <f t="shared" si="1"/>
        <v>0</v>
      </c>
      <c r="J31" s="162"/>
      <c r="K31" s="163">
        <f t="shared" si="2"/>
        <v>0</v>
      </c>
      <c r="L31" s="163">
        <v>21</v>
      </c>
      <c r="M31" s="163">
        <f t="shared" si="3"/>
        <v>0</v>
      </c>
      <c r="N31" s="163">
        <v>0</v>
      </c>
      <c r="O31" s="163">
        <f t="shared" si="4"/>
        <v>0</v>
      </c>
      <c r="P31" s="163">
        <v>0</v>
      </c>
      <c r="Q31" s="163">
        <f t="shared" si="5"/>
        <v>0</v>
      </c>
      <c r="R31" s="163"/>
      <c r="S31" s="163" t="s">
        <v>178</v>
      </c>
      <c r="T31" s="164" t="s">
        <v>179</v>
      </c>
      <c r="U31" s="165">
        <v>0</v>
      </c>
      <c r="V31" s="165">
        <f t="shared" si="6"/>
        <v>0</v>
      </c>
      <c r="W31" s="165"/>
      <c r="X31" s="165" t="s">
        <v>196</v>
      </c>
      <c r="Y31" s="166"/>
      <c r="Z31" s="166"/>
      <c r="AA31" s="166"/>
      <c r="AB31" s="166"/>
      <c r="AC31" s="166"/>
      <c r="AD31" s="166"/>
      <c r="AE31" s="166"/>
      <c r="AF31" s="166"/>
      <c r="AG31" s="166" t="s">
        <v>1085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outlineLevel="1">
      <c r="A32" s="157">
        <v>24</v>
      </c>
      <c r="B32" s="158" t="s">
        <v>1153</v>
      </c>
      <c r="C32" s="159" t="s">
        <v>1154</v>
      </c>
      <c r="D32" s="160" t="s">
        <v>177</v>
      </c>
      <c r="E32" s="161">
        <v>1</v>
      </c>
      <c r="F32" s="162"/>
      <c r="G32" s="163">
        <f t="shared" si="0"/>
        <v>0</v>
      </c>
      <c r="H32" s="162"/>
      <c r="I32" s="163">
        <f t="shared" si="1"/>
        <v>0</v>
      </c>
      <c r="J32" s="162"/>
      <c r="K32" s="163">
        <f t="shared" si="2"/>
        <v>0</v>
      </c>
      <c r="L32" s="163">
        <v>21</v>
      </c>
      <c r="M32" s="163">
        <f t="shared" si="3"/>
        <v>0</v>
      </c>
      <c r="N32" s="163">
        <v>0</v>
      </c>
      <c r="O32" s="163">
        <f t="shared" si="4"/>
        <v>0</v>
      </c>
      <c r="P32" s="163">
        <v>0</v>
      </c>
      <c r="Q32" s="163">
        <f t="shared" si="5"/>
        <v>0</v>
      </c>
      <c r="R32" s="163"/>
      <c r="S32" s="163" t="s">
        <v>178</v>
      </c>
      <c r="T32" s="164" t="s">
        <v>179</v>
      </c>
      <c r="U32" s="165">
        <v>0</v>
      </c>
      <c r="V32" s="165">
        <f t="shared" si="6"/>
        <v>0</v>
      </c>
      <c r="W32" s="165"/>
      <c r="X32" s="165" t="s">
        <v>196</v>
      </c>
      <c r="Y32" s="166"/>
      <c r="Z32" s="166"/>
      <c r="AA32" s="166"/>
      <c r="AB32" s="166"/>
      <c r="AC32" s="166"/>
      <c r="AD32" s="166"/>
      <c r="AE32" s="166"/>
      <c r="AF32" s="166"/>
      <c r="AG32" s="166" t="s">
        <v>1085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57">
        <v>25</v>
      </c>
      <c r="B33" s="158" t="s">
        <v>1155</v>
      </c>
      <c r="C33" s="159" t="s">
        <v>1156</v>
      </c>
      <c r="D33" s="160" t="s">
        <v>177</v>
      </c>
      <c r="E33" s="161">
        <v>1</v>
      </c>
      <c r="F33" s="162"/>
      <c r="G33" s="163">
        <f t="shared" si="0"/>
        <v>0</v>
      </c>
      <c r="H33" s="162"/>
      <c r="I33" s="163">
        <f t="shared" si="1"/>
        <v>0</v>
      </c>
      <c r="J33" s="162"/>
      <c r="K33" s="163">
        <f t="shared" si="2"/>
        <v>0</v>
      </c>
      <c r="L33" s="163">
        <v>21</v>
      </c>
      <c r="M33" s="163">
        <f t="shared" si="3"/>
        <v>0</v>
      </c>
      <c r="N33" s="163">
        <v>0</v>
      </c>
      <c r="O33" s="163">
        <f t="shared" si="4"/>
        <v>0</v>
      </c>
      <c r="P33" s="163">
        <v>0</v>
      </c>
      <c r="Q33" s="163">
        <f t="shared" si="5"/>
        <v>0</v>
      </c>
      <c r="R33" s="163"/>
      <c r="S33" s="163" t="s">
        <v>178</v>
      </c>
      <c r="T33" s="164" t="s">
        <v>179</v>
      </c>
      <c r="U33" s="165">
        <v>0</v>
      </c>
      <c r="V33" s="165">
        <f t="shared" si="6"/>
        <v>0</v>
      </c>
      <c r="W33" s="165"/>
      <c r="X33" s="165" t="s">
        <v>196</v>
      </c>
      <c r="Y33" s="166"/>
      <c r="Z33" s="166"/>
      <c r="AA33" s="166"/>
      <c r="AB33" s="166"/>
      <c r="AC33" s="166"/>
      <c r="AD33" s="166"/>
      <c r="AE33" s="166"/>
      <c r="AF33" s="166"/>
      <c r="AG33" s="166" t="s">
        <v>1085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75" outlineLevel="1">
      <c r="A34" s="157">
        <v>26</v>
      </c>
      <c r="B34" s="158" t="s">
        <v>1157</v>
      </c>
      <c r="C34" s="159" t="s">
        <v>1158</v>
      </c>
      <c r="D34" s="160" t="s">
        <v>177</v>
      </c>
      <c r="E34" s="161">
        <v>1</v>
      </c>
      <c r="F34" s="162"/>
      <c r="G34" s="163">
        <f t="shared" si="0"/>
        <v>0</v>
      </c>
      <c r="H34" s="162"/>
      <c r="I34" s="163">
        <f t="shared" si="1"/>
        <v>0</v>
      </c>
      <c r="J34" s="162"/>
      <c r="K34" s="163">
        <f t="shared" si="2"/>
        <v>0</v>
      </c>
      <c r="L34" s="163">
        <v>21</v>
      </c>
      <c r="M34" s="163">
        <f t="shared" si="3"/>
        <v>0</v>
      </c>
      <c r="N34" s="163">
        <v>0</v>
      </c>
      <c r="O34" s="163">
        <f t="shared" si="4"/>
        <v>0</v>
      </c>
      <c r="P34" s="163">
        <v>0</v>
      </c>
      <c r="Q34" s="163">
        <f t="shared" si="5"/>
        <v>0</v>
      </c>
      <c r="R34" s="163"/>
      <c r="S34" s="163" t="s">
        <v>178</v>
      </c>
      <c r="T34" s="164" t="s">
        <v>179</v>
      </c>
      <c r="U34" s="165">
        <v>0</v>
      </c>
      <c r="V34" s="165">
        <f t="shared" si="6"/>
        <v>0</v>
      </c>
      <c r="W34" s="165"/>
      <c r="X34" s="165" t="s">
        <v>196</v>
      </c>
      <c r="Y34" s="166"/>
      <c r="Z34" s="166"/>
      <c r="AA34" s="166"/>
      <c r="AB34" s="166"/>
      <c r="AC34" s="166"/>
      <c r="AD34" s="166"/>
      <c r="AE34" s="166"/>
      <c r="AF34" s="166"/>
      <c r="AG34" s="166" t="s">
        <v>1085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outlineLevel="1">
      <c r="A35" s="157">
        <v>27</v>
      </c>
      <c r="B35" s="158" t="s">
        <v>1159</v>
      </c>
      <c r="C35" s="159" t="s">
        <v>1160</v>
      </c>
      <c r="D35" s="160" t="s">
        <v>177</v>
      </c>
      <c r="E35" s="161">
        <v>1</v>
      </c>
      <c r="F35" s="162"/>
      <c r="G35" s="163">
        <f t="shared" si="0"/>
        <v>0</v>
      </c>
      <c r="H35" s="162"/>
      <c r="I35" s="163">
        <f t="shared" si="1"/>
        <v>0</v>
      </c>
      <c r="J35" s="162"/>
      <c r="K35" s="163">
        <f t="shared" si="2"/>
        <v>0</v>
      </c>
      <c r="L35" s="163">
        <v>21</v>
      </c>
      <c r="M35" s="163">
        <f t="shared" si="3"/>
        <v>0</v>
      </c>
      <c r="N35" s="163">
        <v>0</v>
      </c>
      <c r="O35" s="163">
        <f t="shared" si="4"/>
        <v>0</v>
      </c>
      <c r="P35" s="163">
        <v>0</v>
      </c>
      <c r="Q35" s="163">
        <f t="shared" si="5"/>
        <v>0</v>
      </c>
      <c r="R35" s="163"/>
      <c r="S35" s="163" t="s">
        <v>178</v>
      </c>
      <c r="T35" s="164" t="s">
        <v>179</v>
      </c>
      <c r="U35" s="165">
        <v>0</v>
      </c>
      <c r="V35" s="165">
        <f t="shared" si="6"/>
        <v>0</v>
      </c>
      <c r="W35" s="165"/>
      <c r="X35" s="165" t="s">
        <v>196</v>
      </c>
      <c r="Y35" s="166"/>
      <c r="Z35" s="166"/>
      <c r="AA35" s="166"/>
      <c r="AB35" s="166"/>
      <c r="AC35" s="166"/>
      <c r="AD35" s="166"/>
      <c r="AE35" s="166"/>
      <c r="AF35" s="166"/>
      <c r="AG35" s="166" t="s">
        <v>1085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57">
        <v>28</v>
      </c>
      <c r="B36" s="158" t="s">
        <v>1161</v>
      </c>
      <c r="C36" s="159" t="s">
        <v>1162</v>
      </c>
      <c r="D36" s="160" t="s">
        <v>177</v>
      </c>
      <c r="E36" s="161">
        <v>1</v>
      </c>
      <c r="F36" s="162"/>
      <c r="G36" s="163">
        <f t="shared" si="0"/>
        <v>0</v>
      </c>
      <c r="H36" s="162"/>
      <c r="I36" s="163">
        <f t="shared" si="1"/>
        <v>0</v>
      </c>
      <c r="J36" s="162"/>
      <c r="K36" s="163">
        <f t="shared" si="2"/>
        <v>0</v>
      </c>
      <c r="L36" s="163">
        <v>21</v>
      </c>
      <c r="M36" s="163">
        <f t="shared" si="3"/>
        <v>0</v>
      </c>
      <c r="N36" s="163">
        <v>0</v>
      </c>
      <c r="O36" s="163">
        <f t="shared" si="4"/>
        <v>0</v>
      </c>
      <c r="P36" s="163">
        <v>0</v>
      </c>
      <c r="Q36" s="163">
        <f t="shared" si="5"/>
        <v>0</v>
      </c>
      <c r="R36" s="163"/>
      <c r="S36" s="163" t="s">
        <v>178</v>
      </c>
      <c r="T36" s="164" t="s">
        <v>179</v>
      </c>
      <c r="U36" s="165">
        <v>0</v>
      </c>
      <c r="V36" s="165">
        <f t="shared" si="6"/>
        <v>0</v>
      </c>
      <c r="W36" s="165"/>
      <c r="X36" s="165" t="s">
        <v>196</v>
      </c>
      <c r="Y36" s="166"/>
      <c r="Z36" s="166"/>
      <c r="AA36" s="166"/>
      <c r="AB36" s="166"/>
      <c r="AC36" s="166"/>
      <c r="AD36" s="166"/>
      <c r="AE36" s="166"/>
      <c r="AF36" s="166"/>
      <c r="AG36" s="166" t="s">
        <v>1085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ht="12.75" outlineLevel="1">
      <c r="A37" s="157">
        <v>29</v>
      </c>
      <c r="B37" s="158" t="s">
        <v>1163</v>
      </c>
      <c r="C37" s="159" t="s">
        <v>1164</v>
      </c>
      <c r="D37" s="160" t="s">
        <v>177</v>
      </c>
      <c r="E37" s="161">
        <v>97</v>
      </c>
      <c r="F37" s="162"/>
      <c r="G37" s="163">
        <f t="shared" si="0"/>
        <v>0</v>
      </c>
      <c r="H37" s="162"/>
      <c r="I37" s="163">
        <f t="shared" si="1"/>
        <v>0</v>
      </c>
      <c r="J37" s="162"/>
      <c r="K37" s="163">
        <f t="shared" si="2"/>
        <v>0</v>
      </c>
      <c r="L37" s="163">
        <v>21</v>
      </c>
      <c r="M37" s="163">
        <f t="shared" si="3"/>
        <v>0</v>
      </c>
      <c r="N37" s="163">
        <v>0</v>
      </c>
      <c r="O37" s="163">
        <f t="shared" si="4"/>
        <v>0</v>
      </c>
      <c r="P37" s="163">
        <v>0</v>
      </c>
      <c r="Q37" s="163">
        <f t="shared" si="5"/>
        <v>0</v>
      </c>
      <c r="R37" s="163"/>
      <c r="S37" s="163" t="s">
        <v>178</v>
      </c>
      <c r="T37" s="164" t="s">
        <v>179</v>
      </c>
      <c r="U37" s="165">
        <v>0</v>
      </c>
      <c r="V37" s="165">
        <f t="shared" si="6"/>
        <v>0</v>
      </c>
      <c r="W37" s="165"/>
      <c r="X37" s="165" t="s">
        <v>196</v>
      </c>
      <c r="Y37" s="166"/>
      <c r="Z37" s="166"/>
      <c r="AA37" s="166"/>
      <c r="AB37" s="166"/>
      <c r="AC37" s="166"/>
      <c r="AD37" s="166"/>
      <c r="AE37" s="166"/>
      <c r="AF37" s="166"/>
      <c r="AG37" s="166" t="s">
        <v>1085</v>
      </c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ht="12.75" outlineLevel="1">
      <c r="A38" s="157">
        <v>30</v>
      </c>
      <c r="B38" s="158" t="s">
        <v>1165</v>
      </c>
      <c r="C38" s="159" t="s">
        <v>1166</v>
      </c>
      <c r="D38" s="160" t="s">
        <v>177</v>
      </c>
      <c r="E38" s="161">
        <v>25</v>
      </c>
      <c r="F38" s="162"/>
      <c r="G38" s="163">
        <f t="shared" si="0"/>
        <v>0</v>
      </c>
      <c r="H38" s="162"/>
      <c r="I38" s="163">
        <f t="shared" si="1"/>
        <v>0</v>
      </c>
      <c r="J38" s="162"/>
      <c r="K38" s="163">
        <f t="shared" si="2"/>
        <v>0</v>
      </c>
      <c r="L38" s="163">
        <v>21</v>
      </c>
      <c r="M38" s="163">
        <f t="shared" si="3"/>
        <v>0</v>
      </c>
      <c r="N38" s="163">
        <v>0</v>
      </c>
      <c r="O38" s="163">
        <f t="shared" si="4"/>
        <v>0</v>
      </c>
      <c r="P38" s="163">
        <v>0</v>
      </c>
      <c r="Q38" s="163">
        <f t="shared" si="5"/>
        <v>0</v>
      </c>
      <c r="R38" s="163"/>
      <c r="S38" s="163" t="s">
        <v>178</v>
      </c>
      <c r="T38" s="164" t="s">
        <v>179</v>
      </c>
      <c r="U38" s="165">
        <v>0</v>
      </c>
      <c r="V38" s="165">
        <f t="shared" si="6"/>
        <v>0</v>
      </c>
      <c r="W38" s="165"/>
      <c r="X38" s="165" t="s">
        <v>196</v>
      </c>
      <c r="Y38" s="166"/>
      <c r="Z38" s="166"/>
      <c r="AA38" s="166"/>
      <c r="AB38" s="166"/>
      <c r="AC38" s="166"/>
      <c r="AD38" s="166"/>
      <c r="AE38" s="166"/>
      <c r="AF38" s="166"/>
      <c r="AG38" s="166" t="s">
        <v>1085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57">
        <v>31</v>
      </c>
      <c r="B39" s="158" t="s">
        <v>1167</v>
      </c>
      <c r="C39" s="159" t="s">
        <v>1168</v>
      </c>
      <c r="D39" s="160" t="s">
        <v>177</v>
      </c>
      <c r="E39" s="161">
        <v>12</v>
      </c>
      <c r="F39" s="162"/>
      <c r="G39" s="163">
        <f t="shared" si="0"/>
        <v>0</v>
      </c>
      <c r="H39" s="162"/>
      <c r="I39" s="163">
        <f t="shared" si="1"/>
        <v>0</v>
      </c>
      <c r="J39" s="162"/>
      <c r="K39" s="163">
        <f t="shared" si="2"/>
        <v>0</v>
      </c>
      <c r="L39" s="163">
        <v>21</v>
      </c>
      <c r="M39" s="163">
        <f t="shared" si="3"/>
        <v>0</v>
      </c>
      <c r="N39" s="163">
        <v>0</v>
      </c>
      <c r="O39" s="163">
        <f t="shared" si="4"/>
        <v>0</v>
      </c>
      <c r="P39" s="163">
        <v>0</v>
      </c>
      <c r="Q39" s="163">
        <f t="shared" si="5"/>
        <v>0</v>
      </c>
      <c r="R39" s="163"/>
      <c r="S39" s="163" t="s">
        <v>178</v>
      </c>
      <c r="T39" s="164" t="s">
        <v>179</v>
      </c>
      <c r="U39" s="165">
        <v>0</v>
      </c>
      <c r="V39" s="165">
        <f t="shared" si="6"/>
        <v>0</v>
      </c>
      <c r="W39" s="165"/>
      <c r="X39" s="165" t="s">
        <v>196</v>
      </c>
      <c r="Y39" s="166"/>
      <c r="Z39" s="166"/>
      <c r="AA39" s="166"/>
      <c r="AB39" s="166"/>
      <c r="AC39" s="166"/>
      <c r="AD39" s="166"/>
      <c r="AE39" s="166"/>
      <c r="AF39" s="166"/>
      <c r="AG39" s="166" t="s">
        <v>1085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57">
        <v>32</v>
      </c>
      <c r="B40" s="158" t="s">
        <v>1169</v>
      </c>
      <c r="C40" s="159" t="s">
        <v>1170</v>
      </c>
      <c r="D40" s="160" t="s">
        <v>177</v>
      </c>
      <c r="E40" s="161">
        <v>3</v>
      </c>
      <c r="F40" s="162"/>
      <c r="G40" s="163">
        <f t="shared" si="0"/>
        <v>0</v>
      </c>
      <c r="H40" s="162"/>
      <c r="I40" s="163">
        <f t="shared" si="1"/>
        <v>0</v>
      </c>
      <c r="J40" s="162"/>
      <c r="K40" s="163">
        <f t="shared" si="2"/>
        <v>0</v>
      </c>
      <c r="L40" s="163">
        <v>21</v>
      </c>
      <c r="M40" s="163">
        <f t="shared" si="3"/>
        <v>0</v>
      </c>
      <c r="N40" s="163">
        <v>0</v>
      </c>
      <c r="O40" s="163">
        <f t="shared" si="4"/>
        <v>0</v>
      </c>
      <c r="P40" s="163">
        <v>0</v>
      </c>
      <c r="Q40" s="163">
        <f t="shared" si="5"/>
        <v>0</v>
      </c>
      <c r="R40" s="163"/>
      <c r="S40" s="163" t="s">
        <v>178</v>
      </c>
      <c r="T40" s="164" t="s">
        <v>179</v>
      </c>
      <c r="U40" s="165">
        <v>0</v>
      </c>
      <c r="V40" s="165">
        <f t="shared" si="6"/>
        <v>0</v>
      </c>
      <c r="W40" s="165"/>
      <c r="X40" s="165" t="s">
        <v>196</v>
      </c>
      <c r="Y40" s="166"/>
      <c r="Z40" s="166"/>
      <c r="AA40" s="166"/>
      <c r="AB40" s="166"/>
      <c r="AC40" s="166"/>
      <c r="AD40" s="166"/>
      <c r="AE40" s="166"/>
      <c r="AF40" s="166"/>
      <c r="AG40" s="166" t="s">
        <v>1085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57">
        <v>33</v>
      </c>
      <c r="B41" s="158" t="s">
        <v>1171</v>
      </c>
      <c r="C41" s="159" t="s">
        <v>1172</v>
      </c>
      <c r="D41" s="160" t="s">
        <v>177</v>
      </c>
      <c r="E41" s="161">
        <v>35</v>
      </c>
      <c r="F41" s="162"/>
      <c r="G41" s="163">
        <f aca="true" t="shared" si="7" ref="G41:G65">ROUND(E41*F41,2)</f>
        <v>0</v>
      </c>
      <c r="H41" s="162"/>
      <c r="I41" s="163">
        <f aca="true" t="shared" si="8" ref="I41:I65">ROUND(E41*H41,2)</f>
        <v>0</v>
      </c>
      <c r="J41" s="162"/>
      <c r="K41" s="163">
        <f aca="true" t="shared" si="9" ref="K41:K65">ROUND(E41*J41,2)</f>
        <v>0</v>
      </c>
      <c r="L41" s="163">
        <v>21</v>
      </c>
      <c r="M41" s="163">
        <f aca="true" t="shared" si="10" ref="M41:M65">G41*(1+L41/100)</f>
        <v>0</v>
      </c>
      <c r="N41" s="163">
        <v>0</v>
      </c>
      <c r="O41" s="163">
        <f aca="true" t="shared" si="11" ref="O41:O65">ROUND(E41*N41,2)</f>
        <v>0</v>
      </c>
      <c r="P41" s="163">
        <v>0</v>
      </c>
      <c r="Q41" s="163">
        <f aca="true" t="shared" si="12" ref="Q41:Q65">ROUND(E41*P41,2)</f>
        <v>0</v>
      </c>
      <c r="R41" s="163"/>
      <c r="S41" s="163" t="s">
        <v>178</v>
      </c>
      <c r="T41" s="164" t="s">
        <v>179</v>
      </c>
      <c r="U41" s="165">
        <v>0</v>
      </c>
      <c r="V41" s="165">
        <f aca="true" t="shared" si="13" ref="V41:V65">ROUND(E41*U41,2)</f>
        <v>0</v>
      </c>
      <c r="W41" s="165"/>
      <c r="X41" s="165" t="s">
        <v>196</v>
      </c>
      <c r="Y41" s="166"/>
      <c r="Z41" s="166"/>
      <c r="AA41" s="166"/>
      <c r="AB41" s="166"/>
      <c r="AC41" s="166"/>
      <c r="AD41" s="166"/>
      <c r="AE41" s="166"/>
      <c r="AF41" s="166"/>
      <c r="AG41" s="166" t="s">
        <v>1085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12.75" outlineLevel="1">
      <c r="A42" s="157">
        <v>34</v>
      </c>
      <c r="B42" s="158" t="s">
        <v>1173</v>
      </c>
      <c r="C42" s="159" t="s">
        <v>1174</v>
      </c>
      <c r="D42" s="160" t="s">
        <v>177</v>
      </c>
      <c r="E42" s="161">
        <v>120</v>
      </c>
      <c r="F42" s="162"/>
      <c r="G42" s="163">
        <f t="shared" si="7"/>
        <v>0</v>
      </c>
      <c r="H42" s="162"/>
      <c r="I42" s="163">
        <f t="shared" si="8"/>
        <v>0</v>
      </c>
      <c r="J42" s="162"/>
      <c r="K42" s="163">
        <f t="shared" si="9"/>
        <v>0</v>
      </c>
      <c r="L42" s="163">
        <v>21</v>
      </c>
      <c r="M42" s="163">
        <f t="shared" si="10"/>
        <v>0</v>
      </c>
      <c r="N42" s="163">
        <v>0</v>
      </c>
      <c r="O42" s="163">
        <f t="shared" si="11"/>
        <v>0</v>
      </c>
      <c r="P42" s="163">
        <v>0</v>
      </c>
      <c r="Q42" s="163">
        <f t="shared" si="12"/>
        <v>0</v>
      </c>
      <c r="R42" s="163"/>
      <c r="S42" s="163" t="s">
        <v>178</v>
      </c>
      <c r="T42" s="164" t="s">
        <v>179</v>
      </c>
      <c r="U42" s="165">
        <v>0</v>
      </c>
      <c r="V42" s="165">
        <f t="shared" si="13"/>
        <v>0</v>
      </c>
      <c r="W42" s="165"/>
      <c r="X42" s="165" t="s">
        <v>196</v>
      </c>
      <c r="Y42" s="166"/>
      <c r="Z42" s="166"/>
      <c r="AA42" s="166"/>
      <c r="AB42" s="166"/>
      <c r="AC42" s="166"/>
      <c r="AD42" s="166"/>
      <c r="AE42" s="166"/>
      <c r="AF42" s="166"/>
      <c r="AG42" s="166" t="s">
        <v>1085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1">
      <c r="A43" s="157">
        <v>35</v>
      </c>
      <c r="B43" s="158" t="s">
        <v>1175</v>
      </c>
      <c r="C43" s="159" t="s">
        <v>1176</v>
      </c>
      <c r="D43" s="160" t="s">
        <v>177</v>
      </c>
      <c r="E43" s="161">
        <v>250</v>
      </c>
      <c r="F43" s="162"/>
      <c r="G43" s="163">
        <f t="shared" si="7"/>
        <v>0</v>
      </c>
      <c r="H43" s="162"/>
      <c r="I43" s="163">
        <f t="shared" si="8"/>
        <v>0</v>
      </c>
      <c r="J43" s="162"/>
      <c r="K43" s="163">
        <f t="shared" si="9"/>
        <v>0</v>
      </c>
      <c r="L43" s="163">
        <v>21</v>
      </c>
      <c r="M43" s="163">
        <f t="shared" si="10"/>
        <v>0</v>
      </c>
      <c r="N43" s="163">
        <v>0</v>
      </c>
      <c r="O43" s="163">
        <f t="shared" si="11"/>
        <v>0</v>
      </c>
      <c r="P43" s="163">
        <v>0</v>
      </c>
      <c r="Q43" s="163">
        <f t="shared" si="12"/>
        <v>0</v>
      </c>
      <c r="R43" s="163"/>
      <c r="S43" s="163" t="s">
        <v>178</v>
      </c>
      <c r="T43" s="164" t="s">
        <v>179</v>
      </c>
      <c r="U43" s="165">
        <v>0</v>
      </c>
      <c r="V43" s="165">
        <f t="shared" si="13"/>
        <v>0</v>
      </c>
      <c r="W43" s="165"/>
      <c r="X43" s="165" t="s">
        <v>196</v>
      </c>
      <c r="Y43" s="166"/>
      <c r="Z43" s="166"/>
      <c r="AA43" s="166"/>
      <c r="AB43" s="166"/>
      <c r="AC43" s="166"/>
      <c r="AD43" s="166"/>
      <c r="AE43" s="166"/>
      <c r="AF43" s="166"/>
      <c r="AG43" s="166" t="s">
        <v>1085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12.75" outlineLevel="1">
      <c r="A44" s="157">
        <v>36</v>
      </c>
      <c r="B44" s="158" t="s">
        <v>1177</v>
      </c>
      <c r="C44" s="159" t="s">
        <v>1178</v>
      </c>
      <c r="D44" s="160" t="s">
        <v>177</v>
      </c>
      <c r="E44" s="161">
        <v>120</v>
      </c>
      <c r="F44" s="162"/>
      <c r="G44" s="163">
        <f t="shared" si="7"/>
        <v>0</v>
      </c>
      <c r="H44" s="162"/>
      <c r="I44" s="163">
        <f t="shared" si="8"/>
        <v>0</v>
      </c>
      <c r="J44" s="162"/>
      <c r="K44" s="163">
        <f t="shared" si="9"/>
        <v>0</v>
      </c>
      <c r="L44" s="163">
        <v>21</v>
      </c>
      <c r="M44" s="163">
        <f t="shared" si="10"/>
        <v>0</v>
      </c>
      <c r="N44" s="163">
        <v>0</v>
      </c>
      <c r="O44" s="163">
        <f t="shared" si="11"/>
        <v>0</v>
      </c>
      <c r="P44" s="163">
        <v>0</v>
      </c>
      <c r="Q44" s="163">
        <f t="shared" si="12"/>
        <v>0</v>
      </c>
      <c r="R44" s="163"/>
      <c r="S44" s="163" t="s">
        <v>178</v>
      </c>
      <c r="T44" s="164" t="s">
        <v>179</v>
      </c>
      <c r="U44" s="165">
        <v>0</v>
      </c>
      <c r="V44" s="165">
        <f t="shared" si="13"/>
        <v>0</v>
      </c>
      <c r="W44" s="165"/>
      <c r="X44" s="165" t="s">
        <v>196</v>
      </c>
      <c r="Y44" s="166"/>
      <c r="Z44" s="166"/>
      <c r="AA44" s="166"/>
      <c r="AB44" s="166"/>
      <c r="AC44" s="166"/>
      <c r="AD44" s="166"/>
      <c r="AE44" s="166"/>
      <c r="AF44" s="166"/>
      <c r="AG44" s="166" t="s">
        <v>1085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12.75" outlineLevel="1">
      <c r="A45" s="157">
        <v>37</v>
      </c>
      <c r="B45" s="158" t="s">
        <v>1179</v>
      </c>
      <c r="C45" s="159" t="s">
        <v>1180</v>
      </c>
      <c r="D45" s="160" t="s">
        <v>177</v>
      </c>
      <c r="E45" s="161">
        <v>19</v>
      </c>
      <c r="F45" s="162"/>
      <c r="G45" s="163">
        <f t="shared" si="7"/>
        <v>0</v>
      </c>
      <c r="H45" s="162"/>
      <c r="I45" s="163">
        <f t="shared" si="8"/>
        <v>0</v>
      </c>
      <c r="J45" s="162"/>
      <c r="K45" s="163">
        <f t="shared" si="9"/>
        <v>0</v>
      </c>
      <c r="L45" s="163">
        <v>21</v>
      </c>
      <c r="M45" s="163">
        <f t="shared" si="10"/>
        <v>0</v>
      </c>
      <c r="N45" s="163">
        <v>0</v>
      </c>
      <c r="O45" s="163">
        <f t="shared" si="11"/>
        <v>0</v>
      </c>
      <c r="P45" s="163">
        <v>0</v>
      </c>
      <c r="Q45" s="163">
        <f t="shared" si="12"/>
        <v>0</v>
      </c>
      <c r="R45" s="163"/>
      <c r="S45" s="163" t="s">
        <v>178</v>
      </c>
      <c r="T45" s="164" t="s">
        <v>179</v>
      </c>
      <c r="U45" s="165">
        <v>0</v>
      </c>
      <c r="V45" s="165">
        <f t="shared" si="13"/>
        <v>0</v>
      </c>
      <c r="W45" s="165"/>
      <c r="X45" s="165" t="s">
        <v>196</v>
      </c>
      <c r="Y45" s="166"/>
      <c r="Z45" s="166"/>
      <c r="AA45" s="166"/>
      <c r="AB45" s="166"/>
      <c r="AC45" s="166"/>
      <c r="AD45" s="166"/>
      <c r="AE45" s="166"/>
      <c r="AF45" s="166"/>
      <c r="AG45" s="166" t="s">
        <v>1085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57">
        <v>38</v>
      </c>
      <c r="B46" s="158" t="s">
        <v>1181</v>
      </c>
      <c r="C46" s="159" t="s">
        <v>1182</v>
      </c>
      <c r="D46" s="160" t="s">
        <v>177</v>
      </c>
      <c r="E46" s="161">
        <v>6</v>
      </c>
      <c r="F46" s="162"/>
      <c r="G46" s="163">
        <f t="shared" si="7"/>
        <v>0</v>
      </c>
      <c r="H46" s="162"/>
      <c r="I46" s="163">
        <f t="shared" si="8"/>
        <v>0</v>
      </c>
      <c r="J46" s="162"/>
      <c r="K46" s="163">
        <f t="shared" si="9"/>
        <v>0</v>
      </c>
      <c r="L46" s="163">
        <v>21</v>
      </c>
      <c r="M46" s="163">
        <f t="shared" si="10"/>
        <v>0</v>
      </c>
      <c r="N46" s="163">
        <v>0</v>
      </c>
      <c r="O46" s="163">
        <f t="shared" si="11"/>
        <v>0</v>
      </c>
      <c r="P46" s="163">
        <v>0</v>
      </c>
      <c r="Q46" s="163">
        <f t="shared" si="12"/>
        <v>0</v>
      </c>
      <c r="R46" s="163"/>
      <c r="S46" s="163" t="s">
        <v>178</v>
      </c>
      <c r="T46" s="164" t="s">
        <v>179</v>
      </c>
      <c r="U46" s="165">
        <v>0</v>
      </c>
      <c r="V46" s="165">
        <f t="shared" si="13"/>
        <v>0</v>
      </c>
      <c r="W46" s="165"/>
      <c r="X46" s="165" t="s">
        <v>196</v>
      </c>
      <c r="Y46" s="166"/>
      <c r="Z46" s="166"/>
      <c r="AA46" s="166"/>
      <c r="AB46" s="166"/>
      <c r="AC46" s="166"/>
      <c r="AD46" s="166"/>
      <c r="AE46" s="166"/>
      <c r="AF46" s="166"/>
      <c r="AG46" s="166" t="s">
        <v>1085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1">
      <c r="A47" s="157">
        <v>39</v>
      </c>
      <c r="B47" s="158" t="s">
        <v>1183</v>
      </c>
      <c r="C47" s="159" t="s">
        <v>1184</v>
      </c>
      <c r="D47" s="160" t="s">
        <v>177</v>
      </c>
      <c r="E47" s="161">
        <v>57</v>
      </c>
      <c r="F47" s="162"/>
      <c r="G47" s="163">
        <f t="shared" si="7"/>
        <v>0</v>
      </c>
      <c r="H47" s="162"/>
      <c r="I47" s="163">
        <f t="shared" si="8"/>
        <v>0</v>
      </c>
      <c r="J47" s="162"/>
      <c r="K47" s="163">
        <f t="shared" si="9"/>
        <v>0</v>
      </c>
      <c r="L47" s="163">
        <v>21</v>
      </c>
      <c r="M47" s="163">
        <f t="shared" si="10"/>
        <v>0</v>
      </c>
      <c r="N47" s="163">
        <v>0</v>
      </c>
      <c r="O47" s="163">
        <f t="shared" si="11"/>
        <v>0</v>
      </c>
      <c r="P47" s="163">
        <v>0</v>
      </c>
      <c r="Q47" s="163">
        <f t="shared" si="12"/>
        <v>0</v>
      </c>
      <c r="R47" s="163"/>
      <c r="S47" s="163" t="s">
        <v>178</v>
      </c>
      <c r="T47" s="164" t="s">
        <v>179</v>
      </c>
      <c r="U47" s="165">
        <v>0</v>
      </c>
      <c r="V47" s="165">
        <f t="shared" si="13"/>
        <v>0</v>
      </c>
      <c r="W47" s="165"/>
      <c r="X47" s="165" t="s">
        <v>196</v>
      </c>
      <c r="Y47" s="166"/>
      <c r="Z47" s="166"/>
      <c r="AA47" s="166"/>
      <c r="AB47" s="166"/>
      <c r="AC47" s="166"/>
      <c r="AD47" s="166"/>
      <c r="AE47" s="166"/>
      <c r="AF47" s="166"/>
      <c r="AG47" s="166" t="s">
        <v>1085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75" outlineLevel="1">
      <c r="A48" s="157">
        <v>40</v>
      </c>
      <c r="B48" s="158" t="s">
        <v>1185</v>
      </c>
      <c r="C48" s="159" t="s">
        <v>1186</v>
      </c>
      <c r="D48" s="160" t="s">
        <v>177</v>
      </c>
      <c r="E48" s="161">
        <v>25</v>
      </c>
      <c r="F48" s="162"/>
      <c r="G48" s="163">
        <f t="shared" si="7"/>
        <v>0</v>
      </c>
      <c r="H48" s="162"/>
      <c r="I48" s="163">
        <f t="shared" si="8"/>
        <v>0</v>
      </c>
      <c r="J48" s="162"/>
      <c r="K48" s="163">
        <f t="shared" si="9"/>
        <v>0</v>
      </c>
      <c r="L48" s="163">
        <v>21</v>
      </c>
      <c r="M48" s="163">
        <f t="shared" si="10"/>
        <v>0</v>
      </c>
      <c r="N48" s="163">
        <v>0</v>
      </c>
      <c r="O48" s="163">
        <f t="shared" si="11"/>
        <v>0</v>
      </c>
      <c r="P48" s="163">
        <v>0</v>
      </c>
      <c r="Q48" s="163">
        <f t="shared" si="12"/>
        <v>0</v>
      </c>
      <c r="R48" s="163"/>
      <c r="S48" s="163" t="s">
        <v>178</v>
      </c>
      <c r="T48" s="164" t="s">
        <v>179</v>
      </c>
      <c r="U48" s="165">
        <v>0</v>
      </c>
      <c r="V48" s="165">
        <f t="shared" si="13"/>
        <v>0</v>
      </c>
      <c r="W48" s="165"/>
      <c r="X48" s="165" t="s">
        <v>196</v>
      </c>
      <c r="Y48" s="166"/>
      <c r="Z48" s="166"/>
      <c r="AA48" s="166"/>
      <c r="AB48" s="166"/>
      <c r="AC48" s="166"/>
      <c r="AD48" s="166"/>
      <c r="AE48" s="166"/>
      <c r="AF48" s="166"/>
      <c r="AG48" s="166" t="s">
        <v>1085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1">
      <c r="A49" s="157">
        <v>41</v>
      </c>
      <c r="B49" s="158" t="s">
        <v>1187</v>
      </c>
      <c r="C49" s="159" t="s">
        <v>1188</v>
      </c>
      <c r="D49" s="160" t="s">
        <v>177</v>
      </c>
      <c r="E49" s="161">
        <v>23</v>
      </c>
      <c r="F49" s="162"/>
      <c r="G49" s="163">
        <f t="shared" si="7"/>
        <v>0</v>
      </c>
      <c r="H49" s="162"/>
      <c r="I49" s="163">
        <f t="shared" si="8"/>
        <v>0</v>
      </c>
      <c r="J49" s="162"/>
      <c r="K49" s="163">
        <f t="shared" si="9"/>
        <v>0</v>
      </c>
      <c r="L49" s="163">
        <v>21</v>
      </c>
      <c r="M49" s="163">
        <f t="shared" si="10"/>
        <v>0</v>
      </c>
      <c r="N49" s="163">
        <v>0</v>
      </c>
      <c r="O49" s="163">
        <f t="shared" si="11"/>
        <v>0</v>
      </c>
      <c r="P49" s="163">
        <v>0</v>
      </c>
      <c r="Q49" s="163">
        <f t="shared" si="12"/>
        <v>0</v>
      </c>
      <c r="R49" s="163"/>
      <c r="S49" s="163" t="s">
        <v>178</v>
      </c>
      <c r="T49" s="164" t="s">
        <v>179</v>
      </c>
      <c r="U49" s="165">
        <v>0</v>
      </c>
      <c r="V49" s="165">
        <f t="shared" si="13"/>
        <v>0</v>
      </c>
      <c r="W49" s="165"/>
      <c r="X49" s="165" t="s">
        <v>196</v>
      </c>
      <c r="Y49" s="166"/>
      <c r="Z49" s="166"/>
      <c r="AA49" s="166"/>
      <c r="AB49" s="166"/>
      <c r="AC49" s="166"/>
      <c r="AD49" s="166"/>
      <c r="AE49" s="166"/>
      <c r="AF49" s="166"/>
      <c r="AG49" s="166" t="s">
        <v>1085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57">
        <v>42</v>
      </c>
      <c r="B50" s="158" t="s">
        <v>1189</v>
      </c>
      <c r="C50" s="159" t="s">
        <v>1190</v>
      </c>
      <c r="D50" s="160" t="s">
        <v>177</v>
      </c>
      <c r="E50" s="161">
        <v>3</v>
      </c>
      <c r="F50" s="162"/>
      <c r="G50" s="163">
        <f t="shared" si="7"/>
        <v>0</v>
      </c>
      <c r="H50" s="162"/>
      <c r="I50" s="163">
        <f t="shared" si="8"/>
        <v>0</v>
      </c>
      <c r="J50" s="162"/>
      <c r="K50" s="163">
        <f t="shared" si="9"/>
        <v>0</v>
      </c>
      <c r="L50" s="163">
        <v>21</v>
      </c>
      <c r="M50" s="163">
        <f t="shared" si="10"/>
        <v>0</v>
      </c>
      <c r="N50" s="163">
        <v>0</v>
      </c>
      <c r="O50" s="163">
        <f t="shared" si="11"/>
        <v>0</v>
      </c>
      <c r="P50" s="163">
        <v>0</v>
      </c>
      <c r="Q50" s="163">
        <f t="shared" si="12"/>
        <v>0</v>
      </c>
      <c r="R50" s="163"/>
      <c r="S50" s="163" t="s">
        <v>178</v>
      </c>
      <c r="T50" s="164" t="s">
        <v>179</v>
      </c>
      <c r="U50" s="165">
        <v>0</v>
      </c>
      <c r="V50" s="165">
        <f t="shared" si="13"/>
        <v>0</v>
      </c>
      <c r="W50" s="165"/>
      <c r="X50" s="165" t="s">
        <v>196</v>
      </c>
      <c r="Y50" s="166"/>
      <c r="Z50" s="166"/>
      <c r="AA50" s="166"/>
      <c r="AB50" s="166"/>
      <c r="AC50" s="166"/>
      <c r="AD50" s="166"/>
      <c r="AE50" s="166"/>
      <c r="AF50" s="166"/>
      <c r="AG50" s="166" t="s">
        <v>1085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1">
      <c r="A51" s="157">
        <v>43</v>
      </c>
      <c r="B51" s="158" t="s">
        <v>1191</v>
      </c>
      <c r="C51" s="159" t="s">
        <v>1192</v>
      </c>
      <c r="D51" s="160" t="s">
        <v>177</v>
      </c>
      <c r="E51" s="161">
        <v>2</v>
      </c>
      <c r="F51" s="162"/>
      <c r="G51" s="163">
        <f t="shared" si="7"/>
        <v>0</v>
      </c>
      <c r="H51" s="162"/>
      <c r="I51" s="163">
        <f t="shared" si="8"/>
        <v>0</v>
      </c>
      <c r="J51" s="162"/>
      <c r="K51" s="163">
        <f t="shared" si="9"/>
        <v>0</v>
      </c>
      <c r="L51" s="163">
        <v>21</v>
      </c>
      <c r="M51" s="163">
        <f t="shared" si="10"/>
        <v>0</v>
      </c>
      <c r="N51" s="163">
        <v>0</v>
      </c>
      <c r="O51" s="163">
        <f t="shared" si="11"/>
        <v>0</v>
      </c>
      <c r="P51" s="163">
        <v>0</v>
      </c>
      <c r="Q51" s="163">
        <f t="shared" si="12"/>
        <v>0</v>
      </c>
      <c r="R51" s="163"/>
      <c r="S51" s="163" t="s">
        <v>178</v>
      </c>
      <c r="T51" s="164" t="s">
        <v>179</v>
      </c>
      <c r="U51" s="165">
        <v>0</v>
      </c>
      <c r="V51" s="165">
        <f t="shared" si="13"/>
        <v>0</v>
      </c>
      <c r="W51" s="165"/>
      <c r="X51" s="165" t="s">
        <v>196</v>
      </c>
      <c r="Y51" s="166"/>
      <c r="Z51" s="166"/>
      <c r="AA51" s="166"/>
      <c r="AB51" s="166"/>
      <c r="AC51" s="166"/>
      <c r="AD51" s="166"/>
      <c r="AE51" s="166"/>
      <c r="AF51" s="166"/>
      <c r="AG51" s="166" t="s">
        <v>1085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ht="12.75" outlineLevel="1">
      <c r="A52" s="157">
        <v>44</v>
      </c>
      <c r="B52" s="158" t="s">
        <v>1193</v>
      </c>
      <c r="C52" s="159" t="s">
        <v>1194</v>
      </c>
      <c r="D52" s="160" t="s">
        <v>177</v>
      </c>
      <c r="E52" s="161">
        <v>1</v>
      </c>
      <c r="F52" s="162"/>
      <c r="G52" s="163">
        <f t="shared" si="7"/>
        <v>0</v>
      </c>
      <c r="H52" s="162"/>
      <c r="I52" s="163">
        <f t="shared" si="8"/>
        <v>0</v>
      </c>
      <c r="J52" s="162"/>
      <c r="K52" s="163">
        <f t="shared" si="9"/>
        <v>0</v>
      </c>
      <c r="L52" s="163">
        <v>21</v>
      </c>
      <c r="M52" s="163">
        <f t="shared" si="10"/>
        <v>0</v>
      </c>
      <c r="N52" s="163">
        <v>0</v>
      </c>
      <c r="O52" s="163">
        <f t="shared" si="11"/>
        <v>0</v>
      </c>
      <c r="P52" s="163">
        <v>0</v>
      </c>
      <c r="Q52" s="163">
        <f t="shared" si="12"/>
        <v>0</v>
      </c>
      <c r="R52" s="163"/>
      <c r="S52" s="163" t="s">
        <v>178</v>
      </c>
      <c r="T52" s="164" t="s">
        <v>179</v>
      </c>
      <c r="U52" s="165">
        <v>0</v>
      </c>
      <c r="V52" s="165">
        <f t="shared" si="13"/>
        <v>0</v>
      </c>
      <c r="W52" s="165"/>
      <c r="X52" s="165" t="s">
        <v>196</v>
      </c>
      <c r="Y52" s="166"/>
      <c r="Z52" s="166"/>
      <c r="AA52" s="166"/>
      <c r="AB52" s="166"/>
      <c r="AC52" s="166"/>
      <c r="AD52" s="166"/>
      <c r="AE52" s="166"/>
      <c r="AF52" s="166"/>
      <c r="AG52" s="166" t="s">
        <v>1085</v>
      </c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ht="12.75" outlineLevel="1">
      <c r="A53" s="157">
        <v>45</v>
      </c>
      <c r="B53" s="158" t="s">
        <v>1195</v>
      </c>
      <c r="C53" s="159" t="s">
        <v>1196</v>
      </c>
      <c r="D53" s="160" t="s">
        <v>177</v>
      </c>
      <c r="E53" s="161">
        <v>11</v>
      </c>
      <c r="F53" s="162"/>
      <c r="G53" s="163">
        <f t="shared" si="7"/>
        <v>0</v>
      </c>
      <c r="H53" s="162"/>
      <c r="I53" s="163">
        <f t="shared" si="8"/>
        <v>0</v>
      </c>
      <c r="J53" s="162"/>
      <c r="K53" s="163">
        <f t="shared" si="9"/>
        <v>0</v>
      </c>
      <c r="L53" s="163">
        <v>21</v>
      </c>
      <c r="M53" s="163">
        <f t="shared" si="10"/>
        <v>0</v>
      </c>
      <c r="N53" s="163">
        <v>0</v>
      </c>
      <c r="O53" s="163">
        <f t="shared" si="11"/>
        <v>0</v>
      </c>
      <c r="P53" s="163">
        <v>0</v>
      </c>
      <c r="Q53" s="163">
        <f t="shared" si="12"/>
        <v>0</v>
      </c>
      <c r="R53" s="163"/>
      <c r="S53" s="163" t="s">
        <v>178</v>
      </c>
      <c r="T53" s="164" t="s">
        <v>179</v>
      </c>
      <c r="U53" s="165">
        <v>0</v>
      </c>
      <c r="V53" s="165">
        <f t="shared" si="13"/>
        <v>0</v>
      </c>
      <c r="W53" s="165"/>
      <c r="X53" s="165" t="s">
        <v>196</v>
      </c>
      <c r="Y53" s="166"/>
      <c r="Z53" s="166"/>
      <c r="AA53" s="166"/>
      <c r="AB53" s="166"/>
      <c r="AC53" s="166"/>
      <c r="AD53" s="166"/>
      <c r="AE53" s="166"/>
      <c r="AF53" s="166"/>
      <c r="AG53" s="166" t="s">
        <v>1085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75" outlineLevel="1">
      <c r="A54" s="157">
        <v>46</v>
      </c>
      <c r="B54" s="158" t="s">
        <v>1197</v>
      </c>
      <c r="C54" s="159" t="s">
        <v>1198</v>
      </c>
      <c r="D54" s="160" t="s">
        <v>177</v>
      </c>
      <c r="E54" s="161">
        <v>44</v>
      </c>
      <c r="F54" s="162"/>
      <c r="G54" s="163">
        <f t="shared" si="7"/>
        <v>0</v>
      </c>
      <c r="H54" s="162"/>
      <c r="I54" s="163">
        <f t="shared" si="8"/>
        <v>0</v>
      </c>
      <c r="J54" s="162"/>
      <c r="K54" s="163">
        <f t="shared" si="9"/>
        <v>0</v>
      </c>
      <c r="L54" s="163">
        <v>21</v>
      </c>
      <c r="M54" s="163">
        <f t="shared" si="10"/>
        <v>0</v>
      </c>
      <c r="N54" s="163">
        <v>0</v>
      </c>
      <c r="O54" s="163">
        <f t="shared" si="11"/>
        <v>0</v>
      </c>
      <c r="P54" s="163">
        <v>0</v>
      </c>
      <c r="Q54" s="163">
        <f t="shared" si="12"/>
        <v>0</v>
      </c>
      <c r="R54" s="163"/>
      <c r="S54" s="163" t="s">
        <v>178</v>
      </c>
      <c r="T54" s="164" t="s">
        <v>179</v>
      </c>
      <c r="U54" s="165">
        <v>0</v>
      </c>
      <c r="V54" s="165">
        <f t="shared" si="13"/>
        <v>0</v>
      </c>
      <c r="W54" s="165"/>
      <c r="X54" s="165" t="s">
        <v>196</v>
      </c>
      <c r="Y54" s="166"/>
      <c r="Z54" s="166"/>
      <c r="AA54" s="166"/>
      <c r="AB54" s="166"/>
      <c r="AC54" s="166"/>
      <c r="AD54" s="166"/>
      <c r="AE54" s="166"/>
      <c r="AF54" s="166"/>
      <c r="AG54" s="166" t="s">
        <v>1085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1">
      <c r="A55" s="157">
        <v>47</v>
      </c>
      <c r="B55" s="158" t="s">
        <v>1199</v>
      </c>
      <c r="C55" s="159" t="s">
        <v>1200</v>
      </c>
      <c r="D55" s="160" t="s">
        <v>177</v>
      </c>
      <c r="E55" s="161">
        <v>2</v>
      </c>
      <c r="F55" s="162"/>
      <c r="G55" s="163">
        <f t="shared" si="7"/>
        <v>0</v>
      </c>
      <c r="H55" s="162"/>
      <c r="I55" s="163">
        <f t="shared" si="8"/>
        <v>0</v>
      </c>
      <c r="J55" s="162"/>
      <c r="K55" s="163">
        <f t="shared" si="9"/>
        <v>0</v>
      </c>
      <c r="L55" s="163">
        <v>21</v>
      </c>
      <c r="M55" s="163">
        <f t="shared" si="10"/>
        <v>0</v>
      </c>
      <c r="N55" s="163">
        <v>0</v>
      </c>
      <c r="O55" s="163">
        <f t="shared" si="11"/>
        <v>0</v>
      </c>
      <c r="P55" s="163">
        <v>0</v>
      </c>
      <c r="Q55" s="163">
        <f t="shared" si="12"/>
        <v>0</v>
      </c>
      <c r="R55" s="163"/>
      <c r="S55" s="163" t="s">
        <v>178</v>
      </c>
      <c r="T55" s="164" t="s">
        <v>179</v>
      </c>
      <c r="U55" s="165">
        <v>0</v>
      </c>
      <c r="V55" s="165">
        <f t="shared" si="13"/>
        <v>0</v>
      </c>
      <c r="W55" s="165"/>
      <c r="X55" s="165" t="s">
        <v>196</v>
      </c>
      <c r="Y55" s="166"/>
      <c r="Z55" s="166"/>
      <c r="AA55" s="166"/>
      <c r="AB55" s="166"/>
      <c r="AC55" s="166"/>
      <c r="AD55" s="166"/>
      <c r="AE55" s="166"/>
      <c r="AF55" s="166"/>
      <c r="AG55" s="166" t="s">
        <v>1085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1">
      <c r="A56" s="157">
        <v>48</v>
      </c>
      <c r="B56" s="158" t="s">
        <v>1201</v>
      </c>
      <c r="C56" s="159" t="s">
        <v>1202</v>
      </c>
      <c r="D56" s="160" t="s">
        <v>324</v>
      </c>
      <c r="E56" s="161">
        <v>30</v>
      </c>
      <c r="F56" s="162"/>
      <c r="G56" s="163">
        <f t="shared" si="7"/>
        <v>0</v>
      </c>
      <c r="H56" s="162"/>
      <c r="I56" s="163">
        <f t="shared" si="8"/>
        <v>0</v>
      </c>
      <c r="J56" s="162"/>
      <c r="K56" s="163">
        <f t="shared" si="9"/>
        <v>0</v>
      </c>
      <c r="L56" s="163">
        <v>21</v>
      </c>
      <c r="M56" s="163">
        <f t="shared" si="10"/>
        <v>0</v>
      </c>
      <c r="N56" s="163">
        <v>0</v>
      </c>
      <c r="O56" s="163">
        <f t="shared" si="11"/>
        <v>0</v>
      </c>
      <c r="P56" s="163">
        <v>0</v>
      </c>
      <c r="Q56" s="163">
        <f t="shared" si="12"/>
        <v>0</v>
      </c>
      <c r="R56" s="163"/>
      <c r="S56" s="163" t="s">
        <v>178</v>
      </c>
      <c r="T56" s="164" t="s">
        <v>179</v>
      </c>
      <c r="U56" s="165">
        <v>0</v>
      </c>
      <c r="V56" s="165">
        <f t="shared" si="13"/>
        <v>0</v>
      </c>
      <c r="W56" s="165"/>
      <c r="X56" s="165" t="s">
        <v>196</v>
      </c>
      <c r="Y56" s="166"/>
      <c r="Z56" s="166"/>
      <c r="AA56" s="166"/>
      <c r="AB56" s="166"/>
      <c r="AC56" s="166"/>
      <c r="AD56" s="166"/>
      <c r="AE56" s="166"/>
      <c r="AF56" s="166"/>
      <c r="AG56" s="166" t="s">
        <v>1085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1">
      <c r="A57" s="157">
        <v>49</v>
      </c>
      <c r="B57" s="158" t="s">
        <v>1203</v>
      </c>
      <c r="C57" s="159" t="s">
        <v>1204</v>
      </c>
      <c r="D57" s="160" t="s">
        <v>324</v>
      </c>
      <c r="E57" s="161">
        <v>45</v>
      </c>
      <c r="F57" s="162"/>
      <c r="G57" s="163">
        <f t="shared" si="7"/>
        <v>0</v>
      </c>
      <c r="H57" s="162"/>
      <c r="I57" s="163">
        <f t="shared" si="8"/>
        <v>0</v>
      </c>
      <c r="J57" s="162"/>
      <c r="K57" s="163">
        <f t="shared" si="9"/>
        <v>0</v>
      </c>
      <c r="L57" s="163">
        <v>21</v>
      </c>
      <c r="M57" s="163">
        <f t="shared" si="10"/>
        <v>0</v>
      </c>
      <c r="N57" s="163">
        <v>0</v>
      </c>
      <c r="O57" s="163">
        <f t="shared" si="11"/>
        <v>0</v>
      </c>
      <c r="P57" s="163">
        <v>0</v>
      </c>
      <c r="Q57" s="163">
        <f t="shared" si="12"/>
        <v>0</v>
      </c>
      <c r="R57" s="163"/>
      <c r="S57" s="163" t="s">
        <v>178</v>
      </c>
      <c r="T57" s="164" t="s">
        <v>179</v>
      </c>
      <c r="U57" s="165">
        <v>0</v>
      </c>
      <c r="V57" s="165">
        <f t="shared" si="13"/>
        <v>0</v>
      </c>
      <c r="W57" s="165"/>
      <c r="X57" s="165" t="s">
        <v>196</v>
      </c>
      <c r="Y57" s="166"/>
      <c r="Z57" s="166"/>
      <c r="AA57" s="166"/>
      <c r="AB57" s="166"/>
      <c r="AC57" s="166"/>
      <c r="AD57" s="166"/>
      <c r="AE57" s="166"/>
      <c r="AF57" s="166"/>
      <c r="AG57" s="166" t="s">
        <v>1085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12.75" outlineLevel="1">
      <c r="A58" s="157">
        <v>50</v>
      </c>
      <c r="B58" s="158" t="s">
        <v>1205</v>
      </c>
      <c r="C58" s="159" t="s">
        <v>1206</v>
      </c>
      <c r="D58" s="160" t="s">
        <v>177</v>
      </c>
      <c r="E58" s="161">
        <v>1</v>
      </c>
      <c r="F58" s="162"/>
      <c r="G58" s="163">
        <f t="shared" si="7"/>
        <v>0</v>
      </c>
      <c r="H58" s="162"/>
      <c r="I58" s="163">
        <f t="shared" si="8"/>
        <v>0</v>
      </c>
      <c r="J58" s="162"/>
      <c r="K58" s="163">
        <f t="shared" si="9"/>
        <v>0</v>
      </c>
      <c r="L58" s="163">
        <v>21</v>
      </c>
      <c r="M58" s="163">
        <f t="shared" si="10"/>
        <v>0</v>
      </c>
      <c r="N58" s="163">
        <v>0</v>
      </c>
      <c r="O58" s="163">
        <f t="shared" si="11"/>
        <v>0</v>
      </c>
      <c r="P58" s="163">
        <v>0</v>
      </c>
      <c r="Q58" s="163">
        <f t="shared" si="12"/>
        <v>0</v>
      </c>
      <c r="R58" s="163"/>
      <c r="S58" s="163" t="s">
        <v>178</v>
      </c>
      <c r="T58" s="164" t="s">
        <v>179</v>
      </c>
      <c r="U58" s="165">
        <v>0</v>
      </c>
      <c r="V58" s="165">
        <f t="shared" si="13"/>
        <v>0</v>
      </c>
      <c r="W58" s="165"/>
      <c r="X58" s="165" t="s">
        <v>196</v>
      </c>
      <c r="Y58" s="166"/>
      <c r="Z58" s="166"/>
      <c r="AA58" s="166"/>
      <c r="AB58" s="166"/>
      <c r="AC58" s="166"/>
      <c r="AD58" s="166"/>
      <c r="AE58" s="166"/>
      <c r="AF58" s="166"/>
      <c r="AG58" s="166" t="s">
        <v>1085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ht="12.75" outlineLevel="1">
      <c r="A59" s="157">
        <v>51</v>
      </c>
      <c r="B59" s="158" t="s">
        <v>1207</v>
      </c>
      <c r="C59" s="159" t="s">
        <v>1208</v>
      </c>
      <c r="D59" s="160" t="s">
        <v>1102</v>
      </c>
      <c r="E59" s="161">
        <v>80</v>
      </c>
      <c r="F59" s="162"/>
      <c r="G59" s="163">
        <f t="shared" si="7"/>
        <v>0</v>
      </c>
      <c r="H59" s="162"/>
      <c r="I59" s="163">
        <f t="shared" si="8"/>
        <v>0</v>
      </c>
      <c r="J59" s="162"/>
      <c r="K59" s="163">
        <f t="shared" si="9"/>
        <v>0</v>
      </c>
      <c r="L59" s="163">
        <v>21</v>
      </c>
      <c r="M59" s="163">
        <f t="shared" si="10"/>
        <v>0</v>
      </c>
      <c r="N59" s="163">
        <v>0</v>
      </c>
      <c r="O59" s="163">
        <f t="shared" si="11"/>
        <v>0</v>
      </c>
      <c r="P59" s="163">
        <v>0</v>
      </c>
      <c r="Q59" s="163">
        <f t="shared" si="12"/>
        <v>0</v>
      </c>
      <c r="R59" s="163"/>
      <c r="S59" s="163" t="s">
        <v>178</v>
      </c>
      <c r="T59" s="164" t="s">
        <v>179</v>
      </c>
      <c r="U59" s="165">
        <v>0</v>
      </c>
      <c r="V59" s="165">
        <f t="shared" si="13"/>
        <v>0</v>
      </c>
      <c r="W59" s="165"/>
      <c r="X59" s="165" t="s">
        <v>196</v>
      </c>
      <c r="Y59" s="166"/>
      <c r="Z59" s="166"/>
      <c r="AA59" s="166"/>
      <c r="AB59" s="166"/>
      <c r="AC59" s="166"/>
      <c r="AD59" s="166"/>
      <c r="AE59" s="166"/>
      <c r="AF59" s="166"/>
      <c r="AG59" s="166" t="s">
        <v>1085</v>
      </c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12.75" outlineLevel="1">
      <c r="A60" s="157">
        <v>52</v>
      </c>
      <c r="B60" s="158" t="s">
        <v>1209</v>
      </c>
      <c r="C60" s="159"/>
      <c r="D60" s="160"/>
      <c r="E60" s="161">
        <v>0</v>
      </c>
      <c r="F60" s="162"/>
      <c r="G60" s="163">
        <f t="shared" si="7"/>
        <v>0</v>
      </c>
      <c r="H60" s="162"/>
      <c r="I60" s="163">
        <f t="shared" si="8"/>
        <v>0</v>
      </c>
      <c r="J60" s="162"/>
      <c r="K60" s="163">
        <f t="shared" si="9"/>
        <v>0</v>
      </c>
      <c r="L60" s="163">
        <v>21</v>
      </c>
      <c r="M60" s="163">
        <f t="shared" si="10"/>
        <v>0</v>
      </c>
      <c r="N60" s="163">
        <v>0</v>
      </c>
      <c r="O60" s="163">
        <f t="shared" si="11"/>
        <v>0</v>
      </c>
      <c r="P60" s="163">
        <v>0</v>
      </c>
      <c r="Q60" s="163">
        <f t="shared" si="12"/>
        <v>0</v>
      </c>
      <c r="R60" s="163"/>
      <c r="S60" s="163" t="s">
        <v>178</v>
      </c>
      <c r="T60" s="164" t="s">
        <v>179</v>
      </c>
      <c r="U60" s="165">
        <v>0</v>
      </c>
      <c r="V60" s="165">
        <f t="shared" si="13"/>
        <v>0</v>
      </c>
      <c r="W60" s="165"/>
      <c r="X60" s="165" t="s">
        <v>196</v>
      </c>
      <c r="Y60" s="166"/>
      <c r="Z60" s="166"/>
      <c r="AA60" s="166"/>
      <c r="AB60" s="166"/>
      <c r="AC60" s="166"/>
      <c r="AD60" s="166"/>
      <c r="AE60" s="166"/>
      <c r="AF60" s="166"/>
      <c r="AG60" s="166" t="s">
        <v>1085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ht="12.75" outlineLevel="1">
      <c r="A61" s="157">
        <v>53</v>
      </c>
      <c r="B61" s="158" t="s">
        <v>1210</v>
      </c>
      <c r="C61" s="159" t="s">
        <v>1211</v>
      </c>
      <c r="D61" s="160" t="s">
        <v>1102</v>
      </c>
      <c r="E61" s="161">
        <v>40</v>
      </c>
      <c r="F61" s="162"/>
      <c r="G61" s="163">
        <f t="shared" si="7"/>
        <v>0</v>
      </c>
      <c r="H61" s="162"/>
      <c r="I61" s="163">
        <f t="shared" si="8"/>
        <v>0</v>
      </c>
      <c r="J61" s="162"/>
      <c r="K61" s="163">
        <f t="shared" si="9"/>
        <v>0</v>
      </c>
      <c r="L61" s="163">
        <v>21</v>
      </c>
      <c r="M61" s="163">
        <f t="shared" si="10"/>
        <v>0</v>
      </c>
      <c r="N61" s="163">
        <v>0</v>
      </c>
      <c r="O61" s="163">
        <f t="shared" si="11"/>
        <v>0</v>
      </c>
      <c r="P61" s="163">
        <v>0</v>
      </c>
      <c r="Q61" s="163">
        <f t="shared" si="12"/>
        <v>0</v>
      </c>
      <c r="R61" s="163"/>
      <c r="S61" s="163" t="s">
        <v>178</v>
      </c>
      <c r="T61" s="164" t="s">
        <v>179</v>
      </c>
      <c r="U61" s="165">
        <v>0</v>
      </c>
      <c r="V61" s="165">
        <f t="shared" si="13"/>
        <v>0</v>
      </c>
      <c r="W61" s="165"/>
      <c r="X61" s="165" t="s">
        <v>196</v>
      </c>
      <c r="Y61" s="166"/>
      <c r="Z61" s="166"/>
      <c r="AA61" s="166"/>
      <c r="AB61" s="166"/>
      <c r="AC61" s="166"/>
      <c r="AD61" s="166"/>
      <c r="AE61" s="166"/>
      <c r="AF61" s="166"/>
      <c r="AG61" s="166" t="s">
        <v>1085</v>
      </c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ht="12.75" outlineLevel="1">
      <c r="A62" s="157">
        <v>54</v>
      </c>
      <c r="B62" s="158" t="s">
        <v>1212</v>
      </c>
      <c r="C62" s="159" t="s">
        <v>1213</v>
      </c>
      <c r="D62" s="160" t="s">
        <v>1102</v>
      </c>
      <c r="E62" s="161">
        <v>360</v>
      </c>
      <c r="F62" s="162"/>
      <c r="G62" s="163">
        <f t="shared" si="7"/>
        <v>0</v>
      </c>
      <c r="H62" s="162"/>
      <c r="I62" s="163">
        <f t="shared" si="8"/>
        <v>0</v>
      </c>
      <c r="J62" s="162"/>
      <c r="K62" s="163">
        <f t="shared" si="9"/>
        <v>0</v>
      </c>
      <c r="L62" s="163">
        <v>21</v>
      </c>
      <c r="M62" s="163">
        <f t="shared" si="10"/>
        <v>0</v>
      </c>
      <c r="N62" s="163">
        <v>0</v>
      </c>
      <c r="O62" s="163">
        <f t="shared" si="11"/>
        <v>0</v>
      </c>
      <c r="P62" s="163">
        <v>0</v>
      </c>
      <c r="Q62" s="163">
        <f t="shared" si="12"/>
        <v>0</v>
      </c>
      <c r="R62" s="163"/>
      <c r="S62" s="163" t="s">
        <v>178</v>
      </c>
      <c r="T62" s="164" t="s">
        <v>179</v>
      </c>
      <c r="U62" s="165">
        <v>0</v>
      </c>
      <c r="V62" s="165">
        <f t="shared" si="13"/>
        <v>0</v>
      </c>
      <c r="W62" s="165"/>
      <c r="X62" s="165" t="s">
        <v>196</v>
      </c>
      <c r="Y62" s="166"/>
      <c r="Z62" s="166"/>
      <c r="AA62" s="166"/>
      <c r="AB62" s="166"/>
      <c r="AC62" s="166"/>
      <c r="AD62" s="166"/>
      <c r="AE62" s="166"/>
      <c r="AF62" s="166"/>
      <c r="AG62" s="166" t="s">
        <v>1085</v>
      </c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ht="12.75" outlineLevel="1">
      <c r="A63" s="157">
        <v>55</v>
      </c>
      <c r="B63" s="158" t="s">
        <v>1214</v>
      </c>
      <c r="C63" s="159" t="s">
        <v>1215</v>
      </c>
      <c r="D63" s="160" t="s">
        <v>177</v>
      </c>
      <c r="E63" s="161">
        <v>1</v>
      </c>
      <c r="F63" s="162"/>
      <c r="G63" s="163">
        <f t="shared" si="7"/>
        <v>0</v>
      </c>
      <c r="H63" s="162"/>
      <c r="I63" s="163">
        <f t="shared" si="8"/>
        <v>0</v>
      </c>
      <c r="J63" s="162"/>
      <c r="K63" s="163">
        <f t="shared" si="9"/>
        <v>0</v>
      </c>
      <c r="L63" s="163">
        <v>21</v>
      </c>
      <c r="M63" s="163">
        <f t="shared" si="10"/>
        <v>0</v>
      </c>
      <c r="N63" s="163">
        <v>0</v>
      </c>
      <c r="O63" s="163">
        <f t="shared" si="11"/>
        <v>0</v>
      </c>
      <c r="P63" s="163">
        <v>0</v>
      </c>
      <c r="Q63" s="163">
        <f t="shared" si="12"/>
        <v>0</v>
      </c>
      <c r="R63" s="163"/>
      <c r="S63" s="163" t="s">
        <v>178</v>
      </c>
      <c r="T63" s="164" t="s">
        <v>179</v>
      </c>
      <c r="U63" s="165">
        <v>0</v>
      </c>
      <c r="V63" s="165">
        <f t="shared" si="13"/>
        <v>0</v>
      </c>
      <c r="W63" s="165"/>
      <c r="X63" s="165" t="s">
        <v>196</v>
      </c>
      <c r="Y63" s="166"/>
      <c r="Z63" s="166"/>
      <c r="AA63" s="166"/>
      <c r="AB63" s="166"/>
      <c r="AC63" s="166"/>
      <c r="AD63" s="166"/>
      <c r="AE63" s="166"/>
      <c r="AF63" s="166"/>
      <c r="AG63" s="166" t="s">
        <v>1085</v>
      </c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12.75" outlineLevel="1">
      <c r="A64" s="157">
        <v>56</v>
      </c>
      <c r="B64" s="158" t="s">
        <v>1216</v>
      </c>
      <c r="C64" s="159" t="s">
        <v>1217</v>
      </c>
      <c r="D64" s="160" t="s">
        <v>177</v>
      </c>
      <c r="E64" s="161">
        <v>1</v>
      </c>
      <c r="F64" s="162"/>
      <c r="G64" s="163">
        <f t="shared" si="7"/>
        <v>0</v>
      </c>
      <c r="H64" s="162"/>
      <c r="I64" s="163">
        <f t="shared" si="8"/>
        <v>0</v>
      </c>
      <c r="J64" s="162"/>
      <c r="K64" s="163">
        <f t="shared" si="9"/>
        <v>0</v>
      </c>
      <c r="L64" s="163">
        <v>21</v>
      </c>
      <c r="M64" s="163">
        <f t="shared" si="10"/>
        <v>0</v>
      </c>
      <c r="N64" s="163">
        <v>0</v>
      </c>
      <c r="O64" s="163">
        <f t="shared" si="11"/>
        <v>0</v>
      </c>
      <c r="P64" s="163">
        <v>0</v>
      </c>
      <c r="Q64" s="163">
        <f t="shared" si="12"/>
        <v>0</v>
      </c>
      <c r="R64" s="163"/>
      <c r="S64" s="163" t="s">
        <v>178</v>
      </c>
      <c r="T64" s="164" t="s">
        <v>179</v>
      </c>
      <c r="U64" s="165">
        <v>0</v>
      </c>
      <c r="V64" s="165">
        <f t="shared" si="13"/>
        <v>0</v>
      </c>
      <c r="W64" s="165"/>
      <c r="X64" s="165" t="s">
        <v>196</v>
      </c>
      <c r="Y64" s="166"/>
      <c r="Z64" s="166"/>
      <c r="AA64" s="166"/>
      <c r="AB64" s="166"/>
      <c r="AC64" s="166"/>
      <c r="AD64" s="166"/>
      <c r="AE64" s="166"/>
      <c r="AF64" s="166"/>
      <c r="AG64" s="166" t="s">
        <v>1085</v>
      </c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ht="12.75" outlineLevel="1">
      <c r="A65" s="167">
        <v>57</v>
      </c>
      <c r="B65" s="168" t="s">
        <v>1218</v>
      </c>
      <c r="C65" s="169" t="s">
        <v>1219</v>
      </c>
      <c r="D65" s="170" t="s">
        <v>177</v>
      </c>
      <c r="E65" s="171">
        <v>1</v>
      </c>
      <c r="F65" s="172"/>
      <c r="G65" s="173">
        <f t="shared" si="7"/>
        <v>0</v>
      </c>
      <c r="H65" s="172"/>
      <c r="I65" s="173">
        <f t="shared" si="8"/>
        <v>0</v>
      </c>
      <c r="J65" s="172"/>
      <c r="K65" s="173">
        <f t="shared" si="9"/>
        <v>0</v>
      </c>
      <c r="L65" s="173">
        <v>21</v>
      </c>
      <c r="M65" s="173">
        <f t="shared" si="10"/>
        <v>0</v>
      </c>
      <c r="N65" s="173">
        <v>0</v>
      </c>
      <c r="O65" s="173">
        <f t="shared" si="11"/>
        <v>0</v>
      </c>
      <c r="P65" s="173">
        <v>0</v>
      </c>
      <c r="Q65" s="173">
        <f t="shared" si="12"/>
        <v>0</v>
      </c>
      <c r="R65" s="173"/>
      <c r="S65" s="173" t="s">
        <v>178</v>
      </c>
      <c r="T65" s="174" t="s">
        <v>179</v>
      </c>
      <c r="U65" s="165">
        <v>0</v>
      </c>
      <c r="V65" s="165">
        <f t="shared" si="13"/>
        <v>0</v>
      </c>
      <c r="W65" s="165"/>
      <c r="X65" s="165" t="s">
        <v>1220</v>
      </c>
      <c r="Y65" s="166"/>
      <c r="Z65" s="166"/>
      <c r="AA65" s="166"/>
      <c r="AB65" s="166"/>
      <c r="AC65" s="166"/>
      <c r="AD65" s="166"/>
      <c r="AE65" s="166"/>
      <c r="AF65" s="166"/>
      <c r="AG65" s="166" t="s">
        <v>1221</v>
      </c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ht="12.75" outlineLevel="1">
      <c r="A66" s="183"/>
      <c r="B66" s="184"/>
      <c r="C66" s="186" t="s">
        <v>1222</v>
      </c>
      <c r="D66" s="187"/>
      <c r="E66" s="188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6"/>
      <c r="Z66" s="166"/>
      <c r="AA66" s="166"/>
      <c r="AB66" s="166"/>
      <c r="AC66" s="166"/>
      <c r="AD66" s="166"/>
      <c r="AE66" s="166"/>
      <c r="AF66" s="166"/>
      <c r="AG66" s="166" t="s">
        <v>201</v>
      </c>
      <c r="AH66" s="166">
        <v>0</v>
      </c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ht="12.75" outlineLevel="1">
      <c r="A67" s="183"/>
      <c r="B67" s="184"/>
      <c r="C67" s="186" t="s">
        <v>1480</v>
      </c>
      <c r="D67" s="187"/>
      <c r="E67" s="188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6"/>
      <c r="Z67" s="166"/>
      <c r="AA67" s="166"/>
      <c r="AB67" s="166"/>
      <c r="AC67" s="166"/>
      <c r="AD67" s="166"/>
      <c r="AE67" s="166"/>
      <c r="AF67" s="166"/>
      <c r="AG67" s="166" t="s">
        <v>201</v>
      </c>
      <c r="AH67" s="166">
        <v>0</v>
      </c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ht="12.75" outlineLevel="1">
      <c r="A68" s="183"/>
      <c r="B68" s="184"/>
      <c r="C68" s="186" t="s">
        <v>45</v>
      </c>
      <c r="D68" s="187"/>
      <c r="E68" s="188">
        <v>1</v>
      </c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6"/>
      <c r="Z68" s="166"/>
      <c r="AA68" s="166"/>
      <c r="AB68" s="166"/>
      <c r="AC68" s="166"/>
      <c r="AD68" s="166"/>
      <c r="AE68" s="166"/>
      <c r="AF68" s="166"/>
      <c r="AG68" s="166" t="s">
        <v>201</v>
      </c>
      <c r="AH68" s="166">
        <v>0</v>
      </c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ht="22.5" outlineLevel="1">
      <c r="A69" s="167">
        <v>58</v>
      </c>
      <c r="B69" s="168" t="s">
        <v>1223</v>
      </c>
      <c r="C69" s="169" t="s">
        <v>1481</v>
      </c>
      <c r="D69" s="170" t="s">
        <v>177</v>
      </c>
      <c r="E69" s="171">
        <v>5</v>
      </c>
      <c r="F69" s="172"/>
      <c r="G69" s="173">
        <f>ROUND(E69*F69,2)</f>
        <v>0</v>
      </c>
      <c r="H69" s="172"/>
      <c r="I69" s="173">
        <f>ROUND(E69*H69,2)</f>
        <v>0</v>
      </c>
      <c r="J69" s="172"/>
      <c r="K69" s="173">
        <f>ROUND(E69*J69,2)</f>
        <v>0</v>
      </c>
      <c r="L69" s="173">
        <v>21</v>
      </c>
      <c r="M69" s="173">
        <f>G69*(1+L69/100)</f>
        <v>0</v>
      </c>
      <c r="N69" s="173">
        <v>0</v>
      </c>
      <c r="O69" s="173">
        <f>ROUND(E69*N69,2)</f>
        <v>0</v>
      </c>
      <c r="P69" s="173">
        <v>0</v>
      </c>
      <c r="Q69" s="173">
        <f>ROUND(E69*P69,2)</f>
        <v>0</v>
      </c>
      <c r="R69" s="173"/>
      <c r="S69" s="173" t="s">
        <v>178</v>
      </c>
      <c r="T69" s="174" t="s">
        <v>179</v>
      </c>
      <c r="U69" s="165">
        <v>0</v>
      </c>
      <c r="V69" s="165">
        <f>ROUND(E69*U69,2)</f>
        <v>0</v>
      </c>
      <c r="W69" s="165"/>
      <c r="X69" s="165" t="s">
        <v>490</v>
      </c>
      <c r="Y69" s="166"/>
      <c r="Z69" s="166"/>
      <c r="AA69" s="166"/>
      <c r="AB69" s="166"/>
      <c r="AC69" s="166"/>
      <c r="AD69" s="166"/>
      <c r="AE69" s="166"/>
      <c r="AF69" s="166"/>
      <c r="AG69" s="166" t="s">
        <v>998</v>
      </c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ht="12.75" outlineLevel="1">
      <c r="A70" s="183"/>
      <c r="B70" s="184"/>
      <c r="C70" s="186" t="s">
        <v>1482</v>
      </c>
      <c r="D70" s="187"/>
      <c r="E70" s="188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6"/>
      <c r="Z70" s="166"/>
      <c r="AA70" s="166"/>
      <c r="AB70" s="166"/>
      <c r="AC70" s="166"/>
      <c r="AD70" s="166"/>
      <c r="AE70" s="166"/>
      <c r="AF70" s="166"/>
      <c r="AG70" s="166" t="s">
        <v>201</v>
      </c>
      <c r="AH70" s="166">
        <v>0</v>
      </c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ht="12.75" outlineLevel="1">
      <c r="A71" s="183"/>
      <c r="B71" s="184"/>
      <c r="C71" s="186" t="s">
        <v>1469</v>
      </c>
      <c r="D71" s="187"/>
      <c r="E71" s="188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6"/>
      <c r="Z71" s="166"/>
      <c r="AA71" s="166"/>
      <c r="AB71" s="166"/>
      <c r="AC71" s="166"/>
      <c r="AD71" s="166"/>
      <c r="AE71" s="166"/>
      <c r="AF71" s="166"/>
      <c r="AG71" s="166" t="s">
        <v>201</v>
      </c>
      <c r="AH71" s="166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ht="12.75" outlineLevel="1">
      <c r="A72" s="183"/>
      <c r="B72" s="184"/>
      <c r="C72" s="186" t="s">
        <v>56</v>
      </c>
      <c r="D72" s="187"/>
      <c r="E72" s="188">
        <v>5</v>
      </c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6"/>
      <c r="Z72" s="166"/>
      <c r="AA72" s="166"/>
      <c r="AB72" s="166"/>
      <c r="AC72" s="166"/>
      <c r="AD72" s="166"/>
      <c r="AE72" s="166"/>
      <c r="AF72" s="166"/>
      <c r="AG72" s="166" t="s">
        <v>201</v>
      </c>
      <c r="AH72" s="166">
        <v>0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12.75" outlineLevel="1">
      <c r="A73" s="157">
        <v>59</v>
      </c>
      <c r="B73" s="158" t="s">
        <v>1225</v>
      </c>
      <c r="C73" s="159" t="s">
        <v>1483</v>
      </c>
      <c r="D73" s="160" t="s">
        <v>177</v>
      </c>
      <c r="E73" s="161">
        <v>1</v>
      </c>
      <c r="F73" s="162"/>
      <c r="G73" s="163">
        <f>ROUND(E73*F73,2)</f>
        <v>0</v>
      </c>
      <c r="H73" s="162"/>
      <c r="I73" s="163">
        <f>ROUND(E73*H73,2)</f>
        <v>0</v>
      </c>
      <c r="J73" s="162"/>
      <c r="K73" s="163">
        <f>ROUND(E73*J73,2)</f>
        <v>0</v>
      </c>
      <c r="L73" s="163">
        <v>21</v>
      </c>
      <c r="M73" s="163">
        <f>G73*(1+L73/100)</f>
        <v>0</v>
      </c>
      <c r="N73" s="163">
        <v>0</v>
      </c>
      <c r="O73" s="163">
        <f>ROUND(E73*N73,2)</f>
        <v>0</v>
      </c>
      <c r="P73" s="163">
        <v>0</v>
      </c>
      <c r="Q73" s="163">
        <f>ROUND(E73*P73,2)</f>
        <v>0</v>
      </c>
      <c r="R73" s="163"/>
      <c r="S73" s="163" t="s">
        <v>178</v>
      </c>
      <c r="T73" s="164" t="s">
        <v>179</v>
      </c>
      <c r="U73" s="165">
        <v>0</v>
      </c>
      <c r="V73" s="165">
        <f>ROUND(E73*U73,2)</f>
        <v>0</v>
      </c>
      <c r="W73" s="165"/>
      <c r="X73" s="165" t="s">
        <v>490</v>
      </c>
      <c r="Y73" s="166"/>
      <c r="Z73" s="166"/>
      <c r="AA73" s="166"/>
      <c r="AB73" s="166"/>
      <c r="AC73" s="166"/>
      <c r="AD73" s="166"/>
      <c r="AE73" s="166"/>
      <c r="AF73" s="166"/>
      <c r="AG73" s="166" t="s">
        <v>998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ht="22.5" outlineLevel="1">
      <c r="A74" s="167">
        <v>60</v>
      </c>
      <c r="B74" s="168" t="s">
        <v>1226</v>
      </c>
      <c r="C74" s="169" t="s">
        <v>1484</v>
      </c>
      <c r="D74" s="170" t="s">
        <v>177</v>
      </c>
      <c r="E74" s="171">
        <v>3</v>
      </c>
      <c r="F74" s="172"/>
      <c r="G74" s="173">
        <f>ROUND(E74*F74,2)</f>
        <v>0</v>
      </c>
      <c r="H74" s="172"/>
      <c r="I74" s="173">
        <f>ROUND(E74*H74,2)</f>
        <v>0</v>
      </c>
      <c r="J74" s="172"/>
      <c r="K74" s="173">
        <f>ROUND(E74*J74,2)</f>
        <v>0</v>
      </c>
      <c r="L74" s="173">
        <v>21</v>
      </c>
      <c r="M74" s="173">
        <f>G74*(1+L74/100)</f>
        <v>0</v>
      </c>
      <c r="N74" s="173">
        <v>0</v>
      </c>
      <c r="O74" s="173">
        <f>ROUND(E74*N74,2)</f>
        <v>0</v>
      </c>
      <c r="P74" s="173">
        <v>0</v>
      </c>
      <c r="Q74" s="173">
        <f>ROUND(E74*P74,2)</f>
        <v>0</v>
      </c>
      <c r="R74" s="173"/>
      <c r="S74" s="173" t="s">
        <v>178</v>
      </c>
      <c r="T74" s="174" t="s">
        <v>179</v>
      </c>
      <c r="U74" s="165">
        <v>0</v>
      </c>
      <c r="V74" s="165">
        <f>ROUND(E74*U74,2)</f>
        <v>0</v>
      </c>
      <c r="W74" s="165"/>
      <c r="X74" s="165" t="s">
        <v>490</v>
      </c>
      <c r="Y74" s="166"/>
      <c r="Z74" s="166"/>
      <c r="AA74" s="166"/>
      <c r="AB74" s="166"/>
      <c r="AC74" s="166"/>
      <c r="AD74" s="166"/>
      <c r="AE74" s="166"/>
      <c r="AF74" s="166"/>
      <c r="AG74" s="166" t="s">
        <v>998</v>
      </c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12.75" outlineLevel="1">
      <c r="A75" s="183"/>
      <c r="B75" s="184"/>
      <c r="C75" s="186" t="s">
        <v>1482</v>
      </c>
      <c r="D75" s="187"/>
      <c r="E75" s="188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6"/>
      <c r="Z75" s="166"/>
      <c r="AA75" s="166"/>
      <c r="AB75" s="166"/>
      <c r="AC75" s="166"/>
      <c r="AD75" s="166"/>
      <c r="AE75" s="166"/>
      <c r="AF75" s="166"/>
      <c r="AG75" s="166" t="s">
        <v>201</v>
      </c>
      <c r="AH75" s="166">
        <v>0</v>
      </c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12.75" outlineLevel="1">
      <c r="A76" s="183"/>
      <c r="B76" s="184"/>
      <c r="C76" s="186" t="s">
        <v>1485</v>
      </c>
      <c r="D76" s="187"/>
      <c r="E76" s="188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6"/>
      <c r="Z76" s="166"/>
      <c r="AA76" s="166"/>
      <c r="AB76" s="166"/>
      <c r="AC76" s="166"/>
      <c r="AD76" s="166"/>
      <c r="AE76" s="166"/>
      <c r="AF76" s="166"/>
      <c r="AG76" s="166" t="s">
        <v>201</v>
      </c>
      <c r="AH76" s="166">
        <v>0</v>
      </c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ht="12.75" outlineLevel="1">
      <c r="A77" s="183"/>
      <c r="B77" s="184"/>
      <c r="C77" s="186" t="s">
        <v>52</v>
      </c>
      <c r="D77" s="187"/>
      <c r="E77" s="188">
        <v>3</v>
      </c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6"/>
      <c r="Z77" s="166"/>
      <c r="AA77" s="166"/>
      <c r="AB77" s="166"/>
      <c r="AC77" s="166"/>
      <c r="AD77" s="166"/>
      <c r="AE77" s="166"/>
      <c r="AF77" s="166"/>
      <c r="AG77" s="166" t="s">
        <v>201</v>
      </c>
      <c r="AH77" s="166">
        <v>0</v>
      </c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ht="12.75" outlineLevel="1">
      <c r="A78" s="157">
        <v>61</v>
      </c>
      <c r="B78" s="158" t="s">
        <v>1227</v>
      </c>
      <c r="C78" s="159" t="s">
        <v>1228</v>
      </c>
      <c r="D78" s="160" t="s">
        <v>177</v>
      </c>
      <c r="E78" s="161">
        <v>1</v>
      </c>
      <c r="F78" s="162"/>
      <c r="G78" s="163">
        <f>ROUND(E78*F78,2)</f>
        <v>0</v>
      </c>
      <c r="H78" s="162"/>
      <c r="I78" s="163">
        <f>ROUND(E78*H78,2)</f>
        <v>0</v>
      </c>
      <c r="J78" s="162"/>
      <c r="K78" s="163">
        <f>ROUND(E78*J78,2)</f>
        <v>0</v>
      </c>
      <c r="L78" s="163">
        <v>21</v>
      </c>
      <c r="M78" s="163">
        <f>G78*(1+L78/100)</f>
        <v>0</v>
      </c>
      <c r="N78" s="163">
        <v>0</v>
      </c>
      <c r="O78" s="163">
        <f>ROUND(E78*N78,2)</f>
        <v>0</v>
      </c>
      <c r="P78" s="163">
        <v>0</v>
      </c>
      <c r="Q78" s="163">
        <f>ROUND(E78*P78,2)</f>
        <v>0</v>
      </c>
      <c r="R78" s="163"/>
      <c r="S78" s="163" t="s">
        <v>178</v>
      </c>
      <c r="T78" s="164" t="s">
        <v>179</v>
      </c>
      <c r="U78" s="165">
        <v>0</v>
      </c>
      <c r="V78" s="165">
        <f>ROUND(E78*U78,2)</f>
        <v>0</v>
      </c>
      <c r="W78" s="165"/>
      <c r="X78" s="165" t="s">
        <v>490</v>
      </c>
      <c r="Y78" s="166"/>
      <c r="Z78" s="166"/>
      <c r="AA78" s="166"/>
      <c r="AB78" s="166"/>
      <c r="AC78" s="166"/>
      <c r="AD78" s="166"/>
      <c r="AE78" s="166"/>
      <c r="AF78" s="166"/>
      <c r="AG78" s="166" t="s">
        <v>998</v>
      </c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ht="12.75" outlineLevel="1">
      <c r="A79" s="157">
        <v>62</v>
      </c>
      <c r="B79" s="158" t="s">
        <v>1229</v>
      </c>
      <c r="C79" s="159" t="s">
        <v>1230</v>
      </c>
      <c r="D79" s="160" t="s">
        <v>177</v>
      </c>
      <c r="E79" s="161">
        <v>1</v>
      </c>
      <c r="F79" s="162"/>
      <c r="G79" s="163">
        <f>ROUND(E79*F79,2)</f>
        <v>0</v>
      </c>
      <c r="H79" s="162"/>
      <c r="I79" s="163">
        <f>ROUND(E79*H79,2)</f>
        <v>0</v>
      </c>
      <c r="J79" s="162"/>
      <c r="K79" s="163">
        <f>ROUND(E79*J79,2)</f>
        <v>0</v>
      </c>
      <c r="L79" s="163">
        <v>21</v>
      </c>
      <c r="M79" s="163">
        <f>G79*(1+L79/100)</f>
        <v>0</v>
      </c>
      <c r="N79" s="163">
        <v>0</v>
      </c>
      <c r="O79" s="163">
        <f>ROUND(E79*N79,2)</f>
        <v>0</v>
      </c>
      <c r="P79" s="163">
        <v>0</v>
      </c>
      <c r="Q79" s="163">
        <f>ROUND(E79*P79,2)</f>
        <v>0</v>
      </c>
      <c r="R79" s="163"/>
      <c r="S79" s="163" t="s">
        <v>178</v>
      </c>
      <c r="T79" s="164" t="s">
        <v>179</v>
      </c>
      <c r="U79" s="165">
        <v>0</v>
      </c>
      <c r="V79" s="165">
        <f>ROUND(E79*U79,2)</f>
        <v>0</v>
      </c>
      <c r="W79" s="165"/>
      <c r="X79" s="165" t="s">
        <v>490</v>
      </c>
      <c r="Y79" s="166"/>
      <c r="Z79" s="166"/>
      <c r="AA79" s="166"/>
      <c r="AB79" s="166"/>
      <c r="AC79" s="166"/>
      <c r="AD79" s="166"/>
      <c r="AE79" s="166"/>
      <c r="AF79" s="166"/>
      <c r="AG79" s="166" t="s">
        <v>998</v>
      </c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ht="22.5" outlineLevel="1">
      <c r="A80" s="167">
        <v>63</v>
      </c>
      <c r="B80" s="168" t="s">
        <v>1231</v>
      </c>
      <c r="C80" s="169" t="s">
        <v>1468</v>
      </c>
      <c r="D80" s="170" t="s">
        <v>177</v>
      </c>
      <c r="E80" s="171">
        <v>2</v>
      </c>
      <c r="F80" s="172"/>
      <c r="G80" s="173">
        <f>ROUND(E80*F80,2)</f>
        <v>0</v>
      </c>
      <c r="H80" s="172"/>
      <c r="I80" s="173">
        <f>ROUND(E80*H80,2)</f>
        <v>0</v>
      </c>
      <c r="J80" s="172"/>
      <c r="K80" s="173">
        <f>ROUND(E80*J80,2)</f>
        <v>0</v>
      </c>
      <c r="L80" s="173">
        <v>21</v>
      </c>
      <c r="M80" s="173">
        <f>G80*(1+L80/100)</f>
        <v>0</v>
      </c>
      <c r="N80" s="173">
        <v>0</v>
      </c>
      <c r="O80" s="173">
        <f>ROUND(E80*N80,2)</f>
        <v>0</v>
      </c>
      <c r="P80" s="173">
        <v>0</v>
      </c>
      <c r="Q80" s="173">
        <f>ROUND(E80*P80,2)</f>
        <v>0</v>
      </c>
      <c r="R80" s="173"/>
      <c r="S80" s="173" t="s">
        <v>178</v>
      </c>
      <c r="T80" s="174" t="s">
        <v>179</v>
      </c>
      <c r="U80" s="165">
        <v>0</v>
      </c>
      <c r="V80" s="165">
        <f>ROUND(E80*U80,2)</f>
        <v>0</v>
      </c>
      <c r="W80" s="165"/>
      <c r="X80" s="165" t="s">
        <v>490</v>
      </c>
      <c r="Y80" s="166"/>
      <c r="Z80" s="166"/>
      <c r="AA80" s="166"/>
      <c r="AB80" s="166"/>
      <c r="AC80" s="166"/>
      <c r="AD80" s="166"/>
      <c r="AE80" s="166"/>
      <c r="AF80" s="166"/>
      <c r="AG80" s="166" t="s">
        <v>998</v>
      </c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ht="12.75" outlineLevel="1">
      <c r="A81" s="183"/>
      <c r="B81" s="184"/>
      <c r="C81" s="186" t="s">
        <v>1224</v>
      </c>
      <c r="D81" s="187"/>
      <c r="E81" s="188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6"/>
      <c r="Z81" s="166"/>
      <c r="AA81" s="166"/>
      <c r="AB81" s="166"/>
      <c r="AC81" s="166"/>
      <c r="AD81" s="166"/>
      <c r="AE81" s="166"/>
      <c r="AF81" s="166"/>
      <c r="AG81" s="166" t="s">
        <v>201</v>
      </c>
      <c r="AH81" s="166">
        <v>0</v>
      </c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ht="12.75" outlineLevel="1">
      <c r="A82" s="183"/>
      <c r="B82" s="184"/>
      <c r="C82" s="186" t="s">
        <v>1469</v>
      </c>
      <c r="D82" s="187"/>
      <c r="E82" s="188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6"/>
      <c r="Z82" s="166"/>
      <c r="AA82" s="166"/>
      <c r="AB82" s="166"/>
      <c r="AC82" s="166"/>
      <c r="AD82" s="166"/>
      <c r="AE82" s="166"/>
      <c r="AF82" s="166"/>
      <c r="AG82" s="166" t="s">
        <v>201</v>
      </c>
      <c r="AH82" s="166">
        <v>0</v>
      </c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12.75" outlineLevel="1">
      <c r="A83" s="183"/>
      <c r="B83" s="184"/>
      <c r="C83" s="186" t="s">
        <v>50</v>
      </c>
      <c r="D83" s="187"/>
      <c r="E83" s="188">
        <v>2</v>
      </c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6"/>
      <c r="Z83" s="166"/>
      <c r="AA83" s="166"/>
      <c r="AB83" s="166"/>
      <c r="AC83" s="166"/>
      <c r="AD83" s="166"/>
      <c r="AE83" s="166"/>
      <c r="AF83" s="166"/>
      <c r="AG83" s="166" t="s">
        <v>201</v>
      </c>
      <c r="AH83" s="166">
        <v>0</v>
      </c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ht="12.75" outlineLevel="1">
      <c r="A84" s="167">
        <v>64</v>
      </c>
      <c r="B84" s="168" t="s">
        <v>1232</v>
      </c>
      <c r="C84" s="169" t="s">
        <v>1233</v>
      </c>
      <c r="D84" s="170" t="s">
        <v>177</v>
      </c>
      <c r="E84" s="171">
        <v>9</v>
      </c>
      <c r="F84" s="172"/>
      <c r="G84" s="173">
        <f>ROUND(E84*F84,2)</f>
        <v>0</v>
      </c>
      <c r="H84" s="172"/>
      <c r="I84" s="173">
        <f>ROUND(E84*H84,2)</f>
        <v>0</v>
      </c>
      <c r="J84" s="172"/>
      <c r="K84" s="173">
        <f>ROUND(E84*J84,2)</f>
        <v>0</v>
      </c>
      <c r="L84" s="173">
        <v>21</v>
      </c>
      <c r="M84" s="173">
        <f>G84*(1+L84/100)</f>
        <v>0</v>
      </c>
      <c r="N84" s="173">
        <v>0</v>
      </c>
      <c r="O84" s="173">
        <f>ROUND(E84*N84,2)</f>
        <v>0</v>
      </c>
      <c r="P84" s="173">
        <v>0</v>
      </c>
      <c r="Q84" s="173">
        <f>ROUND(E84*P84,2)</f>
        <v>0</v>
      </c>
      <c r="R84" s="173"/>
      <c r="S84" s="173" t="s">
        <v>178</v>
      </c>
      <c r="T84" s="174" t="s">
        <v>179</v>
      </c>
      <c r="U84" s="165">
        <v>0</v>
      </c>
      <c r="V84" s="165">
        <f>ROUND(E84*U84,2)</f>
        <v>0</v>
      </c>
      <c r="W84" s="165"/>
      <c r="X84" s="165" t="s">
        <v>490</v>
      </c>
      <c r="Y84" s="166"/>
      <c r="Z84" s="166"/>
      <c r="AA84" s="166"/>
      <c r="AB84" s="166"/>
      <c r="AC84" s="166"/>
      <c r="AD84" s="166"/>
      <c r="AE84" s="166"/>
      <c r="AF84" s="166"/>
      <c r="AG84" s="166" t="s">
        <v>998</v>
      </c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ht="12.75" outlineLevel="1">
      <c r="A85" s="183"/>
      <c r="B85" s="184"/>
      <c r="C85" s="186" t="s">
        <v>1234</v>
      </c>
      <c r="D85" s="187"/>
      <c r="E85" s="188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6"/>
      <c r="Z85" s="166"/>
      <c r="AA85" s="166"/>
      <c r="AB85" s="166"/>
      <c r="AC85" s="166"/>
      <c r="AD85" s="166"/>
      <c r="AE85" s="166"/>
      <c r="AF85" s="166"/>
      <c r="AG85" s="166" t="s">
        <v>201</v>
      </c>
      <c r="AH85" s="166">
        <v>0</v>
      </c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12.75" outlineLevel="1">
      <c r="A86" s="183"/>
      <c r="B86" s="184"/>
      <c r="C86" s="186" t="s">
        <v>1470</v>
      </c>
      <c r="D86" s="187"/>
      <c r="E86" s="188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6"/>
      <c r="Z86" s="166"/>
      <c r="AA86" s="166"/>
      <c r="AB86" s="166"/>
      <c r="AC86" s="166"/>
      <c r="AD86" s="166"/>
      <c r="AE86" s="166"/>
      <c r="AF86" s="166"/>
      <c r="AG86" s="166" t="s">
        <v>201</v>
      </c>
      <c r="AH86" s="166">
        <v>0</v>
      </c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ht="12.75" outlineLevel="1">
      <c r="A87" s="183"/>
      <c r="B87" s="184"/>
      <c r="C87" s="186" t="s">
        <v>85</v>
      </c>
      <c r="D87" s="187"/>
      <c r="E87" s="188">
        <v>9</v>
      </c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6"/>
      <c r="Z87" s="166"/>
      <c r="AA87" s="166"/>
      <c r="AB87" s="166"/>
      <c r="AC87" s="166"/>
      <c r="AD87" s="166"/>
      <c r="AE87" s="166"/>
      <c r="AF87" s="166"/>
      <c r="AG87" s="166" t="s">
        <v>201</v>
      </c>
      <c r="AH87" s="166">
        <v>0</v>
      </c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ht="12.75" outlineLevel="1">
      <c r="A88" s="167">
        <v>65</v>
      </c>
      <c r="B88" s="168" t="s">
        <v>1235</v>
      </c>
      <c r="C88" s="169" t="s">
        <v>1233</v>
      </c>
      <c r="D88" s="170" t="s">
        <v>177</v>
      </c>
      <c r="E88" s="171">
        <v>3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21</v>
      </c>
      <c r="M88" s="173">
        <f>G88*(1+L88/100)</f>
        <v>0</v>
      </c>
      <c r="N88" s="173">
        <v>0</v>
      </c>
      <c r="O88" s="173">
        <f>ROUND(E88*N88,2)</f>
        <v>0</v>
      </c>
      <c r="P88" s="173">
        <v>0</v>
      </c>
      <c r="Q88" s="173">
        <f>ROUND(E88*P88,2)</f>
        <v>0</v>
      </c>
      <c r="R88" s="173"/>
      <c r="S88" s="173" t="s">
        <v>178</v>
      </c>
      <c r="T88" s="174" t="s">
        <v>179</v>
      </c>
      <c r="U88" s="165">
        <v>0</v>
      </c>
      <c r="V88" s="165">
        <f>ROUND(E88*U88,2)</f>
        <v>0</v>
      </c>
      <c r="W88" s="165"/>
      <c r="X88" s="165" t="s">
        <v>490</v>
      </c>
      <c r="Y88" s="166"/>
      <c r="Z88" s="166"/>
      <c r="AA88" s="166"/>
      <c r="AB88" s="166"/>
      <c r="AC88" s="166"/>
      <c r="AD88" s="166"/>
      <c r="AE88" s="166"/>
      <c r="AF88" s="166"/>
      <c r="AG88" s="166" t="s">
        <v>998</v>
      </c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ht="12.75" outlineLevel="1">
      <c r="A89" s="183"/>
      <c r="B89" s="184"/>
      <c r="C89" s="186" t="s">
        <v>1234</v>
      </c>
      <c r="D89" s="187"/>
      <c r="E89" s="188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6"/>
      <c r="Z89" s="166"/>
      <c r="AA89" s="166"/>
      <c r="AB89" s="166"/>
      <c r="AC89" s="166"/>
      <c r="AD89" s="166"/>
      <c r="AE89" s="166"/>
      <c r="AF89" s="166"/>
      <c r="AG89" s="166" t="s">
        <v>201</v>
      </c>
      <c r="AH89" s="166">
        <v>0</v>
      </c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ht="12.75" outlineLevel="1">
      <c r="A90" s="183"/>
      <c r="B90" s="184"/>
      <c r="C90" s="186" t="s">
        <v>1471</v>
      </c>
      <c r="D90" s="187"/>
      <c r="E90" s="188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6"/>
      <c r="Z90" s="166"/>
      <c r="AA90" s="166"/>
      <c r="AB90" s="166"/>
      <c r="AC90" s="166"/>
      <c r="AD90" s="166"/>
      <c r="AE90" s="166"/>
      <c r="AF90" s="166"/>
      <c r="AG90" s="166" t="s">
        <v>201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ht="12.75" outlineLevel="1">
      <c r="A91" s="183"/>
      <c r="B91" s="184"/>
      <c r="C91" s="186" t="s">
        <v>52</v>
      </c>
      <c r="D91" s="187"/>
      <c r="E91" s="188">
        <v>3</v>
      </c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6"/>
      <c r="Z91" s="166"/>
      <c r="AA91" s="166"/>
      <c r="AB91" s="166"/>
      <c r="AC91" s="166"/>
      <c r="AD91" s="166"/>
      <c r="AE91" s="166"/>
      <c r="AF91" s="166"/>
      <c r="AG91" s="166" t="s">
        <v>201</v>
      </c>
      <c r="AH91" s="166">
        <v>0</v>
      </c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ht="12.75" outlineLevel="1">
      <c r="A92" s="167">
        <v>66</v>
      </c>
      <c r="B92" s="168" t="s">
        <v>1236</v>
      </c>
      <c r="C92" s="169" t="s">
        <v>1237</v>
      </c>
      <c r="D92" s="170" t="s">
        <v>177</v>
      </c>
      <c r="E92" s="171">
        <v>17</v>
      </c>
      <c r="F92" s="172"/>
      <c r="G92" s="173">
        <f>ROUND(E92*F92,2)</f>
        <v>0</v>
      </c>
      <c r="H92" s="172"/>
      <c r="I92" s="173">
        <f>ROUND(E92*H92,2)</f>
        <v>0</v>
      </c>
      <c r="J92" s="172"/>
      <c r="K92" s="173">
        <f>ROUND(E92*J92,2)</f>
        <v>0</v>
      </c>
      <c r="L92" s="173">
        <v>21</v>
      </c>
      <c r="M92" s="173">
        <f>G92*(1+L92/100)</f>
        <v>0</v>
      </c>
      <c r="N92" s="173">
        <v>0</v>
      </c>
      <c r="O92" s="173">
        <f>ROUND(E92*N92,2)</f>
        <v>0</v>
      </c>
      <c r="P92" s="173">
        <v>0</v>
      </c>
      <c r="Q92" s="173">
        <f>ROUND(E92*P92,2)</f>
        <v>0</v>
      </c>
      <c r="R92" s="173"/>
      <c r="S92" s="173" t="s">
        <v>178</v>
      </c>
      <c r="T92" s="174" t="s">
        <v>179</v>
      </c>
      <c r="U92" s="165">
        <v>0</v>
      </c>
      <c r="V92" s="165">
        <f>ROUND(E92*U92,2)</f>
        <v>0</v>
      </c>
      <c r="W92" s="165"/>
      <c r="X92" s="165" t="s">
        <v>490</v>
      </c>
      <c r="Y92" s="166"/>
      <c r="Z92" s="166"/>
      <c r="AA92" s="166"/>
      <c r="AB92" s="166"/>
      <c r="AC92" s="166"/>
      <c r="AD92" s="166"/>
      <c r="AE92" s="166"/>
      <c r="AF92" s="166"/>
      <c r="AG92" s="166" t="s">
        <v>998</v>
      </c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ht="12.75" outlineLevel="1">
      <c r="A93" s="183"/>
      <c r="B93" s="184"/>
      <c r="C93" s="186" t="s">
        <v>1238</v>
      </c>
      <c r="D93" s="187"/>
      <c r="E93" s="188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6"/>
      <c r="Z93" s="166"/>
      <c r="AA93" s="166"/>
      <c r="AB93" s="166"/>
      <c r="AC93" s="166"/>
      <c r="AD93" s="166"/>
      <c r="AE93" s="166"/>
      <c r="AF93" s="166"/>
      <c r="AG93" s="166" t="s">
        <v>201</v>
      </c>
      <c r="AH93" s="166">
        <v>0</v>
      </c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ht="12.75" outlineLevel="1">
      <c r="A94" s="183"/>
      <c r="B94" s="184"/>
      <c r="C94" s="186" t="s">
        <v>1472</v>
      </c>
      <c r="D94" s="187"/>
      <c r="E94" s="188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6"/>
      <c r="Z94" s="166"/>
      <c r="AA94" s="166"/>
      <c r="AB94" s="166"/>
      <c r="AC94" s="166"/>
      <c r="AD94" s="166"/>
      <c r="AE94" s="166"/>
      <c r="AF94" s="166"/>
      <c r="AG94" s="166" t="s">
        <v>201</v>
      </c>
      <c r="AH94" s="166">
        <v>0</v>
      </c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12.75" outlineLevel="1">
      <c r="A95" s="183"/>
      <c r="B95" s="184"/>
      <c r="C95" s="186" t="s">
        <v>1239</v>
      </c>
      <c r="D95" s="187"/>
      <c r="E95" s="188">
        <v>17</v>
      </c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6"/>
      <c r="Z95" s="166"/>
      <c r="AA95" s="166"/>
      <c r="AB95" s="166"/>
      <c r="AC95" s="166"/>
      <c r="AD95" s="166"/>
      <c r="AE95" s="166"/>
      <c r="AF95" s="166"/>
      <c r="AG95" s="166" t="s">
        <v>201</v>
      </c>
      <c r="AH95" s="166">
        <v>0</v>
      </c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ht="12.75" outlineLevel="1">
      <c r="A96" s="167">
        <v>67</v>
      </c>
      <c r="B96" s="168" t="s">
        <v>1240</v>
      </c>
      <c r="C96" s="169" t="s">
        <v>1241</v>
      </c>
      <c r="D96" s="170" t="s">
        <v>177</v>
      </c>
      <c r="E96" s="171">
        <v>2</v>
      </c>
      <c r="F96" s="172"/>
      <c r="G96" s="173">
        <f>ROUND(E96*F96,2)</f>
        <v>0</v>
      </c>
      <c r="H96" s="172"/>
      <c r="I96" s="173">
        <f>ROUND(E96*H96,2)</f>
        <v>0</v>
      </c>
      <c r="J96" s="172"/>
      <c r="K96" s="173">
        <f>ROUND(E96*J96,2)</f>
        <v>0</v>
      </c>
      <c r="L96" s="173">
        <v>21</v>
      </c>
      <c r="M96" s="173">
        <f>G96*(1+L96/100)</f>
        <v>0</v>
      </c>
      <c r="N96" s="173">
        <v>0</v>
      </c>
      <c r="O96" s="173">
        <f>ROUND(E96*N96,2)</f>
        <v>0</v>
      </c>
      <c r="P96" s="173">
        <v>0</v>
      </c>
      <c r="Q96" s="173">
        <f>ROUND(E96*P96,2)</f>
        <v>0</v>
      </c>
      <c r="R96" s="173"/>
      <c r="S96" s="173" t="s">
        <v>178</v>
      </c>
      <c r="T96" s="174" t="s">
        <v>179</v>
      </c>
      <c r="U96" s="165">
        <v>0</v>
      </c>
      <c r="V96" s="165">
        <f>ROUND(E96*U96,2)</f>
        <v>0</v>
      </c>
      <c r="W96" s="165"/>
      <c r="X96" s="165" t="s">
        <v>490</v>
      </c>
      <c r="Y96" s="166"/>
      <c r="Z96" s="166"/>
      <c r="AA96" s="166"/>
      <c r="AB96" s="166"/>
      <c r="AC96" s="166"/>
      <c r="AD96" s="166"/>
      <c r="AE96" s="166"/>
      <c r="AF96" s="166"/>
      <c r="AG96" s="166" t="s">
        <v>998</v>
      </c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ht="12.75" outlineLevel="1">
      <c r="A97" s="183"/>
      <c r="B97" s="184"/>
      <c r="C97" s="186" t="s">
        <v>1234</v>
      </c>
      <c r="D97" s="187"/>
      <c r="E97" s="188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6"/>
      <c r="Z97" s="166"/>
      <c r="AA97" s="166"/>
      <c r="AB97" s="166"/>
      <c r="AC97" s="166"/>
      <c r="AD97" s="166"/>
      <c r="AE97" s="166"/>
      <c r="AF97" s="166"/>
      <c r="AG97" s="166" t="s">
        <v>201</v>
      </c>
      <c r="AH97" s="166">
        <v>0</v>
      </c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ht="12.75" outlineLevel="1">
      <c r="A98" s="183"/>
      <c r="B98" s="184"/>
      <c r="C98" s="186" t="s">
        <v>1473</v>
      </c>
      <c r="D98" s="187"/>
      <c r="E98" s="188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6"/>
      <c r="Z98" s="166"/>
      <c r="AA98" s="166"/>
      <c r="AB98" s="166"/>
      <c r="AC98" s="166"/>
      <c r="AD98" s="166"/>
      <c r="AE98" s="166"/>
      <c r="AF98" s="166"/>
      <c r="AG98" s="166" t="s">
        <v>201</v>
      </c>
      <c r="AH98" s="166">
        <v>0</v>
      </c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ht="12.75" outlineLevel="1">
      <c r="A99" s="183"/>
      <c r="B99" s="184"/>
      <c r="C99" s="186" t="s">
        <v>50</v>
      </c>
      <c r="D99" s="187"/>
      <c r="E99" s="188">
        <v>2</v>
      </c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6"/>
      <c r="Z99" s="166"/>
      <c r="AA99" s="166"/>
      <c r="AB99" s="166"/>
      <c r="AC99" s="166"/>
      <c r="AD99" s="166"/>
      <c r="AE99" s="166"/>
      <c r="AF99" s="166"/>
      <c r="AG99" s="166" t="s">
        <v>201</v>
      </c>
      <c r="AH99" s="166">
        <v>0</v>
      </c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ht="12.75" outlineLevel="1">
      <c r="A100" s="167">
        <v>68</v>
      </c>
      <c r="B100" s="168" t="s">
        <v>1242</v>
      </c>
      <c r="C100" s="169" t="s">
        <v>1243</v>
      </c>
      <c r="D100" s="170" t="s">
        <v>177</v>
      </c>
      <c r="E100" s="171">
        <v>11</v>
      </c>
      <c r="F100" s="172"/>
      <c r="G100" s="173">
        <f>ROUND(E100*F100,2)</f>
        <v>0</v>
      </c>
      <c r="H100" s="172"/>
      <c r="I100" s="173">
        <f>ROUND(E100*H100,2)</f>
        <v>0</v>
      </c>
      <c r="J100" s="172"/>
      <c r="K100" s="173">
        <f>ROUND(E100*J100,2)</f>
        <v>0</v>
      </c>
      <c r="L100" s="173">
        <v>21</v>
      </c>
      <c r="M100" s="173">
        <f>G100*(1+L100/100)</f>
        <v>0</v>
      </c>
      <c r="N100" s="173">
        <v>0</v>
      </c>
      <c r="O100" s="173">
        <f>ROUND(E100*N100,2)</f>
        <v>0</v>
      </c>
      <c r="P100" s="173">
        <v>0</v>
      </c>
      <c r="Q100" s="173">
        <f>ROUND(E100*P100,2)</f>
        <v>0</v>
      </c>
      <c r="R100" s="173"/>
      <c r="S100" s="173" t="s">
        <v>178</v>
      </c>
      <c r="T100" s="174" t="s">
        <v>179</v>
      </c>
      <c r="U100" s="165">
        <v>0</v>
      </c>
      <c r="V100" s="165">
        <f>ROUND(E100*U100,2)</f>
        <v>0</v>
      </c>
      <c r="W100" s="165"/>
      <c r="X100" s="165" t="s">
        <v>490</v>
      </c>
      <c r="Y100" s="166"/>
      <c r="Z100" s="166"/>
      <c r="AA100" s="166"/>
      <c r="AB100" s="166"/>
      <c r="AC100" s="166"/>
      <c r="AD100" s="166"/>
      <c r="AE100" s="166"/>
      <c r="AF100" s="166"/>
      <c r="AG100" s="166" t="s">
        <v>998</v>
      </c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ht="12.75" outlineLevel="1">
      <c r="A101" s="183"/>
      <c r="B101" s="184"/>
      <c r="C101" s="186" t="s">
        <v>1474</v>
      </c>
      <c r="D101" s="187"/>
      <c r="E101" s="188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6"/>
      <c r="Z101" s="166"/>
      <c r="AA101" s="166"/>
      <c r="AB101" s="166"/>
      <c r="AC101" s="166"/>
      <c r="AD101" s="166"/>
      <c r="AE101" s="166"/>
      <c r="AF101" s="166"/>
      <c r="AG101" s="166" t="s">
        <v>201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12.75" outlineLevel="1">
      <c r="A102" s="183"/>
      <c r="B102" s="184"/>
      <c r="C102" s="186" t="s">
        <v>1244</v>
      </c>
      <c r="D102" s="187"/>
      <c r="E102" s="188">
        <v>11</v>
      </c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6"/>
      <c r="Z102" s="166"/>
      <c r="AA102" s="166"/>
      <c r="AB102" s="166"/>
      <c r="AC102" s="166"/>
      <c r="AD102" s="166"/>
      <c r="AE102" s="166"/>
      <c r="AF102" s="166"/>
      <c r="AG102" s="166" t="s">
        <v>201</v>
      </c>
      <c r="AH102" s="166">
        <v>0</v>
      </c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ht="12.75" outlineLevel="1">
      <c r="A103" s="157">
        <v>69</v>
      </c>
      <c r="B103" s="158" t="s">
        <v>1245</v>
      </c>
      <c r="C103" s="159" t="s">
        <v>1475</v>
      </c>
      <c r="D103" s="160" t="s">
        <v>177</v>
      </c>
      <c r="E103" s="161">
        <v>11</v>
      </c>
      <c r="F103" s="162"/>
      <c r="G103" s="163">
        <f>ROUND(E103*F103,2)</f>
        <v>0</v>
      </c>
      <c r="H103" s="162"/>
      <c r="I103" s="163">
        <f>ROUND(E103*H103,2)</f>
        <v>0</v>
      </c>
      <c r="J103" s="162"/>
      <c r="K103" s="163">
        <f>ROUND(E103*J103,2)</f>
        <v>0</v>
      </c>
      <c r="L103" s="163">
        <v>21</v>
      </c>
      <c r="M103" s="163">
        <f>G103*(1+L103/100)</f>
        <v>0</v>
      </c>
      <c r="N103" s="163">
        <v>0</v>
      </c>
      <c r="O103" s="163">
        <f>ROUND(E103*N103,2)</f>
        <v>0</v>
      </c>
      <c r="P103" s="163">
        <v>0</v>
      </c>
      <c r="Q103" s="163">
        <f>ROUND(E103*P103,2)</f>
        <v>0</v>
      </c>
      <c r="R103" s="163"/>
      <c r="S103" s="163" t="s">
        <v>178</v>
      </c>
      <c r="T103" s="164" t="s">
        <v>179</v>
      </c>
      <c r="U103" s="165">
        <v>0</v>
      </c>
      <c r="V103" s="165">
        <f>ROUND(E103*U103,2)</f>
        <v>0</v>
      </c>
      <c r="W103" s="165"/>
      <c r="X103" s="165" t="s">
        <v>490</v>
      </c>
      <c r="Y103" s="166"/>
      <c r="Z103" s="166"/>
      <c r="AA103" s="166"/>
      <c r="AB103" s="166"/>
      <c r="AC103" s="166"/>
      <c r="AD103" s="166"/>
      <c r="AE103" s="166"/>
      <c r="AF103" s="166"/>
      <c r="AG103" s="166" t="s">
        <v>998</v>
      </c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22.5" outlineLevel="1">
      <c r="A104" s="167">
        <v>70</v>
      </c>
      <c r="B104" s="168" t="s">
        <v>1246</v>
      </c>
      <c r="C104" s="169" t="s">
        <v>1476</v>
      </c>
      <c r="D104" s="170" t="s">
        <v>177</v>
      </c>
      <c r="E104" s="171">
        <v>2</v>
      </c>
      <c r="F104" s="172"/>
      <c r="G104" s="173">
        <f>ROUND(E104*F104,2)</f>
        <v>0</v>
      </c>
      <c r="H104" s="172"/>
      <c r="I104" s="173">
        <f>ROUND(E104*H104,2)</f>
        <v>0</v>
      </c>
      <c r="J104" s="172"/>
      <c r="K104" s="173">
        <f>ROUND(E104*J104,2)</f>
        <v>0</v>
      </c>
      <c r="L104" s="173">
        <v>21</v>
      </c>
      <c r="M104" s="173">
        <f>G104*(1+L104/100)</f>
        <v>0</v>
      </c>
      <c r="N104" s="173">
        <v>0</v>
      </c>
      <c r="O104" s="173">
        <f>ROUND(E104*N104,2)</f>
        <v>0</v>
      </c>
      <c r="P104" s="173">
        <v>0</v>
      </c>
      <c r="Q104" s="173">
        <f>ROUND(E104*P104,2)</f>
        <v>0</v>
      </c>
      <c r="R104" s="173"/>
      <c r="S104" s="173" t="s">
        <v>178</v>
      </c>
      <c r="T104" s="174" t="s">
        <v>179</v>
      </c>
      <c r="U104" s="165">
        <v>0</v>
      </c>
      <c r="V104" s="165">
        <f>ROUND(E104*U104,2)</f>
        <v>0</v>
      </c>
      <c r="W104" s="165"/>
      <c r="X104" s="165" t="s">
        <v>490</v>
      </c>
      <c r="Y104" s="166"/>
      <c r="Z104" s="166"/>
      <c r="AA104" s="166"/>
      <c r="AB104" s="166"/>
      <c r="AC104" s="166"/>
      <c r="AD104" s="166"/>
      <c r="AE104" s="166"/>
      <c r="AF104" s="166"/>
      <c r="AG104" s="166" t="s">
        <v>998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ht="12.75" outlineLevel="1">
      <c r="A105" s="183"/>
      <c r="B105" s="184"/>
      <c r="C105" s="186" t="s">
        <v>1224</v>
      </c>
      <c r="D105" s="187"/>
      <c r="E105" s="188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6"/>
      <c r="Z105" s="166"/>
      <c r="AA105" s="166"/>
      <c r="AB105" s="166"/>
      <c r="AC105" s="166"/>
      <c r="AD105" s="166"/>
      <c r="AE105" s="166"/>
      <c r="AF105" s="166"/>
      <c r="AG105" s="166" t="s">
        <v>201</v>
      </c>
      <c r="AH105" s="166">
        <v>0</v>
      </c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12.75" outlineLevel="1">
      <c r="A106" s="183"/>
      <c r="B106" s="184"/>
      <c r="C106" s="186" t="s">
        <v>1469</v>
      </c>
      <c r="D106" s="187"/>
      <c r="E106" s="188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6"/>
      <c r="Z106" s="166"/>
      <c r="AA106" s="166"/>
      <c r="AB106" s="166"/>
      <c r="AC106" s="166"/>
      <c r="AD106" s="166"/>
      <c r="AE106" s="166"/>
      <c r="AF106" s="166"/>
      <c r="AG106" s="166" t="s">
        <v>201</v>
      </c>
      <c r="AH106" s="166">
        <v>0</v>
      </c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ht="12.75" outlineLevel="1">
      <c r="A107" s="183"/>
      <c r="B107" s="184"/>
      <c r="C107" s="186" t="s">
        <v>50</v>
      </c>
      <c r="D107" s="187"/>
      <c r="E107" s="188">
        <v>2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6"/>
      <c r="Z107" s="166"/>
      <c r="AA107" s="166"/>
      <c r="AB107" s="166"/>
      <c r="AC107" s="166"/>
      <c r="AD107" s="166"/>
      <c r="AE107" s="166"/>
      <c r="AF107" s="166"/>
      <c r="AG107" s="166" t="s">
        <v>201</v>
      </c>
      <c r="AH107" s="166">
        <v>0</v>
      </c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12.75" outlineLevel="1">
      <c r="A108" s="167">
        <v>71</v>
      </c>
      <c r="B108" s="168" t="s">
        <v>1247</v>
      </c>
      <c r="C108" s="169" t="s">
        <v>1248</v>
      </c>
      <c r="D108" s="170" t="s">
        <v>177</v>
      </c>
      <c r="E108" s="171">
        <v>1</v>
      </c>
      <c r="F108" s="172"/>
      <c r="G108" s="173">
        <f>ROUND(E108*F108,2)</f>
        <v>0</v>
      </c>
      <c r="H108" s="172"/>
      <c r="I108" s="173">
        <f>ROUND(E108*H108,2)</f>
        <v>0</v>
      </c>
      <c r="J108" s="172"/>
      <c r="K108" s="173">
        <f>ROUND(E108*J108,2)</f>
        <v>0</v>
      </c>
      <c r="L108" s="173">
        <v>21</v>
      </c>
      <c r="M108" s="173">
        <f>G108*(1+L108/100)</f>
        <v>0</v>
      </c>
      <c r="N108" s="173">
        <v>0</v>
      </c>
      <c r="O108" s="173">
        <f>ROUND(E108*N108,2)</f>
        <v>0</v>
      </c>
      <c r="P108" s="173">
        <v>0</v>
      </c>
      <c r="Q108" s="173">
        <f>ROUND(E108*P108,2)</f>
        <v>0</v>
      </c>
      <c r="R108" s="173"/>
      <c r="S108" s="173" t="s">
        <v>178</v>
      </c>
      <c r="T108" s="174" t="s">
        <v>179</v>
      </c>
      <c r="U108" s="165">
        <v>0</v>
      </c>
      <c r="V108" s="165">
        <f>ROUND(E108*U108,2)</f>
        <v>0</v>
      </c>
      <c r="W108" s="165"/>
      <c r="X108" s="165" t="s">
        <v>490</v>
      </c>
      <c r="Y108" s="166"/>
      <c r="Z108" s="166"/>
      <c r="AA108" s="166"/>
      <c r="AB108" s="166"/>
      <c r="AC108" s="166"/>
      <c r="AD108" s="166"/>
      <c r="AE108" s="166"/>
      <c r="AF108" s="166"/>
      <c r="AG108" s="166" t="s">
        <v>998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ht="12.75" outlineLevel="1">
      <c r="A109" s="183"/>
      <c r="B109" s="184"/>
      <c r="C109" s="186" t="s">
        <v>1477</v>
      </c>
      <c r="D109" s="187"/>
      <c r="E109" s="188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6"/>
      <c r="Z109" s="166"/>
      <c r="AA109" s="166"/>
      <c r="AB109" s="166"/>
      <c r="AC109" s="166"/>
      <c r="AD109" s="166"/>
      <c r="AE109" s="166"/>
      <c r="AF109" s="166"/>
      <c r="AG109" s="166" t="s">
        <v>201</v>
      </c>
      <c r="AH109" s="166">
        <v>0</v>
      </c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ht="12.75" outlineLevel="1">
      <c r="A110" s="183"/>
      <c r="B110" s="184"/>
      <c r="C110" s="186" t="s">
        <v>45</v>
      </c>
      <c r="D110" s="187"/>
      <c r="E110" s="188">
        <v>1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6"/>
      <c r="Z110" s="166"/>
      <c r="AA110" s="166"/>
      <c r="AB110" s="166"/>
      <c r="AC110" s="166"/>
      <c r="AD110" s="166"/>
      <c r="AE110" s="166"/>
      <c r="AF110" s="166"/>
      <c r="AG110" s="166" t="s">
        <v>201</v>
      </c>
      <c r="AH110" s="166">
        <v>0</v>
      </c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ht="12.75" outlineLevel="1">
      <c r="A111" s="157">
        <v>72</v>
      </c>
      <c r="B111" s="158" t="s">
        <v>1249</v>
      </c>
      <c r="C111" s="159" t="s">
        <v>1478</v>
      </c>
      <c r="D111" s="160" t="s">
        <v>177</v>
      </c>
      <c r="E111" s="161">
        <v>1</v>
      </c>
      <c r="F111" s="162"/>
      <c r="G111" s="163">
        <f>ROUND(E111*F111,2)</f>
        <v>0</v>
      </c>
      <c r="H111" s="162"/>
      <c r="I111" s="163">
        <f>ROUND(E111*H111,2)</f>
        <v>0</v>
      </c>
      <c r="J111" s="162"/>
      <c r="K111" s="163">
        <f>ROUND(E111*J111,2)</f>
        <v>0</v>
      </c>
      <c r="L111" s="163">
        <v>21</v>
      </c>
      <c r="M111" s="163">
        <f>G111*(1+L111/100)</f>
        <v>0</v>
      </c>
      <c r="N111" s="163">
        <v>0</v>
      </c>
      <c r="O111" s="163">
        <f>ROUND(E111*N111,2)</f>
        <v>0</v>
      </c>
      <c r="P111" s="163">
        <v>0</v>
      </c>
      <c r="Q111" s="163">
        <f>ROUND(E111*P111,2)</f>
        <v>0</v>
      </c>
      <c r="R111" s="163"/>
      <c r="S111" s="163" t="s">
        <v>178</v>
      </c>
      <c r="T111" s="164" t="s">
        <v>179</v>
      </c>
      <c r="U111" s="165">
        <v>0</v>
      </c>
      <c r="V111" s="165">
        <f>ROUND(E111*U111,2)</f>
        <v>0</v>
      </c>
      <c r="W111" s="165"/>
      <c r="X111" s="165" t="s">
        <v>490</v>
      </c>
      <c r="Y111" s="166"/>
      <c r="Z111" s="166"/>
      <c r="AA111" s="166"/>
      <c r="AB111" s="166"/>
      <c r="AC111" s="166"/>
      <c r="AD111" s="166"/>
      <c r="AE111" s="166"/>
      <c r="AF111" s="166"/>
      <c r="AG111" s="166" t="s">
        <v>998</v>
      </c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ht="12.75" outlineLevel="1">
      <c r="A112" s="157">
        <v>73</v>
      </c>
      <c r="B112" s="158" t="s">
        <v>1250</v>
      </c>
      <c r="C112" s="159" t="s">
        <v>1479</v>
      </c>
      <c r="D112" s="160" t="s">
        <v>177</v>
      </c>
      <c r="E112" s="161">
        <v>1</v>
      </c>
      <c r="F112" s="162"/>
      <c r="G112" s="163">
        <f>ROUND(E112*F112,2)</f>
        <v>0</v>
      </c>
      <c r="H112" s="162"/>
      <c r="I112" s="163">
        <f>ROUND(E112*H112,2)</f>
        <v>0</v>
      </c>
      <c r="J112" s="162"/>
      <c r="K112" s="163">
        <f>ROUND(E112*J112,2)</f>
        <v>0</v>
      </c>
      <c r="L112" s="163">
        <v>21</v>
      </c>
      <c r="M112" s="163">
        <f>G112*(1+L112/100)</f>
        <v>0</v>
      </c>
      <c r="N112" s="163">
        <v>0</v>
      </c>
      <c r="O112" s="163">
        <f>ROUND(E112*N112,2)</f>
        <v>0</v>
      </c>
      <c r="P112" s="163">
        <v>0</v>
      </c>
      <c r="Q112" s="163">
        <f>ROUND(E112*P112,2)</f>
        <v>0</v>
      </c>
      <c r="R112" s="163"/>
      <c r="S112" s="163" t="s">
        <v>178</v>
      </c>
      <c r="T112" s="164" t="s">
        <v>179</v>
      </c>
      <c r="U112" s="165">
        <v>0</v>
      </c>
      <c r="V112" s="165">
        <f>ROUND(E112*U112,2)</f>
        <v>0</v>
      </c>
      <c r="W112" s="165"/>
      <c r="X112" s="165" t="s">
        <v>490</v>
      </c>
      <c r="Y112" s="166"/>
      <c r="Z112" s="166"/>
      <c r="AA112" s="166"/>
      <c r="AB112" s="166"/>
      <c r="AC112" s="166"/>
      <c r="AD112" s="166"/>
      <c r="AE112" s="166"/>
      <c r="AF112" s="166"/>
      <c r="AG112" s="166" t="s">
        <v>998</v>
      </c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ht="12.75" outlineLevel="1">
      <c r="A113" s="167">
        <v>74</v>
      </c>
      <c r="B113" s="168" t="s">
        <v>1251</v>
      </c>
      <c r="C113" s="169" t="s">
        <v>1252</v>
      </c>
      <c r="D113" s="170" t="s">
        <v>177</v>
      </c>
      <c r="E113" s="171">
        <v>9</v>
      </c>
      <c r="F113" s="172"/>
      <c r="G113" s="173">
        <f>ROUND(E113*F113,2)</f>
        <v>0</v>
      </c>
      <c r="H113" s="172"/>
      <c r="I113" s="173">
        <f>ROUND(E113*H113,2)</f>
        <v>0</v>
      </c>
      <c r="J113" s="172"/>
      <c r="K113" s="173">
        <f>ROUND(E113*J113,2)</f>
        <v>0</v>
      </c>
      <c r="L113" s="173">
        <v>21</v>
      </c>
      <c r="M113" s="173">
        <f>G113*(1+L113/100)</f>
        <v>0</v>
      </c>
      <c r="N113" s="173">
        <v>0</v>
      </c>
      <c r="O113" s="173">
        <f>ROUND(E113*N113,2)</f>
        <v>0</v>
      </c>
      <c r="P113" s="173">
        <v>0</v>
      </c>
      <c r="Q113" s="173">
        <f>ROUND(E113*P113,2)</f>
        <v>0</v>
      </c>
      <c r="R113" s="173"/>
      <c r="S113" s="173" t="s">
        <v>178</v>
      </c>
      <c r="T113" s="174" t="s">
        <v>179</v>
      </c>
      <c r="U113" s="165">
        <v>0</v>
      </c>
      <c r="V113" s="165">
        <f>ROUND(E113*U113,2)</f>
        <v>0</v>
      </c>
      <c r="W113" s="165"/>
      <c r="X113" s="165" t="s">
        <v>490</v>
      </c>
      <c r="Y113" s="166"/>
      <c r="Z113" s="166"/>
      <c r="AA113" s="166"/>
      <c r="AB113" s="166"/>
      <c r="AC113" s="166"/>
      <c r="AD113" s="166"/>
      <c r="AE113" s="166"/>
      <c r="AF113" s="166"/>
      <c r="AG113" s="166" t="s">
        <v>998</v>
      </c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ht="12.75" outlineLevel="1">
      <c r="A114" s="183"/>
      <c r="B114" s="184"/>
      <c r="C114" s="186" t="s">
        <v>1253</v>
      </c>
      <c r="D114" s="187"/>
      <c r="E114" s="188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6"/>
      <c r="Z114" s="166"/>
      <c r="AA114" s="166"/>
      <c r="AB114" s="166"/>
      <c r="AC114" s="166"/>
      <c r="AD114" s="166"/>
      <c r="AE114" s="166"/>
      <c r="AF114" s="166"/>
      <c r="AG114" s="166" t="s">
        <v>201</v>
      </c>
      <c r="AH114" s="166">
        <v>0</v>
      </c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ht="12.75" outlineLevel="1">
      <c r="A115" s="183"/>
      <c r="B115" s="184"/>
      <c r="C115" s="186" t="s">
        <v>1467</v>
      </c>
      <c r="D115" s="187"/>
      <c r="E115" s="188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6"/>
      <c r="Z115" s="166"/>
      <c r="AA115" s="166"/>
      <c r="AB115" s="166"/>
      <c r="AC115" s="166"/>
      <c r="AD115" s="166"/>
      <c r="AE115" s="166"/>
      <c r="AF115" s="166"/>
      <c r="AG115" s="166" t="s">
        <v>201</v>
      </c>
      <c r="AH115" s="166">
        <v>0</v>
      </c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12.75" outlineLevel="1">
      <c r="A116" s="183"/>
      <c r="B116" s="184"/>
      <c r="C116" s="186">
        <v>9</v>
      </c>
      <c r="D116" s="187"/>
      <c r="E116" s="188">
        <v>9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6"/>
      <c r="Z116" s="166"/>
      <c r="AA116" s="166"/>
      <c r="AB116" s="166"/>
      <c r="AC116" s="166"/>
      <c r="AD116" s="166"/>
      <c r="AE116" s="166"/>
      <c r="AF116" s="166"/>
      <c r="AG116" s="166" t="s">
        <v>201</v>
      </c>
      <c r="AH116" s="166">
        <v>0</v>
      </c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12.75" outlineLevel="1">
      <c r="A117" s="157">
        <v>75</v>
      </c>
      <c r="B117" s="158" t="s">
        <v>1254</v>
      </c>
      <c r="C117" s="159" t="s">
        <v>1255</v>
      </c>
      <c r="D117" s="160" t="s">
        <v>177</v>
      </c>
      <c r="E117" s="161">
        <v>1</v>
      </c>
      <c r="F117" s="162"/>
      <c r="G117" s="163">
        <f aca="true" t="shared" si="14" ref="G117:G122">ROUND(E117*F117,2)</f>
        <v>0</v>
      </c>
      <c r="H117" s="162"/>
      <c r="I117" s="163">
        <f aca="true" t="shared" si="15" ref="I117:I122">ROUND(E117*H117,2)</f>
        <v>0</v>
      </c>
      <c r="J117" s="162"/>
      <c r="K117" s="163">
        <f aca="true" t="shared" si="16" ref="K117:K122">ROUND(E117*J117,2)</f>
        <v>0</v>
      </c>
      <c r="L117" s="163">
        <v>21</v>
      </c>
      <c r="M117" s="163">
        <f aca="true" t="shared" si="17" ref="M117:M122">G117*(1+L117/100)</f>
        <v>0</v>
      </c>
      <c r="N117" s="163">
        <v>0</v>
      </c>
      <c r="O117" s="163">
        <f aca="true" t="shared" si="18" ref="O117:O122">ROUND(E117*N117,2)</f>
        <v>0</v>
      </c>
      <c r="P117" s="163">
        <v>0</v>
      </c>
      <c r="Q117" s="163">
        <f aca="true" t="shared" si="19" ref="Q117:Q122">ROUND(E117*P117,2)</f>
        <v>0</v>
      </c>
      <c r="R117" s="163"/>
      <c r="S117" s="163" t="s">
        <v>178</v>
      </c>
      <c r="T117" s="164" t="s">
        <v>179</v>
      </c>
      <c r="U117" s="165">
        <v>0</v>
      </c>
      <c r="V117" s="165">
        <f aca="true" t="shared" si="20" ref="V117:V122">ROUND(E117*U117,2)</f>
        <v>0</v>
      </c>
      <c r="W117" s="165"/>
      <c r="X117" s="165" t="s">
        <v>490</v>
      </c>
      <c r="Y117" s="166"/>
      <c r="Z117" s="166"/>
      <c r="AA117" s="166"/>
      <c r="AB117" s="166"/>
      <c r="AC117" s="166"/>
      <c r="AD117" s="166"/>
      <c r="AE117" s="166"/>
      <c r="AF117" s="166"/>
      <c r="AG117" s="166" t="s">
        <v>998</v>
      </c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ht="12.75" outlineLevel="1">
      <c r="A118" s="157">
        <v>76</v>
      </c>
      <c r="B118" s="158" t="s">
        <v>1256</v>
      </c>
      <c r="C118" s="159" t="s">
        <v>1257</v>
      </c>
      <c r="D118" s="160" t="s">
        <v>177</v>
      </c>
      <c r="E118" s="161">
        <v>1</v>
      </c>
      <c r="F118" s="162"/>
      <c r="G118" s="163">
        <f t="shared" si="14"/>
        <v>0</v>
      </c>
      <c r="H118" s="162"/>
      <c r="I118" s="163">
        <f t="shared" si="15"/>
        <v>0</v>
      </c>
      <c r="J118" s="162"/>
      <c r="K118" s="163">
        <f t="shared" si="16"/>
        <v>0</v>
      </c>
      <c r="L118" s="163">
        <v>21</v>
      </c>
      <c r="M118" s="163">
        <f t="shared" si="17"/>
        <v>0</v>
      </c>
      <c r="N118" s="163">
        <v>0</v>
      </c>
      <c r="O118" s="163">
        <f t="shared" si="18"/>
        <v>0</v>
      </c>
      <c r="P118" s="163">
        <v>0</v>
      </c>
      <c r="Q118" s="163">
        <f t="shared" si="19"/>
        <v>0</v>
      </c>
      <c r="R118" s="163"/>
      <c r="S118" s="163" t="s">
        <v>178</v>
      </c>
      <c r="T118" s="164" t="s">
        <v>179</v>
      </c>
      <c r="U118" s="165">
        <v>0</v>
      </c>
      <c r="V118" s="165">
        <f t="shared" si="20"/>
        <v>0</v>
      </c>
      <c r="W118" s="165"/>
      <c r="X118" s="165" t="s">
        <v>490</v>
      </c>
      <c r="Y118" s="166"/>
      <c r="Z118" s="166"/>
      <c r="AA118" s="166"/>
      <c r="AB118" s="166"/>
      <c r="AC118" s="166"/>
      <c r="AD118" s="166"/>
      <c r="AE118" s="166"/>
      <c r="AF118" s="166"/>
      <c r="AG118" s="166" t="s">
        <v>998</v>
      </c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ht="12.75" outlineLevel="1">
      <c r="A119" s="157">
        <v>77</v>
      </c>
      <c r="B119" s="158" t="s">
        <v>1258</v>
      </c>
      <c r="C119" s="159" t="s">
        <v>1259</v>
      </c>
      <c r="D119" s="160" t="s">
        <v>1260</v>
      </c>
      <c r="E119" s="161">
        <v>1</v>
      </c>
      <c r="F119" s="162"/>
      <c r="G119" s="163">
        <f t="shared" si="14"/>
        <v>0</v>
      </c>
      <c r="H119" s="162"/>
      <c r="I119" s="163">
        <f t="shared" si="15"/>
        <v>0</v>
      </c>
      <c r="J119" s="162"/>
      <c r="K119" s="163">
        <f t="shared" si="16"/>
        <v>0</v>
      </c>
      <c r="L119" s="163">
        <v>21</v>
      </c>
      <c r="M119" s="163">
        <f t="shared" si="17"/>
        <v>0</v>
      </c>
      <c r="N119" s="163">
        <v>0</v>
      </c>
      <c r="O119" s="163">
        <f t="shared" si="18"/>
        <v>0</v>
      </c>
      <c r="P119" s="163">
        <v>0</v>
      </c>
      <c r="Q119" s="163">
        <f t="shared" si="19"/>
        <v>0</v>
      </c>
      <c r="R119" s="163"/>
      <c r="S119" s="163" t="s">
        <v>178</v>
      </c>
      <c r="T119" s="164" t="s">
        <v>179</v>
      </c>
      <c r="U119" s="165">
        <v>0</v>
      </c>
      <c r="V119" s="165">
        <f t="shared" si="20"/>
        <v>0</v>
      </c>
      <c r="W119" s="165"/>
      <c r="X119" s="165" t="s">
        <v>490</v>
      </c>
      <c r="Y119" s="166"/>
      <c r="Z119" s="166"/>
      <c r="AA119" s="166"/>
      <c r="AB119" s="166"/>
      <c r="AC119" s="166"/>
      <c r="AD119" s="166"/>
      <c r="AE119" s="166"/>
      <c r="AF119" s="166"/>
      <c r="AG119" s="166" t="s">
        <v>998</v>
      </c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ht="12.75" outlineLevel="1">
      <c r="A120" s="157">
        <v>78</v>
      </c>
      <c r="B120" s="158" t="s">
        <v>1261</v>
      </c>
      <c r="C120" s="159" t="s">
        <v>1262</v>
      </c>
      <c r="D120" s="160" t="s">
        <v>177</v>
      </c>
      <c r="E120" s="161">
        <v>1</v>
      </c>
      <c r="F120" s="162"/>
      <c r="G120" s="163">
        <f t="shared" si="14"/>
        <v>0</v>
      </c>
      <c r="H120" s="162"/>
      <c r="I120" s="163">
        <f t="shared" si="15"/>
        <v>0</v>
      </c>
      <c r="J120" s="162"/>
      <c r="K120" s="163">
        <f t="shared" si="16"/>
        <v>0</v>
      </c>
      <c r="L120" s="163">
        <v>21</v>
      </c>
      <c r="M120" s="163">
        <f t="shared" si="17"/>
        <v>0</v>
      </c>
      <c r="N120" s="163">
        <v>0</v>
      </c>
      <c r="O120" s="163">
        <f t="shared" si="18"/>
        <v>0</v>
      </c>
      <c r="P120" s="163">
        <v>0</v>
      </c>
      <c r="Q120" s="163">
        <f t="shared" si="19"/>
        <v>0</v>
      </c>
      <c r="R120" s="163"/>
      <c r="S120" s="163" t="s">
        <v>178</v>
      </c>
      <c r="T120" s="164" t="s">
        <v>179</v>
      </c>
      <c r="U120" s="165">
        <v>0</v>
      </c>
      <c r="V120" s="165">
        <f t="shared" si="20"/>
        <v>0</v>
      </c>
      <c r="W120" s="165"/>
      <c r="X120" s="165" t="s">
        <v>490</v>
      </c>
      <c r="Y120" s="166"/>
      <c r="Z120" s="166"/>
      <c r="AA120" s="166"/>
      <c r="AB120" s="166"/>
      <c r="AC120" s="166"/>
      <c r="AD120" s="166"/>
      <c r="AE120" s="166"/>
      <c r="AF120" s="166"/>
      <c r="AG120" s="166" t="s">
        <v>998</v>
      </c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ht="12.75" outlineLevel="1">
      <c r="A121" s="157">
        <v>79</v>
      </c>
      <c r="B121" s="158" t="s">
        <v>1263</v>
      </c>
      <c r="C121" s="159" t="s">
        <v>1264</v>
      </c>
      <c r="D121" s="160" t="s">
        <v>177</v>
      </c>
      <c r="E121" s="161">
        <v>1</v>
      </c>
      <c r="F121" s="162"/>
      <c r="G121" s="163">
        <f t="shared" si="14"/>
        <v>0</v>
      </c>
      <c r="H121" s="162"/>
      <c r="I121" s="163">
        <f t="shared" si="15"/>
        <v>0</v>
      </c>
      <c r="J121" s="162"/>
      <c r="K121" s="163">
        <f t="shared" si="16"/>
        <v>0</v>
      </c>
      <c r="L121" s="163">
        <v>21</v>
      </c>
      <c r="M121" s="163">
        <f t="shared" si="17"/>
        <v>0</v>
      </c>
      <c r="N121" s="163">
        <v>0</v>
      </c>
      <c r="O121" s="163">
        <f t="shared" si="18"/>
        <v>0</v>
      </c>
      <c r="P121" s="163">
        <v>0</v>
      </c>
      <c r="Q121" s="163">
        <f t="shared" si="19"/>
        <v>0</v>
      </c>
      <c r="R121" s="163"/>
      <c r="S121" s="163" t="s">
        <v>178</v>
      </c>
      <c r="T121" s="164" t="s">
        <v>179</v>
      </c>
      <c r="U121" s="165">
        <v>0</v>
      </c>
      <c r="V121" s="165">
        <f t="shared" si="20"/>
        <v>0</v>
      </c>
      <c r="W121" s="165"/>
      <c r="X121" s="165" t="s">
        <v>490</v>
      </c>
      <c r="Y121" s="166"/>
      <c r="Z121" s="166"/>
      <c r="AA121" s="166"/>
      <c r="AB121" s="166"/>
      <c r="AC121" s="166"/>
      <c r="AD121" s="166"/>
      <c r="AE121" s="166"/>
      <c r="AF121" s="166"/>
      <c r="AG121" s="166" t="s">
        <v>998</v>
      </c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ht="12.75" outlineLevel="1">
      <c r="A122" s="167">
        <v>80</v>
      </c>
      <c r="B122" s="168" t="s">
        <v>1265</v>
      </c>
      <c r="C122" s="169" t="s">
        <v>1266</v>
      </c>
      <c r="D122" s="170" t="s">
        <v>177</v>
      </c>
      <c r="E122" s="171">
        <v>1</v>
      </c>
      <c r="F122" s="172"/>
      <c r="G122" s="173">
        <f t="shared" si="14"/>
        <v>0</v>
      </c>
      <c r="H122" s="172"/>
      <c r="I122" s="173">
        <f t="shared" si="15"/>
        <v>0</v>
      </c>
      <c r="J122" s="172"/>
      <c r="K122" s="173">
        <f t="shared" si="16"/>
        <v>0</v>
      </c>
      <c r="L122" s="173">
        <v>21</v>
      </c>
      <c r="M122" s="173">
        <f t="shared" si="17"/>
        <v>0</v>
      </c>
      <c r="N122" s="173">
        <v>0</v>
      </c>
      <c r="O122" s="173">
        <f t="shared" si="18"/>
        <v>0</v>
      </c>
      <c r="P122" s="173">
        <v>0</v>
      </c>
      <c r="Q122" s="173">
        <f t="shared" si="19"/>
        <v>0</v>
      </c>
      <c r="R122" s="173"/>
      <c r="S122" s="173" t="s">
        <v>178</v>
      </c>
      <c r="T122" s="174" t="s">
        <v>179</v>
      </c>
      <c r="U122" s="165">
        <v>0</v>
      </c>
      <c r="V122" s="165">
        <f t="shared" si="20"/>
        <v>0</v>
      </c>
      <c r="W122" s="165"/>
      <c r="X122" s="165" t="s">
        <v>490</v>
      </c>
      <c r="Y122" s="166"/>
      <c r="Z122" s="166"/>
      <c r="AA122" s="166"/>
      <c r="AB122" s="166"/>
      <c r="AC122" s="166"/>
      <c r="AD122" s="166"/>
      <c r="AE122" s="166"/>
      <c r="AF122" s="166"/>
      <c r="AG122" s="166" t="s">
        <v>998</v>
      </c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33" ht="12.75">
      <c r="A123" s="131"/>
      <c r="B123" s="135"/>
      <c r="C123" s="175"/>
      <c r="D123" s="137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AE123">
        <v>15</v>
      </c>
      <c r="AF123">
        <v>21</v>
      </c>
      <c r="AG123" t="s">
        <v>160</v>
      </c>
    </row>
    <row r="124" spans="1:33" ht="12.75">
      <c r="A124" s="176"/>
      <c r="B124" s="177" t="s">
        <v>14</v>
      </c>
      <c r="C124" s="178"/>
      <c r="D124" s="179"/>
      <c r="E124" s="180"/>
      <c r="F124" s="180"/>
      <c r="G124" s="181">
        <f>G8</f>
        <v>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AE124">
        <f>SUMIF(L7:L122,AE123,G7:G122)</f>
        <v>0</v>
      </c>
      <c r="AF124">
        <f>SUMIF(L7:L122,AF123,G7:G122)</f>
        <v>0</v>
      </c>
      <c r="AG124" t="s">
        <v>187</v>
      </c>
    </row>
    <row r="125" spans="3:33" ht="12.75">
      <c r="C125" s="182"/>
      <c r="D125" s="83"/>
      <c r="AG125" t="s">
        <v>188</v>
      </c>
    </row>
    <row r="126" ht="12.75">
      <c r="D126" s="83"/>
    </row>
    <row r="127" ht="12.75">
      <c r="D127" s="83"/>
    </row>
    <row r="128" ht="12.75">
      <c r="D128" s="83"/>
    </row>
    <row r="129" ht="12.75">
      <c r="D129" s="83"/>
    </row>
    <row r="130" ht="12.75">
      <c r="D130" s="83"/>
    </row>
    <row r="131" ht="12.75">
      <c r="D131" s="83"/>
    </row>
    <row r="132" ht="12.75">
      <c r="D132" s="83"/>
    </row>
    <row r="133" ht="12.75">
      <c r="D133" s="83"/>
    </row>
    <row r="134" ht="12.75">
      <c r="D134" s="83"/>
    </row>
    <row r="135" ht="12.75">
      <c r="D135" s="83"/>
    </row>
    <row r="136" ht="12.75">
      <c r="D136" s="83"/>
    </row>
    <row r="137" ht="12.75">
      <c r="D137" s="83"/>
    </row>
    <row r="138" ht="12.75">
      <c r="D138" s="83"/>
    </row>
    <row r="139" ht="12.75">
      <c r="D139" s="83"/>
    </row>
    <row r="140" ht="12.75">
      <c r="D140" s="83"/>
    </row>
    <row r="141" ht="12.75">
      <c r="D141" s="83"/>
    </row>
    <row r="142" ht="12.75">
      <c r="D142" s="83"/>
    </row>
    <row r="143" ht="12.75">
      <c r="D143" s="83"/>
    </row>
    <row r="144" ht="12.75">
      <c r="D144" s="83"/>
    </row>
    <row r="145" ht="12.75">
      <c r="D145" s="83"/>
    </row>
    <row r="146" ht="12.75">
      <c r="D146" s="83"/>
    </row>
    <row r="147" ht="12.75">
      <c r="D147" s="83"/>
    </row>
    <row r="148" ht="12.75">
      <c r="D148" s="83"/>
    </row>
    <row r="149" ht="12.75">
      <c r="D149" s="83"/>
    </row>
    <row r="150" ht="12.75">
      <c r="D150" s="83"/>
    </row>
    <row r="151" ht="12.75">
      <c r="D151" s="83"/>
    </row>
    <row r="152" ht="12.75">
      <c r="D152" s="83"/>
    </row>
    <row r="153" ht="12.75">
      <c r="D153" s="83"/>
    </row>
    <row r="154" ht="12.75">
      <c r="D154" s="83"/>
    </row>
    <row r="155" ht="12.75">
      <c r="D155" s="83"/>
    </row>
    <row r="156" ht="12.75">
      <c r="D156" s="83"/>
    </row>
    <row r="157" ht="12.75">
      <c r="D157" s="83"/>
    </row>
    <row r="158" ht="12.75">
      <c r="D158" s="83"/>
    </row>
    <row r="159" ht="12.75">
      <c r="D159" s="83"/>
    </row>
    <row r="160" ht="12.75">
      <c r="D160" s="83"/>
    </row>
    <row r="161" ht="12.75">
      <c r="D161" s="83"/>
    </row>
    <row r="162" ht="12.75">
      <c r="D162" s="83"/>
    </row>
    <row r="163" ht="12.75">
      <c r="D163" s="83"/>
    </row>
    <row r="164" ht="12.75">
      <c r="D164" s="83"/>
    </row>
    <row r="165" ht="12.75">
      <c r="D165" s="83"/>
    </row>
    <row r="166" ht="12.75">
      <c r="D166" s="83"/>
    </row>
    <row r="167" ht="12.75">
      <c r="D167" s="83"/>
    </row>
    <row r="168" ht="12.75">
      <c r="D168" s="83"/>
    </row>
    <row r="169" ht="12.75">
      <c r="D169" s="83"/>
    </row>
    <row r="170" ht="12.75">
      <c r="D170" s="83"/>
    </row>
    <row r="171" ht="12.75">
      <c r="D171" s="83"/>
    </row>
    <row r="172" ht="12.75">
      <c r="D172" s="83"/>
    </row>
    <row r="173" ht="12.75">
      <c r="D173" s="83"/>
    </row>
    <row r="174" ht="12.75">
      <c r="D174" s="83"/>
    </row>
    <row r="175" ht="12.75">
      <c r="D175" s="83"/>
    </row>
    <row r="176" ht="12.75">
      <c r="D176" s="83"/>
    </row>
    <row r="177" ht="12.75">
      <c r="D177" s="83"/>
    </row>
    <row r="178" ht="12.75">
      <c r="D178" s="83"/>
    </row>
    <row r="179" ht="12.75">
      <c r="D179" s="83"/>
    </row>
    <row r="180" ht="12.75">
      <c r="D180" s="83"/>
    </row>
    <row r="181" ht="12.75">
      <c r="D181" s="83"/>
    </row>
    <row r="182" ht="12.75">
      <c r="D182" s="83"/>
    </row>
    <row r="183" ht="12.75">
      <c r="D183" s="83"/>
    </row>
    <row r="184" ht="12.75">
      <c r="D184" s="83"/>
    </row>
    <row r="185" ht="12.75">
      <c r="D185" s="83"/>
    </row>
    <row r="186" ht="12.75">
      <c r="D186" s="83"/>
    </row>
    <row r="187" ht="12.75">
      <c r="D187" s="83"/>
    </row>
    <row r="188" ht="12.75">
      <c r="D188" s="83"/>
    </row>
    <row r="189" ht="12.75">
      <c r="D189" s="83"/>
    </row>
    <row r="190" ht="12.75">
      <c r="D190" s="83"/>
    </row>
    <row r="191" ht="12.75">
      <c r="D191" s="83"/>
    </row>
    <row r="192" ht="12.75">
      <c r="D192" s="83"/>
    </row>
    <row r="193" ht="12.75">
      <c r="D193" s="83"/>
    </row>
    <row r="194" ht="12.75">
      <c r="D194" s="83"/>
    </row>
    <row r="195" ht="12.75">
      <c r="D195" s="83"/>
    </row>
    <row r="196" ht="12.75">
      <c r="D196" s="83"/>
    </row>
    <row r="197" ht="12.75">
      <c r="D197" s="83"/>
    </row>
    <row r="198" ht="12.75">
      <c r="D198" s="83"/>
    </row>
    <row r="199" ht="12.75">
      <c r="D199" s="83"/>
    </row>
    <row r="200" ht="12.75">
      <c r="D200" s="83"/>
    </row>
    <row r="201" ht="12.75">
      <c r="D201" s="83"/>
    </row>
    <row r="202" ht="12.75">
      <c r="D202" s="83"/>
    </row>
    <row r="203" ht="12.75">
      <c r="D203" s="83"/>
    </row>
    <row r="204" ht="12.75">
      <c r="D204" s="83"/>
    </row>
    <row r="205" ht="12.75">
      <c r="D205" s="83"/>
    </row>
    <row r="206" ht="12.75">
      <c r="D206" s="83"/>
    </row>
    <row r="207" ht="12.75">
      <c r="D207" s="83"/>
    </row>
    <row r="208" ht="12.75">
      <c r="D208" s="83"/>
    </row>
    <row r="209" ht="12.75">
      <c r="D209" s="83"/>
    </row>
    <row r="210" ht="12.75">
      <c r="D210" s="83"/>
    </row>
    <row r="211" ht="12.75">
      <c r="D211" s="83"/>
    </row>
    <row r="212" ht="12.75">
      <c r="D212" s="83"/>
    </row>
    <row r="213" ht="12.75">
      <c r="D213" s="83"/>
    </row>
    <row r="214" ht="12.75">
      <c r="D214" s="83"/>
    </row>
    <row r="215" ht="12.75">
      <c r="D215" s="83"/>
    </row>
    <row r="216" ht="12.75">
      <c r="D216" s="83"/>
    </row>
    <row r="217" ht="12.75">
      <c r="D217" s="83"/>
    </row>
    <row r="218" ht="12.75">
      <c r="D218" s="83"/>
    </row>
    <row r="219" ht="12.75">
      <c r="D219" s="83"/>
    </row>
    <row r="220" ht="12.75">
      <c r="D220" s="83"/>
    </row>
    <row r="221" ht="12.75">
      <c r="D221" s="83"/>
    </row>
    <row r="222" ht="12.75">
      <c r="D222" s="83"/>
    </row>
    <row r="223" ht="12.75">
      <c r="D223" s="83"/>
    </row>
    <row r="224" ht="12.75">
      <c r="D224" s="83"/>
    </row>
    <row r="225" ht="12.75">
      <c r="D225" s="83"/>
    </row>
    <row r="226" ht="12.75">
      <c r="D226" s="83"/>
    </row>
    <row r="227" ht="12.75">
      <c r="D227" s="83"/>
    </row>
    <row r="228" ht="12.75">
      <c r="D228" s="83"/>
    </row>
    <row r="229" ht="12.75">
      <c r="D229" s="83"/>
    </row>
    <row r="230" ht="12.75">
      <c r="D230" s="83"/>
    </row>
    <row r="231" ht="12.75">
      <c r="D231" s="83"/>
    </row>
    <row r="232" ht="12.75">
      <c r="D232" s="83"/>
    </row>
    <row r="233" ht="12.75">
      <c r="D233" s="83"/>
    </row>
    <row r="234" ht="12.75">
      <c r="D234" s="83"/>
    </row>
    <row r="235" ht="12.75">
      <c r="D235" s="83"/>
    </row>
    <row r="236" ht="12.75">
      <c r="D236" s="83"/>
    </row>
    <row r="237" ht="12.75">
      <c r="D237" s="83"/>
    </row>
    <row r="238" ht="12.75">
      <c r="D238" s="83"/>
    </row>
    <row r="239" ht="12.75">
      <c r="D239" s="83"/>
    </row>
    <row r="240" ht="12.75">
      <c r="D240" s="83"/>
    </row>
    <row r="241" ht="12.75">
      <c r="D241" s="83"/>
    </row>
    <row r="242" ht="12.75">
      <c r="D242" s="83"/>
    </row>
    <row r="243" ht="12.75">
      <c r="D243" s="83"/>
    </row>
    <row r="244" ht="12.75">
      <c r="D244" s="83"/>
    </row>
    <row r="245" ht="12.75">
      <c r="D245" s="83"/>
    </row>
    <row r="246" ht="12.75">
      <c r="D246" s="83"/>
    </row>
    <row r="247" ht="12.75">
      <c r="D247" s="83"/>
    </row>
    <row r="248" ht="12.75">
      <c r="D248" s="83"/>
    </row>
    <row r="249" ht="12.75">
      <c r="D249" s="83"/>
    </row>
    <row r="250" ht="12.75">
      <c r="D250" s="83"/>
    </row>
    <row r="251" ht="12.75">
      <c r="D251" s="83"/>
    </row>
    <row r="252" ht="12.75">
      <c r="D252" s="83"/>
    </row>
    <row r="253" ht="12.75">
      <c r="D253" s="83"/>
    </row>
    <row r="254" ht="12.75">
      <c r="D254" s="83"/>
    </row>
    <row r="255" ht="12.75">
      <c r="D255" s="83"/>
    </row>
    <row r="256" ht="12.75">
      <c r="D256" s="83"/>
    </row>
    <row r="257" ht="12.75">
      <c r="D257" s="83"/>
    </row>
    <row r="258" ht="12.75">
      <c r="D258" s="83"/>
    </row>
    <row r="259" ht="12.75">
      <c r="D259" s="83"/>
    </row>
    <row r="260" ht="12.75">
      <c r="D260" s="83"/>
    </row>
    <row r="261" ht="12.75">
      <c r="D261" s="83"/>
    </row>
    <row r="262" ht="12.75">
      <c r="D262" s="83"/>
    </row>
    <row r="263" ht="12.75">
      <c r="D263" s="83"/>
    </row>
    <row r="264" ht="12.75">
      <c r="D264" s="83"/>
    </row>
    <row r="265" ht="12.75">
      <c r="D265" s="83"/>
    </row>
    <row r="266" ht="12.75">
      <c r="D266" s="83"/>
    </row>
    <row r="267" ht="12.75">
      <c r="D267" s="83"/>
    </row>
    <row r="268" ht="12.75">
      <c r="D268" s="83"/>
    </row>
    <row r="269" ht="12.75">
      <c r="D269" s="83"/>
    </row>
    <row r="270" ht="12.75">
      <c r="D270" s="83"/>
    </row>
    <row r="271" ht="12.75">
      <c r="D271" s="83"/>
    </row>
    <row r="272" ht="12.75">
      <c r="D272" s="83"/>
    </row>
    <row r="273" ht="12.75">
      <c r="D273" s="83"/>
    </row>
    <row r="274" ht="12.75">
      <c r="D274" s="83"/>
    </row>
    <row r="275" ht="12.75">
      <c r="D275" s="83"/>
    </row>
    <row r="276" ht="12.75">
      <c r="D276" s="83"/>
    </row>
    <row r="277" ht="12.75">
      <c r="D277" s="83"/>
    </row>
    <row r="278" ht="12.75">
      <c r="D278" s="83"/>
    </row>
    <row r="279" ht="12.75">
      <c r="D279" s="83"/>
    </row>
    <row r="280" ht="12.75">
      <c r="D280" s="83"/>
    </row>
    <row r="281" ht="12.75">
      <c r="D281" s="83"/>
    </row>
    <row r="282" ht="12.75">
      <c r="D282" s="83"/>
    </row>
    <row r="283" ht="12.75">
      <c r="D283" s="83"/>
    </row>
    <row r="284" ht="12.75">
      <c r="D284" s="83"/>
    </row>
    <row r="285" ht="12.75">
      <c r="D285" s="83"/>
    </row>
    <row r="286" ht="12.75">
      <c r="D286" s="83"/>
    </row>
    <row r="287" ht="12.75">
      <c r="D287" s="83"/>
    </row>
    <row r="288" ht="12.75">
      <c r="D288" s="83"/>
    </row>
    <row r="289" ht="12.75">
      <c r="D289" s="83"/>
    </row>
    <row r="290" ht="12.75">
      <c r="D290" s="83"/>
    </row>
    <row r="291" ht="12.75">
      <c r="D291" s="83"/>
    </row>
    <row r="292" ht="12.75">
      <c r="D292" s="83"/>
    </row>
    <row r="293" ht="12.75">
      <c r="D293" s="83"/>
    </row>
    <row r="294" ht="12.75">
      <c r="D294" s="83"/>
    </row>
    <row r="295" ht="12.75">
      <c r="D295" s="83"/>
    </row>
    <row r="296" ht="12.75">
      <c r="D296" s="83"/>
    </row>
    <row r="297" ht="12.75">
      <c r="D297" s="83"/>
    </row>
    <row r="298" ht="12.75">
      <c r="D298" s="83"/>
    </row>
    <row r="299" ht="12.75">
      <c r="D299" s="83"/>
    </row>
    <row r="300" ht="12.75">
      <c r="D300" s="83"/>
    </row>
    <row r="301" ht="12.75">
      <c r="D301" s="83"/>
    </row>
    <row r="302" ht="12.75">
      <c r="D302" s="83"/>
    </row>
    <row r="303" ht="12.75">
      <c r="D303" s="83"/>
    </row>
    <row r="304" ht="12.75">
      <c r="D304" s="83"/>
    </row>
    <row r="305" ht="12.75">
      <c r="D305" s="83"/>
    </row>
    <row r="306" ht="12.75">
      <c r="D306" s="83"/>
    </row>
    <row r="307" ht="12.75">
      <c r="D307" s="83"/>
    </row>
    <row r="308" ht="12.75">
      <c r="D308" s="83"/>
    </row>
    <row r="309" ht="12.75">
      <c r="D309" s="83"/>
    </row>
    <row r="310" ht="12.75">
      <c r="D310" s="83"/>
    </row>
    <row r="311" ht="12.75">
      <c r="D311" s="83"/>
    </row>
    <row r="312" ht="12.75">
      <c r="D312" s="83"/>
    </row>
    <row r="313" ht="12.75">
      <c r="D313" s="83"/>
    </row>
    <row r="314" ht="12.75">
      <c r="D314" s="83"/>
    </row>
    <row r="315" ht="12.75">
      <c r="D315" s="83"/>
    </row>
    <row r="316" ht="12.75">
      <c r="D316" s="83"/>
    </row>
    <row r="317" ht="12.75">
      <c r="D317" s="83"/>
    </row>
    <row r="318" ht="12.75">
      <c r="D318" s="83"/>
    </row>
    <row r="319" ht="12.75">
      <c r="D319" s="83"/>
    </row>
    <row r="320" ht="12.75">
      <c r="D320" s="83"/>
    </row>
    <row r="321" ht="12.75">
      <c r="D321" s="83"/>
    </row>
    <row r="322" ht="12.75">
      <c r="D322" s="83"/>
    </row>
    <row r="323" ht="12.75">
      <c r="D323" s="83"/>
    </row>
    <row r="324" ht="12.75">
      <c r="D324" s="83"/>
    </row>
    <row r="325" ht="12.75">
      <c r="D325" s="83"/>
    </row>
    <row r="326" ht="12.75">
      <c r="D326" s="83"/>
    </row>
    <row r="327" ht="12.75">
      <c r="D327" s="83"/>
    </row>
    <row r="328" ht="12.75">
      <c r="D328" s="83"/>
    </row>
    <row r="329" ht="12.75">
      <c r="D329" s="83"/>
    </row>
    <row r="330" ht="12.75">
      <c r="D330" s="83"/>
    </row>
    <row r="331" ht="12.75">
      <c r="D331" s="83"/>
    </row>
    <row r="332" ht="12.75">
      <c r="D332" s="83"/>
    </row>
    <row r="333" ht="12.75">
      <c r="D333" s="83"/>
    </row>
    <row r="334" ht="12.75">
      <c r="D334" s="83"/>
    </row>
    <row r="335" ht="12.75">
      <c r="D335" s="83"/>
    </row>
    <row r="336" ht="12.75">
      <c r="D336" s="83"/>
    </row>
    <row r="337" ht="12.75">
      <c r="D337" s="83"/>
    </row>
    <row r="338" ht="12.75">
      <c r="D338" s="83"/>
    </row>
    <row r="339" ht="12.75">
      <c r="D339" s="83"/>
    </row>
    <row r="340" ht="12.75">
      <c r="D340" s="83"/>
    </row>
    <row r="341" ht="12.75">
      <c r="D341" s="83"/>
    </row>
    <row r="342" ht="12.75">
      <c r="D342" s="83"/>
    </row>
    <row r="343" ht="12.75">
      <c r="D343" s="83"/>
    </row>
    <row r="344" ht="12.75">
      <c r="D344" s="83"/>
    </row>
    <row r="345" ht="12.75">
      <c r="D345" s="83"/>
    </row>
    <row r="346" ht="12.75">
      <c r="D346" s="83"/>
    </row>
    <row r="347" ht="12.75">
      <c r="D347" s="83"/>
    </row>
    <row r="348" ht="12.75">
      <c r="D348" s="83"/>
    </row>
    <row r="349" ht="12.75">
      <c r="D349" s="83"/>
    </row>
    <row r="350" ht="12.75">
      <c r="D350" s="83"/>
    </row>
    <row r="351" ht="12.75">
      <c r="D351" s="83"/>
    </row>
    <row r="352" ht="12.75">
      <c r="D352" s="83"/>
    </row>
    <row r="353" ht="12.75">
      <c r="D353" s="83"/>
    </row>
    <row r="354" ht="12.75">
      <c r="D354" s="83"/>
    </row>
    <row r="355" ht="12.75">
      <c r="D355" s="83"/>
    </row>
    <row r="356" ht="12.75">
      <c r="D356" s="83"/>
    </row>
    <row r="357" ht="12.75">
      <c r="D357" s="83"/>
    </row>
    <row r="358" ht="12.75">
      <c r="D358" s="83"/>
    </row>
    <row r="359" ht="12.75">
      <c r="D359" s="83"/>
    </row>
    <row r="360" ht="12.75">
      <c r="D360" s="83"/>
    </row>
    <row r="361" ht="12.75">
      <c r="D361" s="83"/>
    </row>
    <row r="362" ht="12.75">
      <c r="D362" s="83"/>
    </row>
    <row r="363" ht="12.75">
      <c r="D363" s="83"/>
    </row>
    <row r="364" ht="12.75">
      <c r="D364" s="83"/>
    </row>
    <row r="365" ht="12.75">
      <c r="D365" s="83"/>
    </row>
    <row r="366" ht="12.75">
      <c r="D366" s="83"/>
    </row>
    <row r="367" ht="12.75">
      <c r="D367" s="83"/>
    </row>
    <row r="368" ht="12.75">
      <c r="D368" s="83"/>
    </row>
    <row r="369" ht="12.75">
      <c r="D369" s="83"/>
    </row>
    <row r="370" ht="12.75">
      <c r="D370" s="83"/>
    </row>
    <row r="371" ht="12.75">
      <c r="D371" s="83"/>
    </row>
    <row r="372" ht="12.75">
      <c r="D372" s="83"/>
    </row>
    <row r="373" ht="12.75">
      <c r="D373" s="83"/>
    </row>
    <row r="374" ht="12.75">
      <c r="D374" s="83"/>
    </row>
    <row r="375" ht="12.75">
      <c r="D375" s="83"/>
    </row>
    <row r="376" ht="12.75">
      <c r="D376" s="83"/>
    </row>
    <row r="377" ht="12.75">
      <c r="D377" s="83"/>
    </row>
    <row r="378" ht="12.75">
      <c r="D378" s="83"/>
    </row>
    <row r="379" ht="12.75">
      <c r="D379" s="83"/>
    </row>
    <row r="380" ht="12.75">
      <c r="D380" s="83"/>
    </row>
    <row r="381" ht="12.75">
      <c r="D381" s="83"/>
    </row>
    <row r="382" ht="12.75">
      <c r="D382" s="83"/>
    </row>
    <row r="383" ht="12.75">
      <c r="D383" s="83"/>
    </row>
    <row r="384" ht="12.75">
      <c r="D384" s="83"/>
    </row>
    <row r="385" ht="12.75">
      <c r="D385" s="83"/>
    </row>
    <row r="386" ht="12.75">
      <c r="D386" s="83"/>
    </row>
    <row r="387" ht="12.75">
      <c r="D387" s="83"/>
    </row>
    <row r="388" ht="12.75">
      <c r="D388" s="83"/>
    </row>
    <row r="389" ht="12.75">
      <c r="D389" s="83"/>
    </row>
    <row r="390" ht="12.75">
      <c r="D390" s="83"/>
    </row>
    <row r="391" ht="12.75">
      <c r="D391" s="83"/>
    </row>
    <row r="392" ht="12.75">
      <c r="D392" s="83"/>
    </row>
    <row r="393" ht="12.75">
      <c r="D393" s="83"/>
    </row>
    <row r="394" ht="12.75">
      <c r="D394" s="83"/>
    </row>
    <row r="395" ht="12.75">
      <c r="D395" s="83"/>
    </row>
    <row r="396" ht="12.75">
      <c r="D396" s="83"/>
    </row>
    <row r="397" ht="12.75">
      <c r="D397" s="83"/>
    </row>
    <row r="398" ht="12.75">
      <c r="D398" s="83"/>
    </row>
    <row r="399" ht="12.75">
      <c r="D399" s="83"/>
    </row>
    <row r="400" ht="12.75">
      <c r="D400" s="83"/>
    </row>
    <row r="401" ht="12.75">
      <c r="D401" s="83"/>
    </row>
    <row r="402" ht="12.75">
      <c r="D402" s="83"/>
    </row>
    <row r="403" ht="12.75">
      <c r="D403" s="83"/>
    </row>
    <row r="404" ht="12.75">
      <c r="D404" s="83"/>
    </row>
    <row r="405" ht="12.75">
      <c r="D405" s="83"/>
    </row>
    <row r="406" ht="12.75">
      <c r="D406" s="83"/>
    </row>
    <row r="407" ht="12.75">
      <c r="D407" s="83"/>
    </row>
    <row r="408" ht="12.75">
      <c r="D408" s="83"/>
    </row>
    <row r="409" ht="12.75">
      <c r="D409" s="83"/>
    </row>
    <row r="410" ht="12.75">
      <c r="D410" s="83"/>
    </row>
    <row r="411" ht="12.75">
      <c r="D411" s="83"/>
    </row>
    <row r="412" ht="12.75">
      <c r="D412" s="83"/>
    </row>
    <row r="413" ht="12.75">
      <c r="D413" s="83"/>
    </row>
    <row r="414" ht="12.75">
      <c r="D414" s="83"/>
    </row>
    <row r="415" ht="12.75">
      <c r="D415" s="83"/>
    </row>
    <row r="416" ht="12.75">
      <c r="D416" s="83"/>
    </row>
    <row r="417" ht="12.75">
      <c r="D417" s="83"/>
    </row>
    <row r="418" ht="12.75">
      <c r="D418" s="83"/>
    </row>
    <row r="419" ht="12.75">
      <c r="D419" s="83"/>
    </row>
    <row r="420" ht="12.75">
      <c r="D420" s="83"/>
    </row>
    <row r="421" ht="12.75">
      <c r="D421" s="83"/>
    </row>
    <row r="422" ht="12.75">
      <c r="D422" s="83"/>
    </row>
    <row r="423" ht="12.75"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  <row r="520" ht="12.75">
      <c r="D520" s="83"/>
    </row>
    <row r="521" ht="12.75">
      <c r="D521" s="83"/>
    </row>
    <row r="522" ht="12.75">
      <c r="D522" s="83"/>
    </row>
    <row r="523" ht="12.75">
      <c r="D523" s="83"/>
    </row>
    <row r="524" ht="12.75">
      <c r="D524" s="83"/>
    </row>
    <row r="525" ht="12.75">
      <c r="D525" s="83"/>
    </row>
    <row r="526" ht="12.75">
      <c r="D526" s="83"/>
    </row>
    <row r="527" ht="12.75">
      <c r="D527" s="83"/>
    </row>
    <row r="528" ht="12.75">
      <c r="D528" s="83"/>
    </row>
    <row r="529" ht="12.75">
      <c r="D529" s="83"/>
    </row>
    <row r="530" ht="12.75">
      <c r="D530" s="83"/>
    </row>
    <row r="531" ht="12.75">
      <c r="D531" s="83"/>
    </row>
    <row r="532" ht="12.75">
      <c r="D532" s="83"/>
    </row>
    <row r="533" ht="12.75">
      <c r="D533" s="83"/>
    </row>
    <row r="534" ht="12.75">
      <c r="D534" s="83"/>
    </row>
    <row r="535" ht="12.75">
      <c r="D535" s="83"/>
    </row>
    <row r="536" ht="12.75">
      <c r="D536" s="83"/>
    </row>
    <row r="537" ht="12.75">
      <c r="D537" s="83"/>
    </row>
    <row r="538" ht="12.75">
      <c r="D538" s="83"/>
    </row>
    <row r="539" ht="12.75">
      <c r="D539" s="83"/>
    </row>
    <row r="540" ht="12.75">
      <c r="D540" s="83"/>
    </row>
    <row r="541" ht="12.75">
      <c r="D541" s="83"/>
    </row>
    <row r="542" ht="12.75">
      <c r="D542" s="83"/>
    </row>
    <row r="543" ht="12.75">
      <c r="D543" s="83"/>
    </row>
    <row r="544" ht="12.75">
      <c r="D544" s="83"/>
    </row>
    <row r="545" ht="12.75">
      <c r="D545" s="83"/>
    </row>
    <row r="546" ht="12.75">
      <c r="D546" s="83"/>
    </row>
    <row r="547" ht="12.75">
      <c r="D547" s="83"/>
    </row>
    <row r="548" ht="12.75">
      <c r="D548" s="83"/>
    </row>
    <row r="549" ht="12.75">
      <c r="D549" s="83"/>
    </row>
    <row r="550" ht="12.75">
      <c r="D550" s="83"/>
    </row>
    <row r="551" ht="12.75">
      <c r="D551" s="83"/>
    </row>
    <row r="552" ht="12.75">
      <c r="D552" s="83"/>
    </row>
    <row r="553" ht="12.75">
      <c r="D553" s="83"/>
    </row>
    <row r="554" ht="12.75">
      <c r="D554" s="83"/>
    </row>
    <row r="555" ht="12.75">
      <c r="D555" s="83"/>
    </row>
    <row r="556" ht="12.75">
      <c r="D556" s="83"/>
    </row>
    <row r="557" ht="12.75">
      <c r="D557" s="83"/>
    </row>
    <row r="558" ht="12.75">
      <c r="D558" s="83"/>
    </row>
    <row r="559" ht="12.75">
      <c r="D559" s="83"/>
    </row>
    <row r="560" ht="12.75">
      <c r="D560" s="83"/>
    </row>
    <row r="561" ht="12.75">
      <c r="D561" s="83"/>
    </row>
    <row r="562" ht="12.75">
      <c r="D562" s="83"/>
    </row>
    <row r="563" ht="12.75">
      <c r="D563" s="83"/>
    </row>
    <row r="564" ht="12.75">
      <c r="D564" s="83"/>
    </row>
    <row r="565" ht="12.75">
      <c r="D565" s="83"/>
    </row>
    <row r="566" ht="12.75">
      <c r="D566" s="83"/>
    </row>
    <row r="567" ht="12.75">
      <c r="D567" s="83"/>
    </row>
    <row r="568" ht="12.75">
      <c r="D568" s="83"/>
    </row>
    <row r="569" ht="12.75">
      <c r="D569" s="83"/>
    </row>
    <row r="570" ht="12.75">
      <c r="D570" s="83"/>
    </row>
    <row r="571" ht="12.75">
      <c r="D571" s="83"/>
    </row>
    <row r="572" ht="12.75">
      <c r="D572" s="83"/>
    </row>
    <row r="573" ht="12.75">
      <c r="D573" s="83"/>
    </row>
    <row r="574" ht="12.75">
      <c r="D574" s="83"/>
    </row>
    <row r="575" ht="12.75">
      <c r="D575" s="83"/>
    </row>
    <row r="576" ht="12.75">
      <c r="D576" s="83"/>
    </row>
    <row r="577" ht="12.75">
      <c r="D577" s="83"/>
    </row>
    <row r="578" ht="12.75">
      <c r="D578" s="83"/>
    </row>
    <row r="579" ht="12.75">
      <c r="D579" s="83"/>
    </row>
    <row r="580" ht="12.75">
      <c r="D580" s="83"/>
    </row>
    <row r="581" ht="12.75">
      <c r="D581" s="83"/>
    </row>
    <row r="582" ht="12.75">
      <c r="D582" s="83"/>
    </row>
    <row r="583" ht="12.75">
      <c r="D583" s="83"/>
    </row>
    <row r="584" ht="12.75">
      <c r="D584" s="83"/>
    </row>
    <row r="585" ht="12.75">
      <c r="D585" s="83"/>
    </row>
    <row r="586" ht="12.75">
      <c r="D586" s="83"/>
    </row>
    <row r="587" ht="12.75">
      <c r="D587" s="83"/>
    </row>
    <row r="588" ht="12.75">
      <c r="D588" s="83"/>
    </row>
    <row r="589" ht="12.75">
      <c r="D589" s="83"/>
    </row>
    <row r="590" ht="12.75">
      <c r="D590" s="83"/>
    </row>
    <row r="591" ht="12.75">
      <c r="D591" s="83"/>
    </row>
    <row r="592" ht="12.75">
      <c r="D592" s="83"/>
    </row>
    <row r="593" ht="12.75">
      <c r="D593" s="83"/>
    </row>
    <row r="594" ht="12.75">
      <c r="D594" s="83"/>
    </row>
    <row r="595" ht="12.75">
      <c r="D595" s="83"/>
    </row>
    <row r="596" ht="12.75">
      <c r="D596" s="83"/>
    </row>
    <row r="597" ht="12.75">
      <c r="D597" s="83"/>
    </row>
    <row r="598" ht="12.75">
      <c r="D598" s="83"/>
    </row>
    <row r="599" ht="12.75">
      <c r="D599" s="83"/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  <row r="823" ht="12.75">
      <c r="D823" s="83"/>
    </row>
    <row r="824" ht="12.75">
      <c r="D824" s="83"/>
    </row>
    <row r="825" ht="12.75">
      <c r="D825" s="83"/>
    </row>
    <row r="826" ht="12.75">
      <c r="D826" s="83"/>
    </row>
    <row r="827" ht="12.75">
      <c r="D827" s="83"/>
    </row>
    <row r="828" ht="12.75">
      <c r="D828" s="83"/>
    </row>
    <row r="829" ht="12.75">
      <c r="D829" s="83"/>
    </row>
    <row r="830" ht="12.75">
      <c r="D830" s="83"/>
    </row>
    <row r="831" ht="12.75">
      <c r="D831" s="83"/>
    </row>
    <row r="832" ht="12.75">
      <c r="D832" s="83"/>
    </row>
    <row r="833" ht="12.75">
      <c r="D833" s="83"/>
    </row>
    <row r="834" ht="12.75">
      <c r="D834" s="83"/>
    </row>
    <row r="835" ht="12.75">
      <c r="D835" s="83"/>
    </row>
    <row r="836" ht="12.75">
      <c r="D836" s="83"/>
    </row>
    <row r="837" ht="12.75">
      <c r="D837" s="83"/>
    </row>
    <row r="838" ht="12.75">
      <c r="D838" s="83"/>
    </row>
    <row r="839" ht="12.75">
      <c r="D839" s="83"/>
    </row>
    <row r="840" ht="12.75">
      <c r="D840" s="83"/>
    </row>
    <row r="841" ht="12.75">
      <c r="D841" s="83"/>
    </row>
    <row r="842" ht="12.75">
      <c r="D842" s="83"/>
    </row>
    <row r="843" ht="12.75">
      <c r="D843" s="83"/>
    </row>
    <row r="844" ht="12.75">
      <c r="D844" s="83"/>
    </row>
    <row r="845" ht="12.75">
      <c r="D845" s="83"/>
    </row>
    <row r="846" ht="12.75">
      <c r="D846" s="83"/>
    </row>
    <row r="847" ht="12.75">
      <c r="D847" s="83"/>
    </row>
    <row r="848" ht="12.75">
      <c r="D848" s="83"/>
    </row>
    <row r="849" ht="12.75">
      <c r="D849" s="83"/>
    </row>
    <row r="850" ht="12.75">
      <c r="D850" s="83"/>
    </row>
    <row r="851" ht="12.75">
      <c r="D851" s="83"/>
    </row>
    <row r="852" ht="12.75">
      <c r="D852" s="83"/>
    </row>
    <row r="853" ht="12.75">
      <c r="D853" s="83"/>
    </row>
    <row r="854" ht="12.75">
      <c r="D854" s="83"/>
    </row>
    <row r="855" ht="12.75">
      <c r="D855" s="83"/>
    </row>
    <row r="856" ht="12.75">
      <c r="D856" s="83"/>
    </row>
    <row r="857" ht="12.75">
      <c r="D857" s="83"/>
    </row>
    <row r="858" ht="12.75">
      <c r="D858" s="83"/>
    </row>
    <row r="859" ht="12.75">
      <c r="D859" s="83"/>
    </row>
    <row r="860" ht="12.75">
      <c r="D860" s="83"/>
    </row>
    <row r="861" ht="12.75">
      <c r="D861" s="83"/>
    </row>
    <row r="862" ht="12.75">
      <c r="D862" s="83"/>
    </row>
    <row r="863" ht="12.75">
      <c r="D863" s="83"/>
    </row>
    <row r="864" ht="12.75">
      <c r="D864" s="83"/>
    </row>
    <row r="865" ht="12.75">
      <c r="D865" s="83"/>
    </row>
    <row r="866" ht="12.75">
      <c r="D866" s="83"/>
    </row>
    <row r="867" ht="12.75">
      <c r="D867" s="83"/>
    </row>
    <row r="868" ht="12.75">
      <c r="D868" s="83"/>
    </row>
    <row r="869" ht="12.75">
      <c r="D869" s="83"/>
    </row>
    <row r="870" ht="12.75">
      <c r="D870" s="83"/>
    </row>
    <row r="871" ht="12.75">
      <c r="D871" s="83"/>
    </row>
    <row r="872" ht="12.75">
      <c r="D872" s="83"/>
    </row>
    <row r="873" ht="12.75">
      <c r="D873" s="83"/>
    </row>
    <row r="874" ht="12.75">
      <c r="D874" s="83"/>
    </row>
    <row r="875" ht="12.75">
      <c r="D875" s="83"/>
    </row>
    <row r="876" ht="12.75">
      <c r="D876" s="83"/>
    </row>
    <row r="877" ht="12.75">
      <c r="D877" s="83"/>
    </row>
    <row r="878" ht="12.75">
      <c r="D878" s="83"/>
    </row>
    <row r="879" ht="12.75">
      <c r="D879" s="83"/>
    </row>
    <row r="880" ht="12.75">
      <c r="D880" s="83"/>
    </row>
    <row r="881" ht="12.75">
      <c r="D881" s="83"/>
    </row>
    <row r="882" ht="12.75">
      <c r="D882" s="83"/>
    </row>
    <row r="883" ht="12.75">
      <c r="D883" s="83"/>
    </row>
    <row r="884" ht="12.75">
      <c r="D884" s="83"/>
    </row>
    <row r="885" ht="12.75">
      <c r="D885" s="83"/>
    </row>
    <row r="886" ht="12.75">
      <c r="D886" s="83"/>
    </row>
    <row r="887" ht="12.75">
      <c r="D887" s="83"/>
    </row>
    <row r="888" ht="12.75">
      <c r="D888" s="83"/>
    </row>
    <row r="889" ht="12.75">
      <c r="D889" s="83"/>
    </row>
    <row r="890" ht="12.75">
      <c r="D890" s="83"/>
    </row>
    <row r="891" ht="12.75">
      <c r="D891" s="83"/>
    </row>
    <row r="892" ht="12.75">
      <c r="D892" s="83"/>
    </row>
    <row r="893" ht="12.75">
      <c r="D893" s="83"/>
    </row>
    <row r="894" ht="12.75">
      <c r="D894" s="83"/>
    </row>
    <row r="895" ht="12.75">
      <c r="D895" s="83"/>
    </row>
    <row r="896" ht="12.75">
      <c r="D896" s="83"/>
    </row>
    <row r="897" ht="12.75">
      <c r="D897" s="83"/>
    </row>
    <row r="898" ht="12.75">
      <c r="D898" s="83"/>
    </row>
    <row r="899" ht="12.75">
      <c r="D899" s="83"/>
    </row>
    <row r="900" ht="12.75">
      <c r="D900" s="83"/>
    </row>
    <row r="901" ht="12.75">
      <c r="D901" s="83"/>
    </row>
    <row r="902" ht="12.75">
      <c r="D902" s="83"/>
    </row>
    <row r="903" ht="12.75">
      <c r="D903" s="83"/>
    </row>
    <row r="904" ht="12.75">
      <c r="D904" s="83"/>
    </row>
    <row r="905" ht="12.75">
      <c r="D905" s="83"/>
    </row>
    <row r="906" ht="12.75">
      <c r="D906" s="83"/>
    </row>
    <row r="907" ht="12.75">
      <c r="D907" s="83"/>
    </row>
    <row r="908" ht="12.75">
      <c r="D908" s="83"/>
    </row>
    <row r="909" ht="12.75">
      <c r="D909" s="83"/>
    </row>
    <row r="910" ht="12.75">
      <c r="D910" s="83"/>
    </row>
    <row r="911" ht="12.75">
      <c r="D911" s="83"/>
    </row>
    <row r="912" ht="12.75">
      <c r="D912" s="83"/>
    </row>
    <row r="913" ht="12.75">
      <c r="D913" s="83"/>
    </row>
    <row r="914" ht="12.75">
      <c r="D914" s="83"/>
    </row>
    <row r="915" ht="12.75">
      <c r="D915" s="83"/>
    </row>
    <row r="916" ht="12.75">
      <c r="D916" s="83"/>
    </row>
    <row r="917" ht="12.75">
      <c r="D917" s="83"/>
    </row>
    <row r="918" ht="12.75">
      <c r="D918" s="83"/>
    </row>
    <row r="919" ht="12.75">
      <c r="D919" s="83"/>
    </row>
    <row r="920" ht="12.75">
      <c r="D920" s="83"/>
    </row>
    <row r="921" ht="12.75">
      <c r="D921" s="83"/>
    </row>
    <row r="922" ht="12.75">
      <c r="D922" s="83"/>
    </row>
    <row r="923" ht="12.75">
      <c r="D923" s="83"/>
    </row>
    <row r="924" ht="12.75">
      <c r="D924" s="83"/>
    </row>
    <row r="925" ht="12.75">
      <c r="D925" s="83"/>
    </row>
    <row r="926" ht="12.75">
      <c r="D926" s="83"/>
    </row>
    <row r="927" ht="12.75">
      <c r="D927" s="83"/>
    </row>
    <row r="928" ht="12.75">
      <c r="D928" s="83"/>
    </row>
    <row r="929" ht="12.75">
      <c r="D929" s="83"/>
    </row>
    <row r="930" ht="12.75">
      <c r="D930" s="83"/>
    </row>
    <row r="931" ht="12.75">
      <c r="D931" s="83"/>
    </row>
    <row r="932" ht="12.75">
      <c r="D932" s="83"/>
    </row>
    <row r="933" ht="12.75">
      <c r="D933" s="83"/>
    </row>
    <row r="934" ht="12.75">
      <c r="D934" s="83"/>
    </row>
    <row r="935" ht="12.75">
      <c r="D935" s="83"/>
    </row>
    <row r="936" ht="12.75">
      <c r="D936" s="83"/>
    </row>
    <row r="937" ht="12.75">
      <c r="D937" s="83"/>
    </row>
    <row r="938" ht="12.75">
      <c r="D938" s="83"/>
    </row>
    <row r="939" ht="12.75">
      <c r="D939" s="83"/>
    </row>
    <row r="940" ht="12.75">
      <c r="D940" s="83"/>
    </row>
    <row r="941" ht="12.75">
      <c r="D941" s="83"/>
    </row>
    <row r="942" ht="12.75">
      <c r="D942" s="83"/>
    </row>
    <row r="943" ht="12.75">
      <c r="D943" s="83"/>
    </row>
    <row r="944" ht="12.75">
      <c r="D944" s="83"/>
    </row>
    <row r="945" ht="12.75">
      <c r="D945" s="83"/>
    </row>
    <row r="946" ht="12.75">
      <c r="D946" s="83"/>
    </row>
    <row r="947" ht="12.75">
      <c r="D947" s="83"/>
    </row>
    <row r="948" ht="12.75">
      <c r="D948" s="83"/>
    </row>
    <row r="949" ht="12.75">
      <c r="D949" s="83"/>
    </row>
    <row r="950" ht="12.75">
      <c r="D950" s="83"/>
    </row>
    <row r="951" ht="12.75">
      <c r="D951" s="83"/>
    </row>
    <row r="952" ht="12.75">
      <c r="D952" s="83"/>
    </row>
    <row r="953" ht="12.75">
      <c r="D953" s="83"/>
    </row>
    <row r="954" ht="12.75">
      <c r="D954" s="83"/>
    </row>
    <row r="955" ht="12.75">
      <c r="D955" s="83"/>
    </row>
    <row r="956" ht="12.75">
      <c r="D956" s="83"/>
    </row>
    <row r="957" ht="12.75">
      <c r="D957" s="83"/>
    </row>
    <row r="958" ht="12.75">
      <c r="D958" s="83"/>
    </row>
    <row r="959" ht="12.75">
      <c r="D959" s="83"/>
    </row>
    <row r="960" ht="12.75">
      <c r="D960" s="83"/>
    </row>
    <row r="961" ht="12.75">
      <c r="D961" s="83"/>
    </row>
    <row r="962" ht="12.75">
      <c r="D962" s="83"/>
    </row>
    <row r="963" ht="12.75">
      <c r="D963" s="83"/>
    </row>
    <row r="964" ht="12.75">
      <c r="D964" s="83"/>
    </row>
    <row r="965" ht="12.75">
      <c r="D965" s="83"/>
    </row>
    <row r="966" ht="12.75">
      <c r="D966" s="83"/>
    </row>
    <row r="967" ht="12.75">
      <c r="D967" s="83"/>
    </row>
    <row r="968" ht="12.75">
      <c r="D968" s="83"/>
    </row>
    <row r="969" ht="12.75">
      <c r="D969" s="83"/>
    </row>
    <row r="970" ht="12.75">
      <c r="D970" s="83"/>
    </row>
    <row r="971" ht="12.75">
      <c r="D971" s="83"/>
    </row>
    <row r="972" ht="12.75">
      <c r="D972" s="83"/>
    </row>
    <row r="973" ht="12.75">
      <c r="D973" s="83"/>
    </row>
    <row r="974" ht="12.75">
      <c r="D974" s="83"/>
    </row>
    <row r="975" ht="12.75">
      <c r="D975" s="83"/>
    </row>
    <row r="976" ht="12.75">
      <c r="D976" s="83"/>
    </row>
    <row r="977" ht="12.75">
      <c r="D977" s="83"/>
    </row>
    <row r="978" ht="12.75">
      <c r="D978" s="83"/>
    </row>
    <row r="979" ht="12.75">
      <c r="D979" s="83"/>
    </row>
    <row r="980" ht="12.75">
      <c r="D980" s="83"/>
    </row>
    <row r="981" ht="12.75">
      <c r="D981" s="83"/>
    </row>
    <row r="982" ht="12.75">
      <c r="D982" s="83"/>
    </row>
    <row r="983" ht="12.75">
      <c r="D983" s="83"/>
    </row>
    <row r="984" ht="12.75">
      <c r="D984" s="83"/>
    </row>
    <row r="985" ht="12.75">
      <c r="D985" s="83"/>
    </row>
    <row r="986" ht="12.75">
      <c r="D986" s="83"/>
    </row>
    <row r="987" ht="12.75">
      <c r="D987" s="83"/>
    </row>
    <row r="988" ht="12.75">
      <c r="D988" s="83"/>
    </row>
    <row r="989" ht="12.75">
      <c r="D989" s="83"/>
    </row>
    <row r="990" ht="12.75">
      <c r="D990" s="83"/>
    </row>
    <row r="991" ht="12.75">
      <c r="D991" s="83"/>
    </row>
    <row r="992" ht="12.75">
      <c r="D992" s="83"/>
    </row>
    <row r="993" ht="12.75">
      <c r="D993" s="83"/>
    </row>
    <row r="994" ht="12.75">
      <c r="D994" s="83"/>
    </row>
    <row r="995" ht="12.75">
      <c r="D995" s="83"/>
    </row>
    <row r="996" ht="12.75">
      <c r="D996" s="83"/>
    </row>
    <row r="997" ht="12.75">
      <c r="D997" s="83"/>
    </row>
    <row r="998" ht="12.75">
      <c r="D998" s="83"/>
    </row>
    <row r="999" ht="12.75">
      <c r="D999" s="83"/>
    </row>
    <row r="1000" ht="12.75">
      <c r="D1000" s="83"/>
    </row>
    <row r="1001" ht="12.75">
      <c r="D1001" s="83"/>
    </row>
    <row r="1002" ht="12.75">
      <c r="D1002" s="83"/>
    </row>
    <row r="1003" ht="12.75">
      <c r="D1003" s="83"/>
    </row>
    <row r="1004" ht="12.75">
      <c r="D1004" s="83"/>
    </row>
    <row r="1005" ht="12.75">
      <c r="D1005" s="83"/>
    </row>
    <row r="1006" ht="12.75">
      <c r="D1006" s="83"/>
    </row>
    <row r="1007" ht="12.75">
      <c r="D1007" s="83"/>
    </row>
    <row r="1008" ht="12.75">
      <c r="D1008" s="83"/>
    </row>
    <row r="1009" ht="12.75">
      <c r="D1009" s="83"/>
    </row>
    <row r="1010" ht="12.75">
      <c r="D1010" s="83"/>
    </row>
    <row r="1011" ht="12.75">
      <c r="D1011" s="83"/>
    </row>
    <row r="1012" ht="12.75">
      <c r="D1012" s="83"/>
    </row>
    <row r="1013" ht="12.75">
      <c r="D1013" s="83"/>
    </row>
    <row r="1014" ht="12.75">
      <c r="D1014" s="83"/>
    </row>
    <row r="1015" ht="12.75">
      <c r="D1015" s="83"/>
    </row>
    <row r="1016" ht="12.75">
      <c r="D1016" s="83"/>
    </row>
    <row r="1017" ht="12.75">
      <c r="D1017" s="83"/>
    </row>
    <row r="1018" ht="12.75">
      <c r="D1018" s="83"/>
    </row>
    <row r="1019" ht="12.75">
      <c r="D1019" s="83"/>
    </row>
    <row r="1020" ht="12.75">
      <c r="D1020" s="83"/>
    </row>
    <row r="1021" ht="12.75">
      <c r="D1021" s="83"/>
    </row>
    <row r="1022" ht="12.75">
      <c r="D1022" s="83"/>
    </row>
    <row r="1023" ht="12.75">
      <c r="D1023" s="83"/>
    </row>
    <row r="1024" ht="12.75">
      <c r="D1024" s="83"/>
    </row>
    <row r="1025" ht="12.75">
      <c r="D1025" s="83"/>
    </row>
    <row r="1026" ht="12.75">
      <c r="D1026" s="83"/>
    </row>
    <row r="1027" ht="12.75">
      <c r="D1027" s="83"/>
    </row>
    <row r="1028" ht="12.75">
      <c r="D1028" s="83"/>
    </row>
    <row r="1029" ht="12.75">
      <c r="D1029" s="83"/>
    </row>
    <row r="1030" ht="12.75">
      <c r="D1030" s="83"/>
    </row>
    <row r="1031" ht="12.75">
      <c r="D1031" s="83"/>
    </row>
    <row r="1032" ht="12.75">
      <c r="D1032" s="83"/>
    </row>
    <row r="1033" ht="12.75">
      <c r="D1033" s="83"/>
    </row>
    <row r="1034" ht="12.75">
      <c r="D1034" s="83"/>
    </row>
    <row r="1035" ht="12.75">
      <c r="D1035" s="83"/>
    </row>
    <row r="1036" ht="12.75">
      <c r="D1036" s="83"/>
    </row>
    <row r="1037" ht="12.75">
      <c r="D1037" s="83"/>
    </row>
    <row r="1038" ht="12.75">
      <c r="D1038" s="83"/>
    </row>
    <row r="1039" ht="12.75">
      <c r="D1039" s="83"/>
    </row>
    <row r="1040" ht="12.75">
      <c r="D1040" s="83"/>
    </row>
    <row r="1041" ht="12.75">
      <c r="D1041" s="83"/>
    </row>
    <row r="1042" ht="12.75">
      <c r="D1042" s="83"/>
    </row>
    <row r="1043" ht="12.75">
      <c r="D1043" s="83"/>
    </row>
    <row r="1044" ht="12.75">
      <c r="D1044" s="83"/>
    </row>
    <row r="1045" ht="12.75">
      <c r="D1045" s="83"/>
    </row>
    <row r="1046" ht="12.75">
      <c r="D1046" s="83"/>
    </row>
    <row r="1047" ht="12.75">
      <c r="D1047" s="83"/>
    </row>
    <row r="1048" ht="12.75">
      <c r="D1048" s="83"/>
    </row>
    <row r="1049" ht="12.75">
      <c r="D1049" s="83"/>
    </row>
    <row r="1050" ht="12.75">
      <c r="D1050" s="83"/>
    </row>
    <row r="1051" ht="12.75">
      <c r="D1051" s="83"/>
    </row>
    <row r="1052" ht="12.75">
      <c r="D1052" s="83"/>
    </row>
    <row r="1053" ht="12.75">
      <c r="D1053" s="83"/>
    </row>
    <row r="1054" ht="12.75">
      <c r="D1054" s="83"/>
    </row>
    <row r="1055" ht="12.75">
      <c r="D1055" s="83"/>
    </row>
    <row r="1056" ht="12.75">
      <c r="D1056" s="83"/>
    </row>
    <row r="1057" ht="12.75">
      <c r="D1057" s="83"/>
    </row>
    <row r="1058" ht="12.75">
      <c r="D1058" s="83"/>
    </row>
    <row r="1059" ht="12.75">
      <c r="D1059" s="83"/>
    </row>
    <row r="1060" ht="12.75">
      <c r="D1060" s="83"/>
    </row>
    <row r="1061" ht="12.75">
      <c r="D1061" s="83"/>
    </row>
    <row r="1062" ht="12.75">
      <c r="D1062" s="83"/>
    </row>
    <row r="1063" ht="12.75">
      <c r="D1063" s="83"/>
    </row>
    <row r="1064" ht="12.75">
      <c r="D1064" s="83"/>
    </row>
    <row r="1065" ht="12.75">
      <c r="D1065" s="83"/>
    </row>
    <row r="1066" ht="12.75">
      <c r="D1066" s="83"/>
    </row>
    <row r="1067" ht="12.75">
      <c r="D1067" s="83"/>
    </row>
    <row r="1068" ht="12.75">
      <c r="D1068" s="83"/>
    </row>
    <row r="1069" ht="12.75">
      <c r="D1069" s="83"/>
    </row>
    <row r="1070" ht="12.75">
      <c r="D1070" s="83"/>
    </row>
    <row r="1071" ht="12.75">
      <c r="D1071" s="83"/>
    </row>
    <row r="1072" ht="12.75">
      <c r="D1072" s="83"/>
    </row>
    <row r="1073" ht="12.75">
      <c r="D1073" s="83"/>
    </row>
    <row r="1074" ht="12.75">
      <c r="D1074" s="83"/>
    </row>
    <row r="1075" ht="12.75">
      <c r="D1075" s="83"/>
    </row>
    <row r="1076" ht="12.75">
      <c r="D1076" s="83"/>
    </row>
    <row r="1077" ht="12.75">
      <c r="D1077" s="83"/>
    </row>
    <row r="1078" ht="12.75">
      <c r="D1078" s="83"/>
    </row>
    <row r="1079" ht="12.75">
      <c r="D1079" s="83"/>
    </row>
    <row r="1080" ht="12.75">
      <c r="D1080" s="83"/>
    </row>
    <row r="1081" ht="12.75">
      <c r="D1081" s="83"/>
    </row>
    <row r="1082" ht="12.75">
      <c r="D1082" s="83"/>
    </row>
    <row r="1083" ht="12.75">
      <c r="D1083" s="83"/>
    </row>
    <row r="1084" ht="12.75">
      <c r="D1084" s="83"/>
    </row>
    <row r="1085" ht="12.75">
      <c r="D1085" s="83"/>
    </row>
    <row r="1086" ht="12.75">
      <c r="D1086" s="83"/>
    </row>
    <row r="1087" ht="12.75">
      <c r="D1087" s="83"/>
    </row>
    <row r="1088" ht="12.75">
      <c r="D1088" s="83"/>
    </row>
    <row r="1089" ht="12.75">
      <c r="D1089" s="83"/>
    </row>
    <row r="1090" ht="12.75">
      <c r="D1090" s="83"/>
    </row>
    <row r="1091" ht="12.75">
      <c r="D1091" s="83"/>
    </row>
    <row r="1092" ht="12.75">
      <c r="D1092" s="83"/>
    </row>
    <row r="1093" ht="12.75">
      <c r="D1093" s="83"/>
    </row>
    <row r="1094" ht="12.75">
      <c r="D1094" s="83"/>
    </row>
    <row r="1095" ht="12.75">
      <c r="D1095" s="83"/>
    </row>
    <row r="1096" ht="12.75">
      <c r="D1096" s="83"/>
    </row>
    <row r="1097" ht="12.75">
      <c r="D1097" s="83"/>
    </row>
    <row r="1098" ht="12.75">
      <c r="D1098" s="83"/>
    </row>
    <row r="1099" ht="12.75">
      <c r="D1099" s="83"/>
    </row>
    <row r="1100" ht="12.75">
      <c r="D1100" s="83"/>
    </row>
    <row r="1101" ht="12.75">
      <c r="D1101" s="83"/>
    </row>
    <row r="1102" ht="12.75">
      <c r="D1102" s="83"/>
    </row>
    <row r="1103" ht="12.75">
      <c r="D1103" s="83"/>
    </row>
    <row r="1104" ht="12.75">
      <c r="D1104" s="83"/>
    </row>
    <row r="1105" ht="12.75">
      <c r="D1105" s="83"/>
    </row>
    <row r="1106" ht="12.75">
      <c r="D1106" s="83"/>
    </row>
    <row r="1107" ht="12.75">
      <c r="D1107" s="83"/>
    </row>
    <row r="1108" ht="12.75">
      <c r="D1108" s="83"/>
    </row>
    <row r="1109" ht="12.75">
      <c r="D1109" s="83"/>
    </row>
    <row r="1110" ht="12.75">
      <c r="D1110" s="83"/>
    </row>
    <row r="1111" ht="12.75">
      <c r="D1111" s="83"/>
    </row>
    <row r="1112" ht="12.75">
      <c r="D1112" s="83"/>
    </row>
    <row r="1113" ht="12.75">
      <c r="D1113" s="83"/>
    </row>
    <row r="1114" ht="12.75">
      <c r="D1114" s="83"/>
    </row>
    <row r="1115" ht="12.75">
      <c r="D1115" s="83"/>
    </row>
    <row r="1116" ht="12.75">
      <c r="D1116" s="83"/>
    </row>
    <row r="1117" ht="12.75">
      <c r="D1117" s="83"/>
    </row>
    <row r="1118" ht="12.75">
      <c r="D1118" s="83"/>
    </row>
    <row r="1119" ht="12.75">
      <c r="D1119" s="83"/>
    </row>
    <row r="1120" ht="12.75">
      <c r="D1120" s="83"/>
    </row>
    <row r="1121" ht="12.75">
      <c r="D1121" s="83"/>
    </row>
    <row r="1122" ht="12.75">
      <c r="D1122" s="83"/>
    </row>
    <row r="1123" ht="12.75">
      <c r="D1123" s="83"/>
    </row>
    <row r="1124" ht="12.75">
      <c r="D1124" s="83"/>
    </row>
    <row r="1125" ht="12.75">
      <c r="D1125" s="83"/>
    </row>
  </sheetData>
  <sheetProtection algorithmName="SHA-512" hashValue="04655/TDMPvSQx7X6o5IEzwCMmT3XuzKVSw99gHl0ZAqSl05dGIPeNvNXHPjdpgStQvoBh8FFCMR7PhCf6WdfA==" saltValue="G4wVSkVf/W1dHjzzvghr+g==" spinCount="100000" sheet="1" objects="1" scenarios="1"/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/>
  <headerFooter>
    <oddFooter>&amp;LZpracováno programem BUILDpower S,  © RTS, a.s.&amp;RStránka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61"/>
  <sheetViews>
    <sheetView workbookViewId="0" topLeftCell="A1">
      <pane ySplit="7" topLeftCell="A32" activePane="bottomLeft" state="frozen"/>
      <selection pane="bottomLeft" activeCell="C53" sqref="C53"/>
    </sheetView>
  </sheetViews>
  <sheetFormatPr defaultColWidth="9.00390625" defaultRowHeight="12.75" outlineLevelRow="1"/>
  <cols>
    <col min="1" max="1" width="3.375" style="0" customWidth="1"/>
    <col min="2" max="2" width="12.625" style="138" customWidth="1"/>
    <col min="3" max="3" width="63.25390625" style="138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11.625" style="0" hidden="1" customWidth="1"/>
    <col min="18" max="18" width="6.875" style="0" customWidth="1"/>
    <col min="19" max="19" width="8.75390625" style="0" customWidth="1"/>
    <col min="20" max="24" width="11.625" style="0" hidden="1" customWidth="1"/>
    <col min="25" max="28" width="8.75390625" style="0" customWidth="1"/>
    <col min="29" max="29" width="11.625" style="0" hidden="1" customWidth="1"/>
    <col min="30" max="30" width="8.75390625" style="0" customWidth="1"/>
    <col min="31" max="41" width="11.625" style="0" hidden="1" customWidth="1"/>
    <col min="42" max="1025" width="8.75390625" style="0" customWidth="1"/>
  </cols>
  <sheetData>
    <row r="1" spans="1:33" ht="15.75" customHeight="1">
      <c r="A1" s="225" t="s">
        <v>189</v>
      </c>
      <c r="B1" s="225"/>
      <c r="C1" s="225"/>
      <c r="D1" s="225"/>
      <c r="E1" s="225"/>
      <c r="F1" s="225"/>
      <c r="G1" s="225"/>
      <c r="AG1" t="s">
        <v>145</v>
      </c>
    </row>
    <row r="2" spans="1:33" ht="24.95" customHeight="1">
      <c r="A2" s="139" t="s">
        <v>141</v>
      </c>
      <c r="B2" s="134" t="s">
        <v>5</v>
      </c>
      <c r="C2" s="226" t="s">
        <v>6</v>
      </c>
      <c r="D2" s="226"/>
      <c r="E2" s="226"/>
      <c r="F2" s="226"/>
      <c r="G2" s="226"/>
      <c r="AG2" t="s">
        <v>146</v>
      </c>
    </row>
    <row r="3" spans="1:33" ht="24.95" customHeight="1">
      <c r="A3" s="139" t="s">
        <v>142</v>
      </c>
      <c r="B3" s="134" t="s">
        <v>47</v>
      </c>
      <c r="C3" s="226" t="s">
        <v>48</v>
      </c>
      <c r="D3" s="226"/>
      <c r="E3" s="226"/>
      <c r="F3" s="226"/>
      <c r="G3" s="226"/>
      <c r="AC3" s="138" t="s">
        <v>146</v>
      </c>
      <c r="AG3" t="s">
        <v>148</v>
      </c>
    </row>
    <row r="4" spans="1:33" ht="24.95" customHeight="1">
      <c r="A4" s="140" t="s">
        <v>143</v>
      </c>
      <c r="B4" s="141" t="s">
        <v>56</v>
      </c>
      <c r="C4" s="227" t="s">
        <v>57</v>
      </c>
      <c r="D4" s="227"/>
      <c r="E4" s="227"/>
      <c r="F4" s="227"/>
      <c r="G4" s="227"/>
      <c r="AG4" t="s">
        <v>149</v>
      </c>
    </row>
    <row r="5" ht="12.75">
      <c r="D5" s="83"/>
    </row>
    <row r="6" spans="1:24" ht="38.25">
      <c r="A6" s="142" t="s">
        <v>150</v>
      </c>
      <c r="B6" s="143" t="s">
        <v>151</v>
      </c>
      <c r="C6" s="143" t="s">
        <v>152</v>
      </c>
      <c r="D6" s="144" t="s">
        <v>153</v>
      </c>
      <c r="E6" s="142" t="s">
        <v>154</v>
      </c>
      <c r="F6" s="145" t="s">
        <v>155</v>
      </c>
      <c r="G6" s="142" t="s">
        <v>14</v>
      </c>
      <c r="H6" s="146" t="s">
        <v>156</v>
      </c>
      <c r="I6" s="146" t="s">
        <v>157</v>
      </c>
      <c r="J6" s="146" t="s">
        <v>158</v>
      </c>
      <c r="K6" s="146" t="s">
        <v>159</v>
      </c>
      <c r="L6" s="146" t="s">
        <v>160</v>
      </c>
      <c r="M6" s="146" t="s">
        <v>161</v>
      </c>
      <c r="N6" s="146" t="s">
        <v>162</v>
      </c>
      <c r="O6" s="146" t="s">
        <v>163</v>
      </c>
      <c r="P6" s="146" t="s">
        <v>164</v>
      </c>
      <c r="Q6" s="146" t="s">
        <v>165</v>
      </c>
      <c r="R6" s="146" t="s">
        <v>166</v>
      </c>
      <c r="S6" s="146" t="s">
        <v>167</v>
      </c>
      <c r="T6" s="146" t="s">
        <v>168</v>
      </c>
      <c r="U6" s="146" t="s">
        <v>169</v>
      </c>
      <c r="V6" s="146" t="s">
        <v>170</v>
      </c>
      <c r="W6" s="146" t="s">
        <v>171</v>
      </c>
      <c r="X6" s="146" t="s">
        <v>172</v>
      </c>
    </row>
    <row r="7" spans="1:24" ht="12.75" hidden="1">
      <c r="A7" s="131"/>
      <c r="B7" s="135"/>
      <c r="C7" s="135"/>
      <c r="D7" s="137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33" ht="12.75">
      <c r="A8" s="149" t="s">
        <v>173</v>
      </c>
      <c r="B8" s="150" t="s">
        <v>130</v>
      </c>
      <c r="C8" s="151" t="s">
        <v>131</v>
      </c>
      <c r="D8" s="152"/>
      <c r="E8" s="153"/>
      <c r="F8" s="154"/>
      <c r="G8" s="154">
        <f>SUMIF(AG9:AG26,"&lt;&gt;NOR",G9:G26)</f>
        <v>0</v>
      </c>
      <c r="H8" s="154"/>
      <c r="I8" s="154">
        <f>SUM(I9:I26)</f>
        <v>0</v>
      </c>
      <c r="J8" s="154"/>
      <c r="K8" s="154">
        <f>SUM(K9:K26)</f>
        <v>0</v>
      </c>
      <c r="L8" s="154"/>
      <c r="M8" s="154">
        <f>SUM(M9:M26)</f>
        <v>0</v>
      </c>
      <c r="N8" s="154"/>
      <c r="O8" s="154">
        <f>SUM(O9:O26)</f>
        <v>0</v>
      </c>
      <c r="P8" s="154"/>
      <c r="Q8" s="154">
        <f>SUM(Q9:Q26)</f>
        <v>0</v>
      </c>
      <c r="R8" s="154"/>
      <c r="S8" s="154"/>
      <c r="T8" s="155"/>
      <c r="U8" s="156"/>
      <c r="V8" s="156">
        <f>SUM(V9:V26)</f>
        <v>0</v>
      </c>
      <c r="W8" s="156"/>
      <c r="X8" s="156"/>
      <c r="AG8" t="s">
        <v>174</v>
      </c>
    </row>
    <row r="9" spans="1:60" ht="12.75" outlineLevel="1">
      <c r="A9" s="157">
        <v>1</v>
      </c>
      <c r="B9" s="158" t="s">
        <v>1267</v>
      </c>
      <c r="C9" s="159" t="s">
        <v>1486</v>
      </c>
      <c r="D9" s="160" t="s">
        <v>283</v>
      </c>
      <c r="E9" s="161">
        <v>1</v>
      </c>
      <c r="F9" s="162"/>
      <c r="G9" s="163">
        <f aca="true" t="shared" si="0" ref="G9:G26">ROUND(E9*F9,2)</f>
        <v>0</v>
      </c>
      <c r="H9" s="162"/>
      <c r="I9" s="163">
        <f aca="true" t="shared" si="1" ref="I9:I26">ROUND(E9*H9,2)</f>
        <v>0</v>
      </c>
      <c r="J9" s="162"/>
      <c r="K9" s="163">
        <f aca="true" t="shared" si="2" ref="K9:K26">ROUND(E9*J9,2)</f>
        <v>0</v>
      </c>
      <c r="L9" s="163">
        <v>21</v>
      </c>
      <c r="M9" s="163">
        <f aca="true" t="shared" si="3" ref="M9:M26">G9*(1+L9/100)</f>
        <v>0</v>
      </c>
      <c r="N9" s="163">
        <v>0</v>
      </c>
      <c r="O9" s="163">
        <f aca="true" t="shared" si="4" ref="O9:O26">ROUND(E9*N9,2)</f>
        <v>0</v>
      </c>
      <c r="P9" s="163">
        <v>0</v>
      </c>
      <c r="Q9" s="163">
        <f aca="true" t="shared" si="5" ref="Q9:Q26">ROUND(E9*P9,2)</f>
        <v>0</v>
      </c>
      <c r="R9" s="163"/>
      <c r="S9" s="163" t="s">
        <v>178</v>
      </c>
      <c r="T9" s="164" t="s">
        <v>179</v>
      </c>
      <c r="U9" s="165">
        <v>0</v>
      </c>
      <c r="V9" s="165">
        <f aca="true" t="shared" si="6" ref="V9:V26">ROUND(E9*U9,2)</f>
        <v>0</v>
      </c>
      <c r="W9" s="165"/>
      <c r="X9" s="165" t="s">
        <v>196</v>
      </c>
      <c r="Y9" s="166"/>
      <c r="Z9" s="166"/>
      <c r="AA9" s="166"/>
      <c r="AB9" s="166"/>
      <c r="AC9" s="166"/>
      <c r="AD9" s="166"/>
      <c r="AE9" s="166"/>
      <c r="AF9" s="166"/>
      <c r="AG9" s="166" t="s">
        <v>1085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ht="12.75" outlineLevel="1">
      <c r="A10" s="157">
        <v>2</v>
      </c>
      <c r="B10" s="158" t="s">
        <v>1268</v>
      </c>
      <c r="C10" s="159" t="s">
        <v>1487</v>
      </c>
      <c r="D10" s="160" t="s">
        <v>283</v>
      </c>
      <c r="E10" s="161">
        <v>1</v>
      </c>
      <c r="F10" s="162"/>
      <c r="G10" s="163">
        <f t="shared" si="0"/>
        <v>0</v>
      </c>
      <c r="H10" s="162"/>
      <c r="I10" s="163">
        <f t="shared" si="1"/>
        <v>0</v>
      </c>
      <c r="J10" s="162"/>
      <c r="K10" s="163">
        <f t="shared" si="2"/>
        <v>0</v>
      </c>
      <c r="L10" s="163">
        <v>21</v>
      </c>
      <c r="M10" s="163">
        <f t="shared" si="3"/>
        <v>0</v>
      </c>
      <c r="N10" s="163">
        <v>0</v>
      </c>
      <c r="O10" s="163">
        <f t="shared" si="4"/>
        <v>0</v>
      </c>
      <c r="P10" s="163">
        <v>0</v>
      </c>
      <c r="Q10" s="163">
        <f t="shared" si="5"/>
        <v>0</v>
      </c>
      <c r="R10" s="163"/>
      <c r="S10" s="163" t="s">
        <v>178</v>
      </c>
      <c r="T10" s="164" t="s">
        <v>179</v>
      </c>
      <c r="U10" s="165">
        <v>0</v>
      </c>
      <c r="V10" s="165">
        <f t="shared" si="6"/>
        <v>0</v>
      </c>
      <c r="W10" s="165"/>
      <c r="X10" s="165" t="s">
        <v>196</v>
      </c>
      <c r="Y10" s="166"/>
      <c r="Z10" s="166"/>
      <c r="AA10" s="166"/>
      <c r="AB10" s="166"/>
      <c r="AC10" s="166"/>
      <c r="AD10" s="166"/>
      <c r="AE10" s="166"/>
      <c r="AF10" s="166"/>
      <c r="AG10" s="166" t="s">
        <v>1085</v>
      </c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ht="12.75" outlineLevel="1">
      <c r="A11" s="157">
        <v>3</v>
      </c>
      <c r="B11" s="158" t="s">
        <v>1269</v>
      </c>
      <c r="C11" s="159" t="s">
        <v>1488</v>
      </c>
      <c r="D11" s="160" t="s">
        <v>283</v>
      </c>
      <c r="E11" s="161">
        <v>1</v>
      </c>
      <c r="F11" s="162"/>
      <c r="G11" s="163">
        <f t="shared" si="0"/>
        <v>0</v>
      </c>
      <c r="H11" s="162"/>
      <c r="I11" s="163">
        <f t="shared" si="1"/>
        <v>0</v>
      </c>
      <c r="J11" s="162"/>
      <c r="K11" s="163">
        <f t="shared" si="2"/>
        <v>0</v>
      </c>
      <c r="L11" s="163">
        <v>21</v>
      </c>
      <c r="M11" s="163">
        <f t="shared" si="3"/>
        <v>0</v>
      </c>
      <c r="N11" s="163">
        <v>0</v>
      </c>
      <c r="O11" s="163">
        <f t="shared" si="4"/>
        <v>0</v>
      </c>
      <c r="P11" s="163">
        <v>0</v>
      </c>
      <c r="Q11" s="163">
        <f t="shared" si="5"/>
        <v>0</v>
      </c>
      <c r="R11" s="163"/>
      <c r="S11" s="163" t="s">
        <v>178</v>
      </c>
      <c r="T11" s="164" t="s">
        <v>179</v>
      </c>
      <c r="U11" s="165">
        <v>0</v>
      </c>
      <c r="V11" s="165">
        <f t="shared" si="6"/>
        <v>0</v>
      </c>
      <c r="W11" s="165"/>
      <c r="X11" s="165" t="s">
        <v>196</v>
      </c>
      <c r="Y11" s="166"/>
      <c r="Z11" s="166"/>
      <c r="AA11" s="166"/>
      <c r="AB11" s="166"/>
      <c r="AC11" s="166"/>
      <c r="AD11" s="166"/>
      <c r="AE11" s="166"/>
      <c r="AF11" s="166"/>
      <c r="AG11" s="166" t="s">
        <v>1085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12.75" outlineLevel="1">
      <c r="A12" s="157">
        <v>4</v>
      </c>
      <c r="B12" s="158" t="s">
        <v>1270</v>
      </c>
      <c r="C12" s="159" t="s">
        <v>1489</v>
      </c>
      <c r="D12" s="160" t="s">
        <v>283</v>
      </c>
      <c r="E12" s="161">
        <v>1</v>
      </c>
      <c r="F12" s="162"/>
      <c r="G12" s="163">
        <f t="shared" si="0"/>
        <v>0</v>
      </c>
      <c r="H12" s="162"/>
      <c r="I12" s="163">
        <f t="shared" si="1"/>
        <v>0</v>
      </c>
      <c r="J12" s="162"/>
      <c r="K12" s="163">
        <f t="shared" si="2"/>
        <v>0</v>
      </c>
      <c r="L12" s="163">
        <v>21</v>
      </c>
      <c r="M12" s="163">
        <f t="shared" si="3"/>
        <v>0</v>
      </c>
      <c r="N12" s="163">
        <v>0</v>
      </c>
      <c r="O12" s="163">
        <f t="shared" si="4"/>
        <v>0</v>
      </c>
      <c r="P12" s="163">
        <v>0</v>
      </c>
      <c r="Q12" s="163">
        <f t="shared" si="5"/>
        <v>0</v>
      </c>
      <c r="R12" s="163"/>
      <c r="S12" s="163" t="s">
        <v>178</v>
      </c>
      <c r="T12" s="164" t="s">
        <v>179</v>
      </c>
      <c r="U12" s="165">
        <v>0</v>
      </c>
      <c r="V12" s="165">
        <f t="shared" si="6"/>
        <v>0</v>
      </c>
      <c r="W12" s="165"/>
      <c r="X12" s="165" t="s">
        <v>196</v>
      </c>
      <c r="Y12" s="166"/>
      <c r="Z12" s="166"/>
      <c r="AA12" s="166"/>
      <c r="AB12" s="166"/>
      <c r="AC12" s="166"/>
      <c r="AD12" s="166"/>
      <c r="AE12" s="166"/>
      <c r="AF12" s="166"/>
      <c r="AG12" s="166" t="s">
        <v>1085</v>
      </c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ht="12.75" outlineLevel="1">
      <c r="A13" s="157">
        <v>5</v>
      </c>
      <c r="B13" s="158" t="s">
        <v>1271</v>
      </c>
      <c r="C13" s="159" t="s">
        <v>1490</v>
      </c>
      <c r="D13" s="160" t="s">
        <v>283</v>
      </c>
      <c r="E13" s="161">
        <v>9</v>
      </c>
      <c r="F13" s="162"/>
      <c r="G13" s="163">
        <f t="shared" si="0"/>
        <v>0</v>
      </c>
      <c r="H13" s="162"/>
      <c r="I13" s="163">
        <f t="shared" si="1"/>
        <v>0</v>
      </c>
      <c r="J13" s="162"/>
      <c r="K13" s="163">
        <f t="shared" si="2"/>
        <v>0</v>
      </c>
      <c r="L13" s="163">
        <v>21</v>
      </c>
      <c r="M13" s="163">
        <f t="shared" si="3"/>
        <v>0</v>
      </c>
      <c r="N13" s="163">
        <v>0</v>
      </c>
      <c r="O13" s="163">
        <f t="shared" si="4"/>
        <v>0</v>
      </c>
      <c r="P13" s="163">
        <v>0</v>
      </c>
      <c r="Q13" s="163">
        <f t="shared" si="5"/>
        <v>0</v>
      </c>
      <c r="R13" s="163"/>
      <c r="S13" s="163" t="s">
        <v>178</v>
      </c>
      <c r="T13" s="164" t="s">
        <v>179</v>
      </c>
      <c r="U13" s="165">
        <v>0</v>
      </c>
      <c r="V13" s="165">
        <f t="shared" si="6"/>
        <v>0</v>
      </c>
      <c r="W13" s="165"/>
      <c r="X13" s="165" t="s">
        <v>196</v>
      </c>
      <c r="Y13" s="166"/>
      <c r="Z13" s="166"/>
      <c r="AA13" s="166"/>
      <c r="AB13" s="166"/>
      <c r="AC13" s="166"/>
      <c r="AD13" s="166"/>
      <c r="AE13" s="166"/>
      <c r="AF13" s="166"/>
      <c r="AG13" s="166" t="s">
        <v>1085</v>
      </c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ht="12.75" outlineLevel="1">
      <c r="A14" s="157">
        <v>6</v>
      </c>
      <c r="B14" s="158" t="s">
        <v>1272</v>
      </c>
      <c r="C14" s="159" t="s">
        <v>1491</v>
      </c>
      <c r="D14" s="160" t="s">
        <v>283</v>
      </c>
      <c r="E14" s="161">
        <v>3</v>
      </c>
      <c r="F14" s="162"/>
      <c r="G14" s="163">
        <f t="shared" si="0"/>
        <v>0</v>
      </c>
      <c r="H14" s="162"/>
      <c r="I14" s="163">
        <f t="shared" si="1"/>
        <v>0</v>
      </c>
      <c r="J14" s="162"/>
      <c r="K14" s="163">
        <f t="shared" si="2"/>
        <v>0</v>
      </c>
      <c r="L14" s="163">
        <v>21</v>
      </c>
      <c r="M14" s="163">
        <f t="shared" si="3"/>
        <v>0</v>
      </c>
      <c r="N14" s="163">
        <v>0</v>
      </c>
      <c r="O14" s="163">
        <f t="shared" si="4"/>
        <v>0</v>
      </c>
      <c r="P14" s="163">
        <v>0</v>
      </c>
      <c r="Q14" s="163">
        <f t="shared" si="5"/>
        <v>0</v>
      </c>
      <c r="R14" s="163"/>
      <c r="S14" s="163" t="s">
        <v>178</v>
      </c>
      <c r="T14" s="164" t="s">
        <v>179</v>
      </c>
      <c r="U14" s="165">
        <v>0</v>
      </c>
      <c r="V14" s="165">
        <f t="shared" si="6"/>
        <v>0</v>
      </c>
      <c r="W14" s="165"/>
      <c r="X14" s="165" t="s">
        <v>196</v>
      </c>
      <c r="Y14" s="166"/>
      <c r="Z14" s="166"/>
      <c r="AA14" s="166"/>
      <c r="AB14" s="166"/>
      <c r="AC14" s="166"/>
      <c r="AD14" s="166"/>
      <c r="AE14" s="166"/>
      <c r="AF14" s="166"/>
      <c r="AG14" s="166" t="s">
        <v>1085</v>
      </c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ht="12.75" outlineLevel="1">
      <c r="A15" s="157">
        <v>7</v>
      </c>
      <c r="B15" s="158" t="s">
        <v>1273</v>
      </c>
      <c r="C15" s="159" t="s">
        <v>1492</v>
      </c>
      <c r="D15" s="160" t="s">
        <v>283</v>
      </c>
      <c r="E15" s="161">
        <v>9</v>
      </c>
      <c r="F15" s="162"/>
      <c r="G15" s="163">
        <f t="shared" si="0"/>
        <v>0</v>
      </c>
      <c r="H15" s="162"/>
      <c r="I15" s="163">
        <f t="shared" si="1"/>
        <v>0</v>
      </c>
      <c r="J15" s="162"/>
      <c r="K15" s="163">
        <f t="shared" si="2"/>
        <v>0</v>
      </c>
      <c r="L15" s="163">
        <v>21</v>
      </c>
      <c r="M15" s="163">
        <f t="shared" si="3"/>
        <v>0</v>
      </c>
      <c r="N15" s="163">
        <v>0</v>
      </c>
      <c r="O15" s="163">
        <f t="shared" si="4"/>
        <v>0</v>
      </c>
      <c r="P15" s="163">
        <v>0</v>
      </c>
      <c r="Q15" s="163">
        <f t="shared" si="5"/>
        <v>0</v>
      </c>
      <c r="R15" s="163"/>
      <c r="S15" s="163" t="s">
        <v>178</v>
      </c>
      <c r="T15" s="164" t="s">
        <v>179</v>
      </c>
      <c r="U15" s="165">
        <v>0</v>
      </c>
      <c r="V15" s="165">
        <f t="shared" si="6"/>
        <v>0</v>
      </c>
      <c r="W15" s="165"/>
      <c r="X15" s="165" t="s">
        <v>196</v>
      </c>
      <c r="Y15" s="166"/>
      <c r="Z15" s="166"/>
      <c r="AA15" s="166"/>
      <c r="AB15" s="166"/>
      <c r="AC15" s="166"/>
      <c r="AD15" s="166"/>
      <c r="AE15" s="166"/>
      <c r="AF15" s="166"/>
      <c r="AG15" s="166" t="s">
        <v>1085</v>
      </c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ht="12.75" outlineLevel="1">
      <c r="A16" s="157">
        <v>8</v>
      </c>
      <c r="B16" s="158" t="s">
        <v>1274</v>
      </c>
      <c r="C16" s="159" t="s">
        <v>1493</v>
      </c>
      <c r="D16" s="160" t="s">
        <v>283</v>
      </c>
      <c r="E16" s="161">
        <v>1</v>
      </c>
      <c r="F16" s="162"/>
      <c r="G16" s="163">
        <f t="shared" si="0"/>
        <v>0</v>
      </c>
      <c r="H16" s="162"/>
      <c r="I16" s="163">
        <f t="shared" si="1"/>
        <v>0</v>
      </c>
      <c r="J16" s="162"/>
      <c r="K16" s="163">
        <f t="shared" si="2"/>
        <v>0</v>
      </c>
      <c r="L16" s="163">
        <v>21</v>
      </c>
      <c r="M16" s="163">
        <f t="shared" si="3"/>
        <v>0</v>
      </c>
      <c r="N16" s="163">
        <v>0</v>
      </c>
      <c r="O16" s="163">
        <f t="shared" si="4"/>
        <v>0</v>
      </c>
      <c r="P16" s="163">
        <v>0</v>
      </c>
      <c r="Q16" s="163">
        <f t="shared" si="5"/>
        <v>0</v>
      </c>
      <c r="R16" s="163"/>
      <c r="S16" s="163" t="s">
        <v>178</v>
      </c>
      <c r="T16" s="164" t="s">
        <v>179</v>
      </c>
      <c r="U16" s="165">
        <v>0</v>
      </c>
      <c r="V16" s="165">
        <f t="shared" si="6"/>
        <v>0</v>
      </c>
      <c r="W16" s="165"/>
      <c r="X16" s="165" t="s">
        <v>196</v>
      </c>
      <c r="Y16" s="166"/>
      <c r="Z16" s="166"/>
      <c r="AA16" s="166"/>
      <c r="AB16" s="166"/>
      <c r="AC16" s="166"/>
      <c r="AD16" s="166"/>
      <c r="AE16" s="166"/>
      <c r="AF16" s="166"/>
      <c r="AG16" s="166" t="s">
        <v>1085</v>
      </c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12.75" outlineLevel="1">
      <c r="A17" s="157">
        <v>9</v>
      </c>
      <c r="B17" s="158" t="s">
        <v>1275</v>
      </c>
      <c r="C17" s="159" t="s">
        <v>1276</v>
      </c>
      <c r="D17" s="160" t="s">
        <v>324</v>
      </c>
      <c r="E17" s="161">
        <v>4</v>
      </c>
      <c r="F17" s="162"/>
      <c r="G17" s="163">
        <f t="shared" si="0"/>
        <v>0</v>
      </c>
      <c r="H17" s="162"/>
      <c r="I17" s="163">
        <f t="shared" si="1"/>
        <v>0</v>
      </c>
      <c r="J17" s="162"/>
      <c r="K17" s="163">
        <f t="shared" si="2"/>
        <v>0</v>
      </c>
      <c r="L17" s="163">
        <v>21</v>
      </c>
      <c r="M17" s="163">
        <f t="shared" si="3"/>
        <v>0</v>
      </c>
      <c r="N17" s="163">
        <v>0</v>
      </c>
      <c r="O17" s="163">
        <f t="shared" si="4"/>
        <v>0</v>
      </c>
      <c r="P17" s="163">
        <v>0</v>
      </c>
      <c r="Q17" s="163">
        <f t="shared" si="5"/>
        <v>0</v>
      </c>
      <c r="R17" s="163"/>
      <c r="S17" s="163" t="s">
        <v>178</v>
      </c>
      <c r="T17" s="164" t="s">
        <v>179</v>
      </c>
      <c r="U17" s="165">
        <v>0</v>
      </c>
      <c r="V17" s="165">
        <f t="shared" si="6"/>
        <v>0</v>
      </c>
      <c r="W17" s="165"/>
      <c r="X17" s="165" t="s">
        <v>196</v>
      </c>
      <c r="Y17" s="166"/>
      <c r="Z17" s="166"/>
      <c r="AA17" s="166"/>
      <c r="AB17" s="166"/>
      <c r="AC17" s="166"/>
      <c r="AD17" s="166"/>
      <c r="AE17" s="166"/>
      <c r="AF17" s="166"/>
      <c r="AG17" s="166" t="s">
        <v>1085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ht="12.75" outlineLevel="1">
      <c r="A18" s="157">
        <v>10</v>
      </c>
      <c r="B18" s="158" t="s">
        <v>1277</v>
      </c>
      <c r="C18" s="159" t="s">
        <v>1278</v>
      </c>
      <c r="D18" s="160" t="s">
        <v>324</v>
      </c>
      <c r="E18" s="161">
        <v>1.5</v>
      </c>
      <c r="F18" s="162"/>
      <c r="G18" s="163">
        <f t="shared" si="0"/>
        <v>0</v>
      </c>
      <c r="H18" s="162"/>
      <c r="I18" s="163">
        <f t="shared" si="1"/>
        <v>0</v>
      </c>
      <c r="J18" s="162"/>
      <c r="K18" s="163">
        <f t="shared" si="2"/>
        <v>0</v>
      </c>
      <c r="L18" s="163">
        <v>21</v>
      </c>
      <c r="M18" s="163">
        <f t="shared" si="3"/>
        <v>0</v>
      </c>
      <c r="N18" s="163">
        <v>0</v>
      </c>
      <c r="O18" s="163">
        <f t="shared" si="4"/>
        <v>0</v>
      </c>
      <c r="P18" s="163">
        <v>0</v>
      </c>
      <c r="Q18" s="163">
        <f t="shared" si="5"/>
        <v>0</v>
      </c>
      <c r="R18" s="163"/>
      <c r="S18" s="163" t="s">
        <v>178</v>
      </c>
      <c r="T18" s="164" t="s">
        <v>179</v>
      </c>
      <c r="U18" s="165">
        <v>0</v>
      </c>
      <c r="V18" s="165">
        <f t="shared" si="6"/>
        <v>0</v>
      </c>
      <c r="W18" s="165"/>
      <c r="X18" s="165" t="s">
        <v>196</v>
      </c>
      <c r="Y18" s="166"/>
      <c r="Z18" s="166"/>
      <c r="AA18" s="166"/>
      <c r="AB18" s="166"/>
      <c r="AC18" s="166"/>
      <c r="AD18" s="166"/>
      <c r="AE18" s="166"/>
      <c r="AF18" s="166"/>
      <c r="AG18" s="166" t="s">
        <v>1085</v>
      </c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ht="12.75" outlineLevel="1">
      <c r="A19" s="157">
        <v>11</v>
      </c>
      <c r="B19" s="158" t="s">
        <v>1279</v>
      </c>
      <c r="C19" s="159" t="s">
        <v>1280</v>
      </c>
      <c r="D19" s="160" t="s">
        <v>324</v>
      </c>
      <c r="E19" s="161">
        <v>11</v>
      </c>
      <c r="F19" s="162"/>
      <c r="G19" s="163">
        <f t="shared" si="0"/>
        <v>0</v>
      </c>
      <c r="H19" s="162"/>
      <c r="I19" s="163">
        <f t="shared" si="1"/>
        <v>0</v>
      </c>
      <c r="J19" s="162"/>
      <c r="K19" s="163">
        <f t="shared" si="2"/>
        <v>0</v>
      </c>
      <c r="L19" s="163">
        <v>21</v>
      </c>
      <c r="M19" s="163">
        <f t="shared" si="3"/>
        <v>0</v>
      </c>
      <c r="N19" s="163">
        <v>0</v>
      </c>
      <c r="O19" s="163">
        <f t="shared" si="4"/>
        <v>0</v>
      </c>
      <c r="P19" s="163">
        <v>0</v>
      </c>
      <c r="Q19" s="163">
        <f t="shared" si="5"/>
        <v>0</v>
      </c>
      <c r="R19" s="163"/>
      <c r="S19" s="163" t="s">
        <v>178</v>
      </c>
      <c r="T19" s="164" t="s">
        <v>179</v>
      </c>
      <c r="U19" s="165">
        <v>0</v>
      </c>
      <c r="V19" s="165">
        <f t="shared" si="6"/>
        <v>0</v>
      </c>
      <c r="W19" s="165"/>
      <c r="X19" s="165" t="s">
        <v>196</v>
      </c>
      <c r="Y19" s="166"/>
      <c r="Z19" s="166"/>
      <c r="AA19" s="166"/>
      <c r="AB19" s="166"/>
      <c r="AC19" s="166"/>
      <c r="AD19" s="166"/>
      <c r="AE19" s="166"/>
      <c r="AF19" s="166"/>
      <c r="AG19" s="166" t="s">
        <v>1085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ht="12.75" outlineLevel="1">
      <c r="A20" s="157">
        <v>12</v>
      </c>
      <c r="B20" s="158" t="s">
        <v>1281</v>
      </c>
      <c r="C20" s="159" t="s">
        <v>1494</v>
      </c>
      <c r="D20" s="160" t="s">
        <v>283</v>
      </c>
      <c r="E20" s="161">
        <v>3</v>
      </c>
      <c r="F20" s="162"/>
      <c r="G20" s="163">
        <f t="shared" si="0"/>
        <v>0</v>
      </c>
      <c r="H20" s="162"/>
      <c r="I20" s="163">
        <f t="shared" si="1"/>
        <v>0</v>
      </c>
      <c r="J20" s="162"/>
      <c r="K20" s="163">
        <f t="shared" si="2"/>
        <v>0</v>
      </c>
      <c r="L20" s="163">
        <v>21</v>
      </c>
      <c r="M20" s="163">
        <f t="shared" si="3"/>
        <v>0</v>
      </c>
      <c r="N20" s="163">
        <v>0</v>
      </c>
      <c r="O20" s="163">
        <f t="shared" si="4"/>
        <v>0</v>
      </c>
      <c r="P20" s="163">
        <v>0</v>
      </c>
      <c r="Q20" s="163">
        <f t="shared" si="5"/>
        <v>0</v>
      </c>
      <c r="R20" s="163"/>
      <c r="S20" s="163" t="s">
        <v>178</v>
      </c>
      <c r="T20" s="164" t="s">
        <v>179</v>
      </c>
      <c r="U20" s="165">
        <v>0</v>
      </c>
      <c r="V20" s="165">
        <f t="shared" si="6"/>
        <v>0</v>
      </c>
      <c r="W20" s="165"/>
      <c r="X20" s="165" t="s">
        <v>196</v>
      </c>
      <c r="Y20" s="166"/>
      <c r="Z20" s="166"/>
      <c r="AA20" s="166"/>
      <c r="AB20" s="166"/>
      <c r="AC20" s="166"/>
      <c r="AD20" s="166"/>
      <c r="AE20" s="166"/>
      <c r="AF20" s="166"/>
      <c r="AG20" s="166" t="s">
        <v>1085</v>
      </c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ht="12.75" outlineLevel="1">
      <c r="A21" s="157">
        <v>13</v>
      </c>
      <c r="B21" s="158" t="s">
        <v>1282</v>
      </c>
      <c r="C21" s="159" t="s">
        <v>1283</v>
      </c>
      <c r="D21" s="160" t="s">
        <v>283</v>
      </c>
      <c r="E21" s="161">
        <v>1</v>
      </c>
      <c r="F21" s="162"/>
      <c r="G21" s="163">
        <f t="shared" si="0"/>
        <v>0</v>
      </c>
      <c r="H21" s="162"/>
      <c r="I21" s="163">
        <f t="shared" si="1"/>
        <v>0</v>
      </c>
      <c r="J21" s="162"/>
      <c r="K21" s="163">
        <f t="shared" si="2"/>
        <v>0</v>
      </c>
      <c r="L21" s="163">
        <v>21</v>
      </c>
      <c r="M21" s="163">
        <f t="shared" si="3"/>
        <v>0</v>
      </c>
      <c r="N21" s="163">
        <v>0</v>
      </c>
      <c r="O21" s="163">
        <f t="shared" si="4"/>
        <v>0</v>
      </c>
      <c r="P21" s="163">
        <v>0</v>
      </c>
      <c r="Q21" s="163">
        <f t="shared" si="5"/>
        <v>0</v>
      </c>
      <c r="R21" s="163"/>
      <c r="S21" s="163" t="s">
        <v>178</v>
      </c>
      <c r="T21" s="164" t="s">
        <v>179</v>
      </c>
      <c r="U21" s="165">
        <v>0</v>
      </c>
      <c r="V21" s="165">
        <f t="shared" si="6"/>
        <v>0</v>
      </c>
      <c r="W21" s="165"/>
      <c r="X21" s="165" t="s">
        <v>196</v>
      </c>
      <c r="Y21" s="166"/>
      <c r="Z21" s="166"/>
      <c r="AA21" s="166"/>
      <c r="AB21" s="166"/>
      <c r="AC21" s="166"/>
      <c r="AD21" s="166"/>
      <c r="AE21" s="166"/>
      <c r="AF21" s="166"/>
      <c r="AG21" s="166" t="s">
        <v>1085</v>
      </c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ht="12.75" outlineLevel="1">
      <c r="A22" s="157">
        <v>14</v>
      </c>
      <c r="B22" s="158" t="s">
        <v>1284</v>
      </c>
      <c r="C22" s="159" t="s">
        <v>1285</v>
      </c>
      <c r="D22" s="160" t="s">
        <v>283</v>
      </c>
      <c r="E22" s="161">
        <v>1</v>
      </c>
      <c r="F22" s="162"/>
      <c r="G22" s="163">
        <f t="shared" si="0"/>
        <v>0</v>
      </c>
      <c r="H22" s="162"/>
      <c r="I22" s="163">
        <f t="shared" si="1"/>
        <v>0</v>
      </c>
      <c r="J22" s="162"/>
      <c r="K22" s="163">
        <f t="shared" si="2"/>
        <v>0</v>
      </c>
      <c r="L22" s="163">
        <v>21</v>
      </c>
      <c r="M22" s="163">
        <f t="shared" si="3"/>
        <v>0</v>
      </c>
      <c r="N22" s="163">
        <v>0</v>
      </c>
      <c r="O22" s="163">
        <f t="shared" si="4"/>
        <v>0</v>
      </c>
      <c r="P22" s="163">
        <v>0</v>
      </c>
      <c r="Q22" s="163">
        <f t="shared" si="5"/>
        <v>0</v>
      </c>
      <c r="R22" s="163"/>
      <c r="S22" s="163" t="s">
        <v>178</v>
      </c>
      <c r="T22" s="164" t="s">
        <v>179</v>
      </c>
      <c r="U22" s="165">
        <v>0</v>
      </c>
      <c r="V22" s="165">
        <f t="shared" si="6"/>
        <v>0</v>
      </c>
      <c r="W22" s="165"/>
      <c r="X22" s="165" t="s">
        <v>196</v>
      </c>
      <c r="Y22" s="166"/>
      <c r="Z22" s="166"/>
      <c r="AA22" s="166"/>
      <c r="AB22" s="166"/>
      <c r="AC22" s="166"/>
      <c r="AD22" s="166"/>
      <c r="AE22" s="166"/>
      <c r="AF22" s="166"/>
      <c r="AG22" s="166" t="s">
        <v>1085</v>
      </c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ht="12.75" outlineLevel="1">
      <c r="A23" s="157">
        <v>15</v>
      </c>
      <c r="B23" s="158" t="s">
        <v>1286</v>
      </c>
      <c r="C23" s="159" t="s">
        <v>1495</v>
      </c>
      <c r="D23" s="160" t="s">
        <v>283</v>
      </c>
      <c r="E23" s="161">
        <v>1</v>
      </c>
      <c r="F23" s="162"/>
      <c r="G23" s="163">
        <f t="shared" si="0"/>
        <v>0</v>
      </c>
      <c r="H23" s="162"/>
      <c r="I23" s="163">
        <f t="shared" si="1"/>
        <v>0</v>
      </c>
      <c r="J23" s="162"/>
      <c r="K23" s="163">
        <f t="shared" si="2"/>
        <v>0</v>
      </c>
      <c r="L23" s="163">
        <v>21</v>
      </c>
      <c r="M23" s="163">
        <f t="shared" si="3"/>
        <v>0</v>
      </c>
      <c r="N23" s="163">
        <v>0</v>
      </c>
      <c r="O23" s="163">
        <f t="shared" si="4"/>
        <v>0</v>
      </c>
      <c r="P23" s="163">
        <v>0</v>
      </c>
      <c r="Q23" s="163">
        <f t="shared" si="5"/>
        <v>0</v>
      </c>
      <c r="R23" s="163"/>
      <c r="S23" s="163" t="s">
        <v>178</v>
      </c>
      <c r="T23" s="164" t="s">
        <v>179</v>
      </c>
      <c r="U23" s="165">
        <v>0</v>
      </c>
      <c r="V23" s="165">
        <f t="shared" si="6"/>
        <v>0</v>
      </c>
      <c r="W23" s="165"/>
      <c r="X23" s="165" t="s">
        <v>196</v>
      </c>
      <c r="Y23" s="166"/>
      <c r="Z23" s="166"/>
      <c r="AA23" s="166"/>
      <c r="AB23" s="166"/>
      <c r="AC23" s="166"/>
      <c r="AD23" s="166"/>
      <c r="AE23" s="166"/>
      <c r="AF23" s="166"/>
      <c r="AG23" s="166" t="s">
        <v>1085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ht="12.75" outlineLevel="1">
      <c r="A24" s="157">
        <v>16</v>
      </c>
      <c r="B24" s="158" t="s">
        <v>1287</v>
      </c>
      <c r="C24" s="159" t="s">
        <v>1496</v>
      </c>
      <c r="D24" s="160" t="s">
        <v>283</v>
      </c>
      <c r="E24" s="161">
        <v>1</v>
      </c>
      <c r="F24" s="162"/>
      <c r="G24" s="163">
        <f t="shared" si="0"/>
        <v>0</v>
      </c>
      <c r="H24" s="162"/>
      <c r="I24" s="163">
        <f t="shared" si="1"/>
        <v>0</v>
      </c>
      <c r="J24" s="162"/>
      <c r="K24" s="163">
        <f t="shared" si="2"/>
        <v>0</v>
      </c>
      <c r="L24" s="163">
        <v>21</v>
      </c>
      <c r="M24" s="163">
        <f t="shared" si="3"/>
        <v>0</v>
      </c>
      <c r="N24" s="163">
        <v>0</v>
      </c>
      <c r="O24" s="163">
        <f t="shared" si="4"/>
        <v>0</v>
      </c>
      <c r="P24" s="163">
        <v>0</v>
      </c>
      <c r="Q24" s="163">
        <f t="shared" si="5"/>
        <v>0</v>
      </c>
      <c r="R24" s="163"/>
      <c r="S24" s="163" t="s">
        <v>178</v>
      </c>
      <c r="T24" s="164" t="s">
        <v>179</v>
      </c>
      <c r="U24" s="165">
        <v>0</v>
      </c>
      <c r="V24" s="165">
        <f t="shared" si="6"/>
        <v>0</v>
      </c>
      <c r="W24" s="165"/>
      <c r="X24" s="165" t="s">
        <v>196</v>
      </c>
      <c r="Y24" s="166"/>
      <c r="Z24" s="166"/>
      <c r="AA24" s="166"/>
      <c r="AB24" s="166"/>
      <c r="AC24" s="166"/>
      <c r="AD24" s="166"/>
      <c r="AE24" s="166"/>
      <c r="AF24" s="166"/>
      <c r="AG24" s="166" t="s">
        <v>1085</v>
      </c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ht="12.75" outlineLevel="1">
      <c r="A25" s="157">
        <v>17</v>
      </c>
      <c r="B25" s="158" t="s">
        <v>1288</v>
      </c>
      <c r="C25" s="159" t="s">
        <v>1497</v>
      </c>
      <c r="D25" s="160" t="s">
        <v>283</v>
      </c>
      <c r="E25" s="161">
        <v>2</v>
      </c>
      <c r="F25" s="162"/>
      <c r="G25" s="163">
        <f t="shared" si="0"/>
        <v>0</v>
      </c>
      <c r="H25" s="162"/>
      <c r="I25" s="163">
        <f t="shared" si="1"/>
        <v>0</v>
      </c>
      <c r="J25" s="162"/>
      <c r="K25" s="163">
        <f t="shared" si="2"/>
        <v>0</v>
      </c>
      <c r="L25" s="163">
        <v>21</v>
      </c>
      <c r="M25" s="163">
        <f t="shared" si="3"/>
        <v>0</v>
      </c>
      <c r="N25" s="163">
        <v>0</v>
      </c>
      <c r="O25" s="163">
        <f t="shared" si="4"/>
        <v>0</v>
      </c>
      <c r="P25" s="163">
        <v>0</v>
      </c>
      <c r="Q25" s="163">
        <f t="shared" si="5"/>
        <v>0</v>
      </c>
      <c r="R25" s="163"/>
      <c r="S25" s="163" t="s">
        <v>178</v>
      </c>
      <c r="T25" s="164" t="s">
        <v>179</v>
      </c>
      <c r="U25" s="165">
        <v>0</v>
      </c>
      <c r="V25" s="165">
        <f t="shared" si="6"/>
        <v>0</v>
      </c>
      <c r="W25" s="165"/>
      <c r="X25" s="165" t="s">
        <v>196</v>
      </c>
      <c r="Y25" s="166"/>
      <c r="Z25" s="166"/>
      <c r="AA25" s="166"/>
      <c r="AB25" s="166"/>
      <c r="AC25" s="166"/>
      <c r="AD25" s="166"/>
      <c r="AE25" s="166"/>
      <c r="AF25" s="166"/>
      <c r="AG25" s="166" t="s">
        <v>1085</v>
      </c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ht="12.75" outlineLevel="1">
      <c r="A26" s="157">
        <v>18</v>
      </c>
      <c r="B26" s="158" t="s">
        <v>1289</v>
      </c>
      <c r="C26" s="159" t="s">
        <v>1290</v>
      </c>
      <c r="D26" s="160" t="s">
        <v>283</v>
      </c>
      <c r="E26" s="161">
        <v>1</v>
      </c>
      <c r="F26" s="162"/>
      <c r="G26" s="163">
        <f t="shared" si="0"/>
        <v>0</v>
      </c>
      <c r="H26" s="162"/>
      <c r="I26" s="163">
        <f t="shared" si="1"/>
        <v>0</v>
      </c>
      <c r="J26" s="162"/>
      <c r="K26" s="163">
        <f t="shared" si="2"/>
        <v>0</v>
      </c>
      <c r="L26" s="163">
        <v>21</v>
      </c>
      <c r="M26" s="163">
        <f t="shared" si="3"/>
        <v>0</v>
      </c>
      <c r="N26" s="163">
        <v>0</v>
      </c>
      <c r="O26" s="163">
        <f t="shared" si="4"/>
        <v>0</v>
      </c>
      <c r="P26" s="163">
        <v>0</v>
      </c>
      <c r="Q26" s="163">
        <f t="shared" si="5"/>
        <v>0</v>
      </c>
      <c r="R26" s="163"/>
      <c r="S26" s="163" t="s">
        <v>178</v>
      </c>
      <c r="T26" s="164" t="s">
        <v>179</v>
      </c>
      <c r="U26" s="165">
        <v>0</v>
      </c>
      <c r="V26" s="165">
        <f t="shared" si="6"/>
        <v>0</v>
      </c>
      <c r="W26" s="165"/>
      <c r="X26" s="165" t="s">
        <v>196</v>
      </c>
      <c r="Y26" s="166"/>
      <c r="Z26" s="166"/>
      <c r="AA26" s="166"/>
      <c r="AB26" s="166"/>
      <c r="AC26" s="166"/>
      <c r="AD26" s="166"/>
      <c r="AE26" s="166"/>
      <c r="AF26" s="166"/>
      <c r="AG26" s="166" t="s">
        <v>1085</v>
      </c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33" ht="12.75">
      <c r="A27" s="149" t="s">
        <v>173</v>
      </c>
      <c r="B27" s="150" t="s">
        <v>132</v>
      </c>
      <c r="C27" s="151" t="s">
        <v>133</v>
      </c>
      <c r="D27" s="152"/>
      <c r="E27" s="153"/>
      <c r="F27" s="154"/>
      <c r="G27" s="154">
        <f>SUMIF(AG28:AG36,"&lt;&gt;NOR",G28:G36)</f>
        <v>0</v>
      </c>
      <c r="H27" s="154"/>
      <c r="I27" s="154">
        <f>SUM(I28:I36)</f>
        <v>0</v>
      </c>
      <c r="J27" s="154"/>
      <c r="K27" s="154">
        <f>SUM(K28:K36)</f>
        <v>0</v>
      </c>
      <c r="L27" s="154"/>
      <c r="M27" s="154">
        <f>SUM(M28:M36)</f>
        <v>0</v>
      </c>
      <c r="N27" s="154"/>
      <c r="O27" s="154">
        <f>SUM(O28:O36)</f>
        <v>0</v>
      </c>
      <c r="P27" s="154"/>
      <c r="Q27" s="154">
        <f>SUM(Q28:Q36)</f>
        <v>0</v>
      </c>
      <c r="R27" s="154"/>
      <c r="S27" s="154"/>
      <c r="T27" s="155"/>
      <c r="U27" s="156"/>
      <c r="V27" s="156">
        <f>SUM(V28:V36)</f>
        <v>0</v>
      </c>
      <c r="W27" s="156"/>
      <c r="X27" s="156"/>
      <c r="AG27" t="s">
        <v>174</v>
      </c>
    </row>
    <row r="28" spans="1:60" ht="12.75" outlineLevel="1">
      <c r="A28" s="157">
        <v>19</v>
      </c>
      <c r="B28" s="158" t="s">
        <v>1291</v>
      </c>
      <c r="C28" s="159" t="s">
        <v>1498</v>
      </c>
      <c r="D28" s="160" t="s">
        <v>283</v>
      </c>
      <c r="E28" s="161">
        <v>1</v>
      </c>
      <c r="F28" s="162"/>
      <c r="G28" s="163">
        <f aca="true" t="shared" si="7" ref="G28:G36">ROUND(E28*F28,2)</f>
        <v>0</v>
      </c>
      <c r="H28" s="162"/>
      <c r="I28" s="163">
        <f aca="true" t="shared" si="8" ref="I28:I36">ROUND(E28*H28,2)</f>
        <v>0</v>
      </c>
      <c r="J28" s="162"/>
      <c r="K28" s="163">
        <f aca="true" t="shared" si="9" ref="K28:K36">ROUND(E28*J28,2)</f>
        <v>0</v>
      </c>
      <c r="L28" s="163">
        <v>21</v>
      </c>
      <c r="M28" s="163">
        <f aca="true" t="shared" si="10" ref="M28:M36">G28*(1+L28/100)</f>
        <v>0</v>
      </c>
      <c r="N28" s="163">
        <v>0</v>
      </c>
      <c r="O28" s="163">
        <f aca="true" t="shared" si="11" ref="O28:O36">ROUND(E28*N28,2)</f>
        <v>0</v>
      </c>
      <c r="P28" s="163">
        <v>0</v>
      </c>
      <c r="Q28" s="163">
        <f aca="true" t="shared" si="12" ref="Q28:Q36">ROUND(E28*P28,2)</f>
        <v>0</v>
      </c>
      <c r="R28" s="163"/>
      <c r="S28" s="163" t="s">
        <v>178</v>
      </c>
      <c r="T28" s="164" t="s">
        <v>179</v>
      </c>
      <c r="U28" s="165">
        <v>0</v>
      </c>
      <c r="V28" s="165">
        <f aca="true" t="shared" si="13" ref="V28:V36">ROUND(E28*U28,2)</f>
        <v>0</v>
      </c>
      <c r="W28" s="165"/>
      <c r="X28" s="165" t="s">
        <v>196</v>
      </c>
      <c r="Y28" s="166"/>
      <c r="Z28" s="166"/>
      <c r="AA28" s="166"/>
      <c r="AB28" s="166"/>
      <c r="AC28" s="166"/>
      <c r="AD28" s="166"/>
      <c r="AE28" s="166"/>
      <c r="AF28" s="166"/>
      <c r="AG28" s="166" t="s">
        <v>1085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12.75" outlineLevel="1">
      <c r="A29" s="157">
        <v>20</v>
      </c>
      <c r="B29" s="158" t="s">
        <v>1292</v>
      </c>
      <c r="C29" s="159" t="s">
        <v>1499</v>
      </c>
      <c r="D29" s="160" t="s">
        <v>283</v>
      </c>
      <c r="E29" s="161">
        <v>1</v>
      </c>
      <c r="F29" s="162"/>
      <c r="G29" s="163">
        <f t="shared" si="7"/>
        <v>0</v>
      </c>
      <c r="H29" s="162"/>
      <c r="I29" s="163">
        <f t="shared" si="8"/>
        <v>0</v>
      </c>
      <c r="J29" s="162"/>
      <c r="K29" s="163">
        <f t="shared" si="9"/>
        <v>0</v>
      </c>
      <c r="L29" s="163">
        <v>21</v>
      </c>
      <c r="M29" s="163">
        <f t="shared" si="10"/>
        <v>0</v>
      </c>
      <c r="N29" s="163">
        <v>0</v>
      </c>
      <c r="O29" s="163">
        <f t="shared" si="11"/>
        <v>0</v>
      </c>
      <c r="P29" s="163">
        <v>0</v>
      </c>
      <c r="Q29" s="163">
        <f t="shared" si="12"/>
        <v>0</v>
      </c>
      <c r="R29" s="163"/>
      <c r="S29" s="163" t="s">
        <v>178</v>
      </c>
      <c r="T29" s="164" t="s">
        <v>179</v>
      </c>
      <c r="U29" s="165">
        <v>0</v>
      </c>
      <c r="V29" s="165">
        <f t="shared" si="13"/>
        <v>0</v>
      </c>
      <c r="W29" s="165"/>
      <c r="X29" s="165" t="s">
        <v>196</v>
      </c>
      <c r="Y29" s="166"/>
      <c r="Z29" s="166"/>
      <c r="AA29" s="166"/>
      <c r="AB29" s="166"/>
      <c r="AC29" s="166"/>
      <c r="AD29" s="166"/>
      <c r="AE29" s="166"/>
      <c r="AF29" s="166"/>
      <c r="AG29" s="166" t="s">
        <v>1085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ht="12.75" outlineLevel="1">
      <c r="A30" s="157">
        <v>21</v>
      </c>
      <c r="B30" s="158" t="s">
        <v>1293</v>
      </c>
      <c r="C30" s="159" t="s">
        <v>1493</v>
      </c>
      <c r="D30" s="160" t="s">
        <v>283</v>
      </c>
      <c r="E30" s="161">
        <v>1</v>
      </c>
      <c r="F30" s="162"/>
      <c r="G30" s="163">
        <f t="shared" si="7"/>
        <v>0</v>
      </c>
      <c r="H30" s="162"/>
      <c r="I30" s="163">
        <f t="shared" si="8"/>
        <v>0</v>
      </c>
      <c r="J30" s="162"/>
      <c r="K30" s="163">
        <f t="shared" si="9"/>
        <v>0</v>
      </c>
      <c r="L30" s="163">
        <v>21</v>
      </c>
      <c r="M30" s="163">
        <f t="shared" si="10"/>
        <v>0</v>
      </c>
      <c r="N30" s="163">
        <v>0</v>
      </c>
      <c r="O30" s="163">
        <f t="shared" si="11"/>
        <v>0</v>
      </c>
      <c r="P30" s="163">
        <v>0</v>
      </c>
      <c r="Q30" s="163">
        <f t="shared" si="12"/>
        <v>0</v>
      </c>
      <c r="R30" s="163"/>
      <c r="S30" s="163" t="s">
        <v>178</v>
      </c>
      <c r="T30" s="164" t="s">
        <v>179</v>
      </c>
      <c r="U30" s="165">
        <v>0</v>
      </c>
      <c r="V30" s="165">
        <f t="shared" si="13"/>
        <v>0</v>
      </c>
      <c r="W30" s="165"/>
      <c r="X30" s="165" t="s">
        <v>196</v>
      </c>
      <c r="Y30" s="166"/>
      <c r="Z30" s="166"/>
      <c r="AA30" s="166"/>
      <c r="AB30" s="166"/>
      <c r="AC30" s="166"/>
      <c r="AD30" s="166"/>
      <c r="AE30" s="166"/>
      <c r="AF30" s="166"/>
      <c r="AG30" s="166" t="s">
        <v>1085</v>
      </c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ht="12.75" outlineLevel="1">
      <c r="A31" s="157">
        <v>22</v>
      </c>
      <c r="B31" s="158" t="s">
        <v>1294</v>
      </c>
      <c r="C31" s="159" t="s">
        <v>1500</v>
      </c>
      <c r="D31" s="160" t="s">
        <v>283</v>
      </c>
      <c r="E31" s="161">
        <v>1</v>
      </c>
      <c r="F31" s="162"/>
      <c r="G31" s="163">
        <f t="shared" si="7"/>
        <v>0</v>
      </c>
      <c r="H31" s="162"/>
      <c r="I31" s="163">
        <f t="shared" si="8"/>
        <v>0</v>
      </c>
      <c r="J31" s="162"/>
      <c r="K31" s="163">
        <f t="shared" si="9"/>
        <v>0</v>
      </c>
      <c r="L31" s="163">
        <v>21</v>
      </c>
      <c r="M31" s="163">
        <f t="shared" si="10"/>
        <v>0</v>
      </c>
      <c r="N31" s="163">
        <v>0</v>
      </c>
      <c r="O31" s="163">
        <f t="shared" si="11"/>
        <v>0</v>
      </c>
      <c r="P31" s="163">
        <v>0</v>
      </c>
      <c r="Q31" s="163">
        <f t="shared" si="12"/>
        <v>0</v>
      </c>
      <c r="R31" s="163"/>
      <c r="S31" s="163" t="s">
        <v>178</v>
      </c>
      <c r="T31" s="164" t="s">
        <v>179</v>
      </c>
      <c r="U31" s="165">
        <v>0</v>
      </c>
      <c r="V31" s="165">
        <f t="shared" si="13"/>
        <v>0</v>
      </c>
      <c r="W31" s="165"/>
      <c r="X31" s="165" t="s">
        <v>196</v>
      </c>
      <c r="Y31" s="166"/>
      <c r="Z31" s="166"/>
      <c r="AA31" s="166"/>
      <c r="AB31" s="166"/>
      <c r="AC31" s="166"/>
      <c r="AD31" s="166"/>
      <c r="AE31" s="166"/>
      <c r="AF31" s="166"/>
      <c r="AG31" s="166" t="s">
        <v>1085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ht="12.75" outlineLevel="1">
      <c r="A32" s="157">
        <v>23</v>
      </c>
      <c r="B32" s="158" t="s">
        <v>1295</v>
      </c>
      <c r="C32" s="159" t="s">
        <v>1296</v>
      </c>
      <c r="D32" s="160" t="s">
        <v>324</v>
      </c>
      <c r="E32" s="161">
        <v>12</v>
      </c>
      <c r="F32" s="162"/>
      <c r="G32" s="163">
        <f t="shared" si="7"/>
        <v>0</v>
      </c>
      <c r="H32" s="162"/>
      <c r="I32" s="163">
        <f t="shared" si="8"/>
        <v>0</v>
      </c>
      <c r="J32" s="162"/>
      <c r="K32" s="163">
        <f t="shared" si="9"/>
        <v>0</v>
      </c>
      <c r="L32" s="163">
        <v>21</v>
      </c>
      <c r="M32" s="163">
        <f t="shared" si="10"/>
        <v>0</v>
      </c>
      <c r="N32" s="163">
        <v>0</v>
      </c>
      <c r="O32" s="163">
        <f t="shared" si="11"/>
        <v>0</v>
      </c>
      <c r="P32" s="163">
        <v>0</v>
      </c>
      <c r="Q32" s="163">
        <f t="shared" si="12"/>
        <v>0</v>
      </c>
      <c r="R32" s="163"/>
      <c r="S32" s="163" t="s">
        <v>178</v>
      </c>
      <c r="T32" s="164" t="s">
        <v>179</v>
      </c>
      <c r="U32" s="165">
        <v>0</v>
      </c>
      <c r="V32" s="165">
        <f t="shared" si="13"/>
        <v>0</v>
      </c>
      <c r="W32" s="165"/>
      <c r="X32" s="165" t="s">
        <v>196</v>
      </c>
      <c r="Y32" s="166"/>
      <c r="Z32" s="166"/>
      <c r="AA32" s="166"/>
      <c r="AB32" s="166"/>
      <c r="AC32" s="166"/>
      <c r="AD32" s="166"/>
      <c r="AE32" s="166"/>
      <c r="AF32" s="166"/>
      <c r="AG32" s="166" t="s">
        <v>1085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ht="12.75" outlineLevel="1">
      <c r="A33" s="157">
        <v>24</v>
      </c>
      <c r="B33" s="158" t="s">
        <v>1297</v>
      </c>
      <c r="C33" s="159" t="s">
        <v>1501</v>
      </c>
      <c r="D33" s="160" t="s">
        <v>283</v>
      </c>
      <c r="E33" s="161">
        <v>1</v>
      </c>
      <c r="F33" s="162"/>
      <c r="G33" s="163">
        <f t="shared" si="7"/>
        <v>0</v>
      </c>
      <c r="H33" s="162"/>
      <c r="I33" s="163">
        <f t="shared" si="8"/>
        <v>0</v>
      </c>
      <c r="J33" s="162"/>
      <c r="K33" s="163">
        <f t="shared" si="9"/>
        <v>0</v>
      </c>
      <c r="L33" s="163">
        <v>21</v>
      </c>
      <c r="M33" s="163">
        <f t="shared" si="10"/>
        <v>0</v>
      </c>
      <c r="N33" s="163">
        <v>0</v>
      </c>
      <c r="O33" s="163">
        <f t="shared" si="11"/>
        <v>0</v>
      </c>
      <c r="P33" s="163">
        <v>0</v>
      </c>
      <c r="Q33" s="163">
        <f t="shared" si="12"/>
        <v>0</v>
      </c>
      <c r="R33" s="163"/>
      <c r="S33" s="163" t="s">
        <v>178</v>
      </c>
      <c r="T33" s="164" t="s">
        <v>179</v>
      </c>
      <c r="U33" s="165">
        <v>0</v>
      </c>
      <c r="V33" s="165">
        <f t="shared" si="13"/>
        <v>0</v>
      </c>
      <c r="W33" s="165"/>
      <c r="X33" s="165" t="s">
        <v>196</v>
      </c>
      <c r="Y33" s="166"/>
      <c r="Z33" s="166"/>
      <c r="AA33" s="166"/>
      <c r="AB33" s="166"/>
      <c r="AC33" s="166"/>
      <c r="AD33" s="166"/>
      <c r="AE33" s="166"/>
      <c r="AF33" s="166"/>
      <c r="AG33" s="166" t="s">
        <v>1085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ht="12.75" outlineLevel="1">
      <c r="A34" s="157">
        <v>25</v>
      </c>
      <c r="B34" s="158" t="s">
        <v>1298</v>
      </c>
      <c r="C34" s="159" t="s">
        <v>1299</v>
      </c>
      <c r="D34" s="160" t="s">
        <v>283</v>
      </c>
      <c r="E34" s="161">
        <v>1</v>
      </c>
      <c r="F34" s="162"/>
      <c r="G34" s="163">
        <f t="shared" si="7"/>
        <v>0</v>
      </c>
      <c r="H34" s="162"/>
      <c r="I34" s="163">
        <f t="shared" si="8"/>
        <v>0</v>
      </c>
      <c r="J34" s="162"/>
      <c r="K34" s="163">
        <f t="shared" si="9"/>
        <v>0</v>
      </c>
      <c r="L34" s="163">
        <v>21</v>
      </c>
      <c r="M34" s="163">
        <f t="shared" si="10"/>
        <v>0</v>
      </c>
      <c r="N34" s="163">
        <v>0</v>
      </c>
      <c r="O34" s="163">
        <f t="shared" si="11"/>
        <v>0</v>
      </c>
      <c r="P34" s="163">
        <v>0</v>
      </c>
      <c r="Q34" s="163">
        <f t="shared" si="12"/>
        <v>0</v>
      </c>
      <c r="R34" s="163"/>
      <c r="S34" s="163" t="s">
        <v>178</v>
      </c>
      <c r="T34" s="164" t="s">
        <v>179</v>
      </c>
      <c r="U34" s="165">
        <v>0</v>
      </c>
      <c r="V34" s="165">
        <f t="shared" si="13"/>
        <v>0</v>
      </c>
      <c r="W34" s="165"/>
      <c r="X34" s="165" t="s">
        <v>196</v>
      </c>
      <c r="Y34" s="166"/>
      <c r="Z34" s="166"/>
      <c r="AA34" s="166"/>
      <c r="AB34" s="166"/>
      <c r="AC34" s="166"/>
      <c r="AD34" s="166"/>
      <c r="AE34" s="166"/>
      <c r="AF34" s="166"/>
      <c r="AG34" s="166" t="s">
        <v>1085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ht="12.75" outlineLevel="1">
      <c r="A35" s="157">
        <v>26</v>
      </c>
      <c r="B35" s="158" t="s">
        <v>1300</v>
      </c>
      <c r="C35" s="159" t="s">
        <v>1502</v>
      </c>
      <c r="D35" s="160" t="s">
        <v>283</v>
      </c>
      <c r="E35" s="161">
        <v>2</v>
      </c>
      <c r="F35" s="162"/>
      <c r="G35" s="163">
        <f t="shared" si="7"/>
        <v>0</v>
      </c>
      <c r="H35" s="162"/>
      <c r="I35" s="163">
        <f t="shared" si="8"/>
        <v>0</v>
      </c>
      <c r="J35" s="162"/>
      <c r="K35" s="163">
        <f t="shared" si="9"/>
        <v>0</v>
      </c>
      <c r="L35" s="163">
        <v>21</v>
      </c>
      <c r="M35" s="163">
        <f t="shared" si="10"/>
        <v>0</v>
      </c>
      <c r="N35" s="163">
        <v>0</v>
      </c>
      <c r="O35" s="163">
        <f t="shared" si="11"/>
        <v>0</v>
      </c>
      <c r="P35" s="163">
        <v>0</v>
      </c>
      <c r="Q35" s="163">
        <f t="shared" si="12"/>
        <v>0</v>
      </c>
      <c r="R35" s="163"/>
      <c r="S35" s="163" t="s">
        <v>178</v>
      </c>
      <c r="T35" s="164" t="s">
        <v>179</v>
      </c>
      <c r="U35" s="165">
        <v>0</v>
      </c>
      <c r="V35" s="165">
        <f t="shared" si="13"/>
        <v>0</v>
      </c>
      <c r="W35" s="165"/>
      <c r="X35" s="165" t="s">
        <v>196</v>
      </c>
      <c r="Y35" s="166"/>
      <c r="Z35" s="166"/>
      <c r="AA35" s="166"/>
      <c r="AB35" s="166"/>
      <c r="AC35" s="166"/>
      <c r="AD35" s="166"/>
      <c r="AE35" s="166"/>
      <c r="AF35" s="166"/>
      <c r="AG35" s="166" t="s">
        <v>1085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ht="12.75" outlineLevel="1">
      <c r="A36" s="157">
        <v>27</v>
      </c>
      <c r="B36" s="158" t="s">
        <v>1301</v>
      </c>
      <c r="C36" s="159" t="s">
        <v>1503</v>
      </c>
      <c r="D36" s="160" t="s">
        <v>283</v>
      </c>
      <c r="E36" s="161">
        <v>1</v>
      </c>
      <c r="F36" s="162"/>
      <c r="G36" s="163">
        <f t="shared" si="7"/>
        <v>0</v>
      </c>
      <c r="H36" s="162"/>
      <c r="I36" s="163">
        <f t="shared" si="8"/>
        <v>0</v>
      </c>
      <c r="J36" s="162"/>
      <c r="K36" s="163">
        <f t="shared" si="9"/>
        <v>0</v>
      </c>
      <c r="L36" s="163">
        <v>21</v>
      </c>
      <c r="M36" s="163">
        <f t="shared" si="10"/>
        <v>0</v>
      </c>
      <c r="N36" s="163">
        <v>0</v>
      </c>
      <c r="O36" s="163">
        <f t="shared" si="11"/>
        <v>0</v>
      </c>
      <c r="P36" s="163">
        <v>0</v>
      </c>
      <c r="Q36" s="163">
        <f t="shared" si="12"/>
        <v>0</v>
      </c>
      <c r="R36" s="163"/>
      <c r="S36" s="163" t="s">
        <v>178</v>
      </c>
      <c r="T36" s="164" t="s">
        <v>179</v>
      </c>
      <c r="U36" s="165">
        <v>0</v>
      </c>
      <c r="V36" s="165">
        <f t="shared" si="13"/>
        <v>0</v>
      </c>
      <c r="W36" s="165"/>
      <c r="X36" s="165" t="s">
        <v>196</v>
      </c>
      <c r="Y36" s="166"/>
      <c r="Z36" s="166"/>
      <c r="AA36" s="166"/>
      <c r="AB36" s="166"/>
      <c r="AC36" s="166"/>
      <c r="AD36" s="166"/>
      <c r="AE36" s="166"/>
      <c r="AF36" s="166"/>
      <c r="AG36" s="166" t="s">
        <v>1085</v>
      </c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33" ht="12.75">
      <c r="A37" s="149" t="s">
        <v>173</v>
      </c>
      <c r="B37" s="150" t="s">
        <v>134</v>
      </c>
      <c r="C37" s="151" t="s">
        <v>135</v>
      </c>
      <c r="D37" s="152"/>
      <c r="E37" s="153"/>
      <c r="F37" s="154"/>
      <c r="G37" s="154">
        <f>SUMIF(AG38:AG51,"&lt;&gt;NOR",G38:G51)</f>
        <v>0</v>
      </c>
      <c r="H37" s="154"/>
      <c r="I37" s="154">
        <f>SUM(I38:I51)</f>
        <v>0</v>
      </c>
      <c r="J37" s="154"/>
      <c r="K37" s="154">
        <f>SUM(K38:K51)</f>
        <v>0</v>
      </c>
      <c r="L37" s="154"/>
      <c r="M37" s="154">
        <f>SUM(M38:M51)</f>
        <v>0</v>
      </c>
      <c r="N37" s="154"/>
      <c r="O37" s="154">
        <f>SUM(O38:O51)</f>
        <v>0</v>
      </c>
      <c r="P37" s="154"/>
      <c r="Q37" s="154">
        <f>SUM(Q38:Q51)</f>
        <v>0</v>
      </c>
      <c r="R37" s="154"/>
      <c r="S37" s="154"/>
      <c r="T37" s="155"/>
      <c r="U37" s="156"/>
      <c r="V37" s="156">
        <f>SUM(V38:V51)</f>
        <v>0</v>
      </c>
      <c r="W37" s="156"/>
      <c r="X37" s="156"/>
      <c r="AG37" t="s">
        <v>174</v>
      </c>
    </row>
    <row r="38" spans="1:60" ht="22.5" outlineLevel="1">
      <c r="A38" s="157">
        <v>28</v>
      </c>
      <c r="B38" s="158" t="s">
        <v>1302</v>
      </c>
      <c r="C38" s="159" t="s">
        <v>1504</v>
      </c>
      <c r="D38" s="160" t="s">
        <v>1303</v>
      </c>
      <c r="E38" s="161">
        <v>1</v>
      </c>
      <c r="F38" s="162"/>
      <c r="G38" s="163">
        <f aca="true" t="shared" si="14" ref="G38:G51">ROUND(E38*F38,2)</f>
        <v>0</v>
      </c>
      <c r="H38" s="162"/>
      <c r="I38" s="163">
        <f aca="true" t="shared" si="15" ref="I38:I51">ROUND(E38*H38,2)</f>
        <v>0</v>
      </c>
      <c r="J38" s="162"/>
      <c r="K38" s="163">
        <f aca="true" t="shared" si="16" ref="K38:K51">ROUND(E38*J38,2)</f>
        <v>0</v>
      </c>
      <c r="L38" s="163">
        <v>21</v>
      </c>
      <c r="M38" s="163">
        <f aca="true" t="shared" si="17" ref="M38:M51">G38*(1+L38/100)</f>
        <v>0</v>
      </c>
      <c r="N38" s="163">
        <v>0</v>
      </c>
      <c r="O38" s="163">
        <f aca="true" t="shared" si="18" ref="O38:O51">ROUND(E38*N38,2)</f>
        <v>0</v>
      </c>
      <c r="P38" s="163">
        <v>0</v>
      </c>
      <c r="Q38" s="163">
        <f aca="true" t="shared" si="19" ref="Q38:Q51">ROUND(E38*P38,2)</f>
        <v>0</v>
      </c>
      <c r="R38" s="163"/>
      <c r="S38" s="163" t="s">
        <v>178</v>
      </c>
      <c r="T38" s="164" t="s">
        <v>179</v>
      </c>
      <c r="U38" s="165">
        <v>0</v>
      </c>
      <c r="V38" s="165">
        <f aca="true" t="shared" si="20" ref="V38:V51">ROUND(E38*U38,2)</f>
        <v>0</v>
      </c>
      <c r="W38" s="165"/>
      <c r="X38" s="165" t="s">
        <v>196</v>
      </c>
      <c r="Y38" s="166"/>
      <c r="Z38" s="166"/>
      <c r="AA38" s="166"/>
      <c r="AB38" s="166"/>
      <c r="AC38" s="166"/>
      <c r="AD38" s="166"/>
      <c r="AE38" s="166"/>
      <c r="AF38" s="166"/>
      <c r="AG38" s="166" t="s">
        <v>1085</v>
      </c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ht="12.75" outlineLevel="1">
      <c r="A39" s="157">
        <v>29</v>
      </c>
      <c r="B39" s="158" t="s">
        <v>1304</v>
      </c>
      <c r="C39" s="159" t="s">
        <v>1505</v>
      </c>
      <c r="D39" s="160" t="s">
        <v>283</v>
      </c>
      <c r="E39" s="161">
        <v>1</v>
      </c>
      <c r="F39" s="162"/>
      <c r="G39" s="163">
        <f t="shared" si="14"/>
        <v>0</v>
      </c>
      <c r="H39" s="162"/>
      <c r="I39" s="163">
        <f t="shared" si="15"/>
        <v>0</v>
      </c>
      <c r="J39" s="162"/>
      <c r="K39" s="163">
        <f t="shared" si="16"/>
        <v>0</v>
      </c>
      <c r="L39" s="163">
        <v>21</v>
      </c>
      <c r="M39" s="163">
        <f t="shared" si="17"/>
        <v>0</v>
      </c>
      <c r="N39" s="163">
        <v>0</v>
      </c>
      <c r="O39" s="163">
        <f t="shared" si="18"/>
        <v>0</v>
      </c>
      <c r="P39" s="163">
        <v>0</v>
      </c>
      <c r="Q39" s="163">
        <f t="shared" si="19"/>
        <v>0</v>
      </c>
      <c r="R39" s="163"/>
      <c r="S39" s="163" t="s">
        <v>178</v>
      </c>
      <c r="T39" s="164" t="s">
        <v>179</v>
      </c>
      <c r="U39" s="165">
        <v>0</v>
      </c>
      <c r="V39" s="165">
        <f t="shared" si="20"/>
        <v>0</v>
      </c>
      <c r="W39" s="165"/>
      <c r="X39" s="165" t="s">
        <v>196</v>
      </c>
      <c r="Y39" s="166"/>
      <c r="Z39" s="166"/>
      <c r="AA39" s="166"/>
      <c r="AB39" s="166"/>
      <c r="AC39" s="166"/>
      <c r="AD39" s="166"/>
      <c r="AE39" s="166"/>
      <c r="AF39" s="166"/>
      <c r="AG39" s="166" t="s">
        <v>1085</v>
      </c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ht="12.75" outlineLevel="1">
      <c r="A40" s="157">
        <v>30</v>
      </c>
      <c r="B40" s="158" t="s">
        <v>1305</v>
      </c>
      <c r="C40" s="159" t="s">
        <v>1506</v>
      </c>
      <c r="D40" s="160" t="s">
        <v>283</v>
      </c>
      <c r="E40" s="161">
        <v>1</v>
      </c>
      <c r="F40" s="162"/>
      <c r="G40" s="163">
        <f t="shared" si="14"/>
        <v>0</v>
      </c>
      <c r="H40" s="162"/>
      <c r="I40" s="163">
        <f t="shared" si="15"/>
        <v>0</v>
      </c>
      <c r="J40" s="162"/>
      <c r="K40" s="163">
        <f t="shared" si="16"/>
        <v>0</v>
      </c>
      <c r="L40" s="163">
        <v>21</v>
      </c>
      <c r="M40" s="163">
        <f t="shared" si="17"/>
        <v>0</v>
      </c>
      <c r="N40" s="163">
        <v>0</v>
      </c>
      <c r="O40" s="163">
        <f t="shared" si="18"/>
        <v>0</v>
      </c>
      <c r="P40" s="163">
        <v>0</v>
      </c>
      <c r="Q40" s="163">
        <f t="shared" si="19"/>
        <v>0</v>
      </c>
      <c r="R40" s="163"/>
      <c r="S40" s="163" t="s">
        <v>178</v>
      </c>
      <c r="T40" s="164" t="s">
        <v>179</v>
      </c>
      <c r="U40" s="165">
        <v>0</v>
      </c>
      <c r="V40" s="165">
        <f t="shared" si="20"/>
        <v>0</v>
      </c>
      <c r="W40" s="165"/>
      <c r="X40" s="165" t="s">
        <v>196</v>
      </c>
      <c r="Y40" s="166"/>
      <c r="Z40" s="166"/>
      <c r="AA40" s="166"/>
      <c r="AB40" s="166"/>
      <c r="AC40" s="166"/>
      <c r="AD40" s="166"/>
      <c r="AE40" s="166"/>
      <c r="AF40" s="166"/>
      <c r="AG40" s="166" t="s">
        <v>1085</v>
      </c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ht="12.75" outlineLevel="1">
      <c r="A41" s="157">
        <v>31</v>
      </c>
      <c r="B41" s="158" t="s">
        <v>1306</v>
      </c>
      <c r="C41" s="159" t="s">
        <v>1507</v>
      </c>
      <c r="D41" s="160" t="s">
        <v>283</v>
      </c>
      <c r="E41" s="161">
        <v>3</v>
      </c>
      <c r="F41" s="162"/>
      <c r="G41" s="163">
        <f t="shared" si="14"/>
        <v>0</v>
      </c>
      <c r="H41" s="162"/>
      <c r="I41" s="163">
        <f t="shared" si="15"/>
        <v>0</v>
      </c>
      <c r="J41" s="162"/>
      <c r="K41" s="163">
        <f t="shared" si="16"/>
        <v>0</v>
      </c>
      <c r="L41" s="163">
        <v>21</v>
      </c>
      <c r="M41" s="163">
        <f t="shared" si="17"/>
        <v>0</v>
      </c>
      <c r="N41" s="163">
        <v>0</v>
      </c>
      <c r="O41" s="163">
        <f t="shared" si="18"/>
        <v>0</v>
      </c>
      <c r="P41" s="163">
        <v>0</v>
      </c>
      <c r="Q41" s="163">
        <f t="shared" si="19"/>
        <v>0</v>
      </c>
      <c r="R41" s="163"/>
      <c r="S41" s="163" t="s">
        <v>178</v>
      </c>
      <c r="T41" s="164" t="s">
        <v>179</v>
      </c>
      <c r="U41" s="165">
        <v>0</v>
      </c>
      <c r="V41" s="165">
        <f t="shared" si="20"/>
        <v>0</v>
      </c>
      <c r="W41" s="165"/>
      <c r="X41" s="165" t="s">
        <v>196</v>
      </c>
      <c r="Y41" s="166"/>
      <c r="Z41" s="166"/>
      <c r="AA41" s="166"/>
      <c r="AB41" s="166"/>
      <c r="AC41" s="166"/>
      <c r="AD41" s="166"/>
      <c r="AE41" s="166"/>
      <c r="AF41" s="166"/>
      <c r="AG41" s="166" t="s">
        <v>1085</v>
      </c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ht="12.75" outlineLevel="1">
      <c r="A42" s="157">
        <v>32</v>
      </c>
      <c r="B42" s="158" t="s">
        <v>1307</v>
      </c>
      <c r="C42" s="159" t="s">
        <v>1508</v>
      </c>
      <c r="D42" s="160" t="s">
        <v>283</v>
      </c>
      <c r="E42" s="161">
        <v>3</v>
      </c>
      <c r="F42" s="162"/>
      <c r="G42" s="163">
        <f t="shared" si="14"/>
        <v>0</v>
      </c>
      <c r="H42" s="162"/>
      <c r="I42" s="163">
        <f t="shared" si="15"/>
        <v>0</v>
      </c>
      <c r="J42" s="162"/>
      <c r="K42" s="163">
        <f t="shared" si="16"/>
        <v>0</v>
      </c>
      <c r="L42" s="163">
        <v>21</v>
      </c>
      <c r="M42" s="163">
        <f t="shared" si="17"/>
        <v>0</v>
      </c>
      <c r="N42" s="163">
        <v>0</v>
      </c>
      <c r="O42" s="163">
        <f t="shared" si="18"/>
        <v>0</v>
      </c>
      <c r="P42" s="163">
        <v>0</v>
      </c>
      <c r="Q42" s="163">
        <f t="shared" si="19"/>
        <v>0</v>
      </c>
      <c r="R42" s="163"/>
      <c r="S42" s="163" t="s">
        <v>178</v>
      </c>
      <c r="T42" s="164" t="s">
        <v>179</v>
      </c>
      <c r="U42" s="165">
        <v>0</v>
      </c>
      <c r="V42" s="165">
        <f t="shared" si="20"/>
        <v>0</v>
      </c>
      <c r="W42" s="165"/>
      <c r="X42" s="165" t="s">
        <v>196</v>
      </c>
      <c r="Y42" s="166"/>
      <c r="Z42" s="166"/>
      <c r="AA42" s="166"/>
      <c r="AB42" s="166"/>
      <c r="AC42" s="166"/>
      <c r="AD42" s="166"/>
      <c r="AE42" s="166"/>
      <c r="AF42" s="166"/>
      <c r="AG42" s="166" t="s">
        <v>1085</v>
      </c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ht="12.75" outlineLevel="1">
      <c r="A43" s="157">
        <v>33</v>
      </c>
      <c r="B43" s="158" t="s">
        <v>1308</v>
      </c>
      <c r="C43" s="159" t="s">
        <v>1509</v>
      </c>
      <c r="D43" s="160" t="s">
        <v>283</v>
      </c>
      <c r="E43" s="161">
        <v>3</v>
      </c>
      <c r="F43" s="162"/>
      <c r="G43" s="163">
        <f t="shared" si="14"/>
        <v>0</v>
      </c>
      <c r="H43" s="162"/>
      <c r="I43" s="163">
        <f t="shared" si="15"/>
        <v>0</v>
      </c>
      <c r="J43" s="162"/>
      <c r="K43" s="163">
        <f t="shared" si="16"/>
        <v>0</v>
      </c>
      <c r="L43" s="163">
        <v>21</v>
      </c>
      <c r="M43" s="163">
        <f t="shared" si="17"/>
        <v>0</v>
      </c>
      <c r="N43" s="163">
        <v>0</v>
      </c>
      <c r="O43" s="163">
        <f t="shared" si="18"/>
        <v>0</v>
      </c>
      <c r="P43" s="163">
        <v>0</v>
      </c>
      <c r="Q43" s="163">
        <f t="shared" si="19"/>
        <v>0</v>
      </c>
      <c r="R43" s="163"/>
      <c r="S43" s="163" t="s">
        <v>178</v>
      </c>
      <c r="T43" s="164" t="s">
        <v>179</v>
      </c>
      <c r="U43" s="165">
        <v>0</v>
      </c>
      <c r="V43" s="165">
        <f t="shared" si="20"/>
        <v>0</v>
      </c>
      <c r="W43" s="165"/>
      <c r="X43" s="165" t="s">
        <v>196</v>
      </c>
      <c r="Y43" s="166"/>
      <c r="Z43" s="166"/>
      <c r="AA43" s="166"/>
      <c r="AB43" s="166"/>
      <c r="AC43" s="166"/>
      <c r="AD43" s="166"/>
      <c r="AE43" s="166"/>
      <c r="AF43" s="166"/>
      <c r="AG43" s="166" t="s">
        <v>1085</v>
      </c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12.75" outlineLevel="1">
      <c r="A44" s="157">
        <v>34</v>
      </c>
      <c r="B44" s="158" t="s">
        <v>1309</v>
      </c>
      <c r="C44" s="159" t="s">
        <v>1500</v>
      </c>
      <c r="D44" s="160" t="s">
        <v>283</v>
      </c>
      <c r="E44" s="161">
        <v>9</v>
      </c>
      <c r="F44" s="162"/>
      <c r="G44" s="163">
        <f t="shared" si="14"/>
        <v>0</v>
      </c>
      <c r="H44" s="162"/>
      <c r="I44" s="163">
        <f t="shared" si="15"/>
        <v>0</v>
      </c>
      <c r="J44" s="162"/>
      <c r="K44" s="163">
        <f t="shared" si="16"/>
        <v>0</v>
      </c>
      <c r="L44" s="163">
        <v>21</v>
      </c>
      <c r="M44" s="163">
        <f t="shared" si="17"/>
        <v>0</v>
      </c>
      <c r="N44" s="163">
        <v>0</v>
      </c>
      <c r="O44" s="163">
        <f t="shared" si="18"/>
        <v>0</v>
      </c>
      <c r="P44" s="163">
        <v>0</v>
      </c>
      <c r="Q44" s="163">
        <f t="shared" si="19"/>
        <v>0</v>
      </c>
      <c r="R44" s="163"/>
      <c r="S44" s="163" t="s">
        <v>178</v>
      </c>
      <c r="T44" s="164" t="s">
        <v>179</v>
      </c>
      <c r="U44" s="165">
        <v>0</v>
      </c>
      <c r="V44" s="165">
        <f t="shared" si="20"/>
        <v>0</v>
      </c>
      <c r="W44" s="165"/>
      <c r="X44" s="165" t="s">
        <v>196</v>
      </c>
      <c r="Y44" s="166"/>
      <c r="Z44" s="166"/>
      <c r="AA44" s="166"/>
      <c r="AB44" s="166"/>
      <c r="AC44" s="166"/>
      <c r="AD44" s="166"/>
      <c r="AE44" s="166"/>
      <c r="AF44" s="166"/>
      <c r="AG44" s="166" t="s">
        <v>1085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ht="12.75" outlineLevel="1">
      <c r="A45" s="157">
        <v>35</v>
      </c>
      <c r="B45" s="158" t="s">
        <v>1310</v>
      </c>
      <c r="C45" s="159" t="s">
        <v>1510</v>
      </c>
      <c r="D45" s="160" t="s">
        <v>283</v>
      </c>
      <c r="E45" s="161">
        <v>1</v>
      </c>
      <c r="F45" s="162"/>
      <c r="G45" s="163">
        <f t="shared" si="14"/>
        <v>0</v>
      </c>
      <c r="H45" s="162"/>
      <c r="I45" s="163">
        <f t="shared" si="15"/>
        <v>0</v>
      </c>
      <c r="J45" s="162"/>
      <c r="K45" s="163">
        <f t="shared" si="16"/>
        <v>0</v>
      </c>
      <c r="L45" s="163">
        <v>21</v>
      </c>
      <c r="M45" s="163">
        <f t="shared" si="17"/>
        <v>0</v>
      </c>
      <c r="N45" s="163">
        <v>0</v>
      </c>
      <c r="O45" s="163">
        <f t="shared" si="18"/>
        <v>0</v>
      </c>
      <c r="P45" s="163">
        <v>0</v>
      </c>
      <c r="Q45" s="163">
        <f t="shared" si="19"/>
        <v>0</v>
      </c>
      <c r="R45" s="163"/>
      <c r="S45" s="163" t="s">
        <v>178</v>
      </c>
      <c r="T45" s="164" t="s">
        <v>179</v>
      </c>
      <c r="U45" s="165">
        <v>0</v>
      </c>
      <c r="V45" s="165">
        <f t="shared" si="20"/>
        <v>0</v>
      </c>
      <c r="W45" s="165"/>
      <c r="X45" s="165" t="s">
        <v>196</v>
      </c>
      <c r="Y45" s="166"/>
      <c r="Z45" s="166"/>
      <c r="AA45" s="166"/>
      <c r="AB45" s="166"/>
      <c r="AC45" s="166"/>
      <c r="AD45" s="166"/>
      <c r="AE45" s="166"/>
      <c r="AF45" s="166"/>
      <c r="AG45" s="166" t="s">
        <v>1085</v>
      </c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ht="12.75" outlineLevel="1">
      <c r="A46" s="157">
        <v>36</v>
      </c>
      <c r="B46" s="158" t="s">
        <v>1311</v>
      </c>
      <c r="C46" s="159" t="s">
        <v>1312</v>
      </c>
      <c r="D46" s="160" t="s">
        <v>283</v>
      </c>
      <c r="E46" s="161">
        <v>2</v>
      </c>
      <c r="F46" s="162"/>
      <c r="G46" s="163">
        <f t="shared" si="14"/>
        <v>0</v>
      </c>
      <c r="H46" s="162"/>
      <c r="I46" s="163">
        <f t="shared" si="15"/>
        <v>0</v>
      </c>
      <c r="J46" s="162"/>
      <c r="K46" s="163">
        <f t="shared" si="16"/>
        <v>0</v>
      </c>
      <c r="L46" s="163">
        <v>21</v>
      </c>
      <c r="M46" s="163">
        <f t="shared" si="17"/>
        <v>0</v>
      </c>
      <c r="N46" s="163">
        <v>0</v>
      </c>
      <c r="O46" s="163">
        <f t="shared" si="18"/>
        <v>0</v>
      </c>
      <c r="P46" s="163">
        <v>0</v>
      </c>
      <c r="Q46" s="163">
        <f t="shared" si="19"/>
        <v>0</v>
      </c>
      <c r="R46" s="163"/>
      <c r="S46" s="163" t="s">
        <v>178</v>
      </c>
      <c r="T46" s="164" t="s">
        <v>179</v>
      </c>
      <c r="U46" s="165">
        <v>0</v>
      </c>
      <c r="V46" s="165">
        <f t="shared" si="20"/>
        <v>0</v>
      </c>
      <c r="W46" s="165"/>
      <c r="X46" s="165" t="s">
        <v>196</v>
      </c>
      <c r="Y46" s="166"/>
      <c r="Z46" s="166"/>
      <c r="AA46" s="166"/>
      <c r="AB46" s="166"/>
      <c r="AC46" s="166"/>
      <c r="AD46" s="166"/>
      <c r="AE46" s="166"/>
      <c r="AF46" s="166"/>
      <c r="AG46" s="166" t="s">
        <v>1085</v>
      </c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ht="12.75" outlineLevel="1">
      <c r="A47" s="157">
        <v>37</v>
      </c>
      <c r="B47" s="158" t="s">
        <v>1313</v>
      </c>
      <c r="C47" s="159" t="s">
        <v>1314</v>
      </c>
      <c r="D47" s="160" t="s">
        <v>283</v>
      </c>
      <c r="E47" s="161">
        <v>1</v>
      </c>
      <c r="F47" s="162"/>
      <c r="G47" s="163">
        <f t="shared" si="14"/>
        <v>0</v>
      </c>
      <c r="H47" s="162"/>
      <c r="I47" s="163">
        <f t="shared" si="15"/>
        <v>0</v>
      </c>
      <c r="J47" s="162"/>
      <c r="K47" s="163">
        <f t="shared" si="16"/>
        <v>0</v>
      </c>
      <c r="L47" s="163">
        <v>21</v>
      </c>
      <c r="M47" s="163">
        <f t="shared" si="17"/>
        <v>0</v>
      </c>
      <c r="N47" s="163">
        <v>0</v>
      </c>
      <c r="O47" s="163">
        <f t="shared" si="18"/>
        <v>0</v>
      </c>
      <c r="P47" s="163">
        <v>0</v>
      </c>
      <c r="Q47" s="163">
        <f t="shared" si="19"/>
        <v>0</v>
      </c>
      <c r="R47" s="163"/>
      <c r="S47" s="163" t="s">
        <v>178</v>
      </c>
      <c r="T47" s="164" t="s">
        <v>179</v>
      </c>
      <c r="U47" s="165">
        <v>0</v>
      </c>
      <c r="V47" s="165">
        <f t="shared" si="20"/>
        <v>0</v>
      </c>
      <c r="W47" s="165"/>
      <c r="X47" s="165" t="s">
        <v>196</v>
      </c>
      <c r="Y47" s="166"/>
      <c r="Z47" s="166"/>
      <c r="AA47" s="166"/>
      <c r="AB47" s="166"/>
      <c r="AC47" s="166"/>
      <c r="AD47" s="166"/>
      <c r="AE47" s="166"/>
      <c r="AF47" s="166"/>
      <c r="AG47" s="166" t="s">
        <v>1085</v>
      </c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ht="12.75" outlineLevel="1">
      <c r="A48" s="157">
        <v>38</v>
      </c>
      <c r="B48" s="158" t="s">
        <v>1315</v>
      </c>
      <c r="C48" s="159" t="s">
        <v>1511</v>
      </c>
      <c r="D48" s="160" t="s">
        <v>283</v>
      </c>
      <c r="E48" s="161">
        <v>2</v>
      </c>
      <c r="F48" s="162"/>
      <c r="G48" s="163">
        <f t="shared" si="14"/>
        <v>0</v>
      </c>
      <c r="H48" s="162"/>
      <c r="I48" s="163">
        <f t="shared" si="15"/>
        <v>0</v>
      </c>
      <c r="J48" s="162"/>
      <c r="K48" s="163">
        <f t="shared" si="16"/>
        <v>0</v>
      </c>
      <c r="L48" s="163">
        <v>21</v>
      </c>
      <c r="M48" s="163">
        <f t="shared" si="17"/>
        <v>0</v>
      </c>
      <c r="N48" s="163">
        <v>0</v>
      </c>
      <c r="O48" s="163">
        <f t="shared" si="18"/>
        <v>0</v>
      </c>
      <c r="P48" s="163">
        <v>0</v>
      </c>
      <c r="Q48" s="163">
        <f t="shared" si="19"/>
        <v>0</v>
      </c>
      <c r="R48" s="163"/>
      <c r="S48" s="163" t="s">
        <v>178</v>
      </c>
      <c r="T48" s="164" t="s">
        <v>179</v>
      </c>
      <c r="U48" s="165">
        <v>0</v>
      </c>
      <c r="V48" s="165">
        <f t="shared" si="20"/>
        <v>0</v>
      </c>
      <c r="W48" s="165"/>
      <c r="X48" s="165" t="s">
        <v>196</v>
      </c>
      <c r="Y48" s="166"/>
      <c r="Z48" s="166"/>
      <c r="AA48" s="166"/>
      <c r="AB48" s="166"/>
      <c r="AC48" s="166"/>
      <c r="AD48" s="166"/>
      <c r="AE48" s="166"/>
      <c r="AF48" s="166"/>
      <c r="AG48" s="166" t="s">
        <v>1085</v>
      </c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ht="12.75" outlineLevel="1">
      <c r="A49" s="157">
        <v>39</v>
      </c>
      <c r="B49" s="158" t="s">
        <v>1316</v>
      </c>
      <c r="C49" s="159" t="s">
        <v>1296</v>
      </c>
      <c r="D49" s="160" t="s">
        <v>324</v>
      </c>
      <c r="E49" s="161">
        <v>19</v>
      </c>
      <c r="F49" s="162"/>
      <c r="G49" s="163">
        <f t="shared" si="14"/>
        <v>0</v>
      </c>
      <c r="H49" s="162"/>
      <c r="I49" s="163">
        <f t="shared" si="15"/>
        <v>0</v>
      </c>
      <c r="J49" s="162"/>
      <c r="K49" s="163">
        <f t="shared" si="16"/>
        <v>0</v>
      </c>
      <c r="L49" s="163">
        <v>21</v>
      </c>
      <c r="M49" s="163">
        <f t="shared" si="17"/>
        <v>0</v>
      </c>
      <c r="N49" s="163">
        <v>0</v>
      </c>
      <c r="O49" s="163">
        <f t="shared" si="18"/>
        <v>0</v>
      </c>
      <c r="P49" s="163">
        <v>0</v>
      </c>
      <c r="Q49" s="163">
        <f t="shared" si="19"/>
        <v>0</v>
      </c>
      <c r="R49" s="163"/>
      <c r="S49" s="163" t="s">
        <v>178</v>
      </c>
      <c r="T49" s="164" t="s">
        <v>179</v>
      </c>
      <c r="U49" s="165">
        <v>0</v>
      </c>
      <c r="V49" s="165">
        <f t="shared" si="20"/>
        <v>0</v>
      </c>
      <c r="W49" s="165"/>
      <c r="X49" s="165" t="s">
        <v>196</v>
      </c>
      <c r="Y49" s="166"/>
      <c r="Z49" s="166"/>
      <c r="AA49" s="166"/>
      <c r="AB49" s="166"/>
      <c r="AC49" s="166"/>
      <c r="AD49" s="166"/>
      <c r="AE49" s="166"/>
      <c r="AF49" s="166"/>
      <c r="AG49" s="166" t="s">
        <v>1085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ht="12.75" outlineLevel="1">
      <c r="A50" s="157">
        <v>40</v>
      </c>
      <c r="B50" s="158" t="s">
        <v>1317</v>
      </c>
      <c r="C50" s="159" t="s">
        <v>1318</v>
      </c>
      <c r="D50" s="160" t="s">
        <v>324</v>
      </c>
      <c r="E50" s="161">
        <v>3</v>
      </c>
      <c r="F50" s="162"/>
      <c r="G50" s="163">
        <f t="shared" si="14"/>
        <v>0</v>
      </c>
      <c r="H50" s="162"/>
      <c r="I50" s="163">
        <f t="shared" si="15"/>
        <v>0</v>
      </c>
      <c r="J50" s="162"/>
      <c r="K50" s="163">
        <f t="shared" si="16"/>
        <v>0</v>
      </c>
      <c r="L50" s="163">
        <v>21</v>
      </c>
      <c r="M50" s="163">
        <f t="shared" si="17"/>
        <v>0</v>
      </c>
      <c r="N50" s="163">
        <v>0</v>
      </c>
      <c r="O50" s="163">
        <f t="shared" si="18"/>
        <v>0</v>
      </c>
      <c r="P50" s="163">
        <v>0</v>
      </c>
      <c r="Q50" s="163">
        <f t="shared" si="19"/>
        <v>0</v>
      </c>
      <c r="R50" s="163"/>
      <c r="S50" s="163" t="s">
        <v>178</v>
      </c>
      <c r="T50" s="164" t="s">
        <v>179</v>
      </c>
      <c r="U50" s="165">
        <v>0</v>
      </c>
      <c r="V50" s="165">
        <f t="shared" si="20"/>
        <v>0</v>
      </c>
      <c r="W50" s="165"/>
      <c r="X50" s="165" t="s">
        <v>196</v>
      </c>
      <c r="Y50" s="166"/>
      <c r="Z50" s="166"/>
      <c r="AA50" s="166"/>
      <c r="AB50" s="166"/>
      <c r="AC50" s="166"/>
      <c r="AD50" s="166"/>
      <c r="AE50" s="166"/>
      <c r="AF50" s="166"/>
      <c r="AG50" s="166" t="s">
        <v>1085</v>
      </c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ht="12.75" outlineLevel="1">
      <c r="A51" s="157">
        <v>41</v>
      </c>
      <c r="B51" s="158" t="s">
        <v>1319</v>
      </c>
      <c r="C51" s="159" t="s">
        <v>1512</v>
      </c>
      <c r="D51" s="160" t="s">
        <v>283</v>
      </c>
      <c r="E51" s="161">
        <v>3</v>
      </c>
      <c r="F51" s="162"/>
      <c r="G51" s="163">
        <f t="shared" si="14"/>
        <v>0</v>
      </c>
      <c r="H51" s="162"/>
      <c r="I51" s="163">
        <f t="shared" si="15"/>
        <v>0</v>
      </c>
      <c r="J51" s="162"/>
      <c r="K51" s="163">
        <f t="shared" si="16"/>
        <v>0</v>
      </c>
      <c r="L51" s="163">
        <v>21</v>
      </c>
      <c r="M51" s="163">
        <f t="shared" si="17"/>
        <v>0</v>
      </c>
      <c r="N51" s="163">
        <v>0</v>
      </c>
      <c r="O51" s="163">
        <f t="shared" si="18"/>
        <v>0</v>
      </c>
      <c r="P51" s="163">
        <v>0</v>
      </c>
      <c r="Q51" s="163">
        <f t="shared" si="19"/>
        <v>0</v>
      </c>
      <c r="R51" s="163"/>
      <c r="S51" s="163" t="s">
        <v>178</v>
      </c>
      <c r="T51" s="164" t="s">
        <v>179</v>
      </c>
      <c r="U51" s="165">
        <v>0</v>
      </c>
      <c r="V51" s="165">
        <f t="shared" si="20"/>
        <v>0</v>
      </c>
      <c r="W51" s="165"/>
      <c r="X51" s="165" t="s">
        <v>196</v>
      </c>
      <c r="Y51" s="166"/>
      <c r="Z51" s="166"/>
      <c r="AA51" s="166"/>
      <c r="AB51" s="166"/>
      <c r="AC51" s="166"/>
      <c r="AD51" s="166"/>
      <c r="AE51" s="166"/>
      <c r="AF51" s="166"/>
      <c r="AG51" s="166" t="s">
        <v>1085</v>
      </c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33" ht="12.75">
      <c r="A52" s="149" t="s">
        <v>173</v>
      </c>
      <c r="B52" s="150" t="s">
        <v>136</v>
      </c>
      <c r="C52" s="151" t="s">
        <v>21</v>
      </c>
      <c r="D52" s="152"/>
      <c r="E52" s="153"/>
      <c r="F52" s="154"/>
      <c r="G52" s="154">
        <f>SUMIF(AG53:AG58,"&lt;&gt;NOR",G53:G58)</f>
        <v>0</v>
      </c>
      <c r="H52" s="154"/>
      <c r="I52" s="154">
        <f>SUM(I53:I58)</f>
        <v>0</v>
      </c>
      <c r="J52" s="154"/>
      <c r="K52" s="154">
        <f>SUM(K53:K58)</f>
        <v>0</v>
      </c>
      <c r="L52" s="154"/>
      <c r="M52" s="154">
        <f>SUM(M53:M58)</f>
        <v>0</v>
      </c>
      <c r="N52" s="154"/>
      <c r="O52" s="154">
        <f>SUM(O53:O58)</f>
        <v>0</v>
      </c>
      <c r="P52" s="154"/>
      <c r="Q52" s="154">
        <f>SUM(Q53:Q58)</f>
        <v>0</v>
      </c>
      <c r="R52" s="154"/>
      <c r="S52" s="154"/>
      <c r="T52" s="155"/>
      <c r="U52" s="156"/>
      <c r="V52" s="156">
        <f>SUM(V53:V58)</f>
        <v>0</v>
      </c>
      <c r="W52" s="156"/>
      <c r="X52" s="156"/>
      <c r="AG52" t="s">
        <v>174</v>
      </c>
    </row>
    <row r="53" spans="1:60" ht="12.75" outlineLevel="1">
      <c r="A53" s="157">
        <v>42</v>
      </c>
      <c r="B53" s="158" t="s">
        <v>1320</v>
      </c>
      <c r="C53" s="159" t="s">
        <v>1513</v>
      </c>
      <c r="D53" s="160" t="s">
        <v>324</v>
      </c>
      <c r="E53" s="161">
        <v>10</v>
      </c>
      <c r="F53" s="162"/>
      <c r="G53" s="163">
        <f aca="true" t="shared" si="21" ref="G53:G58">ROUND(E53*F53,2)</f>
        <v>0</v>
      </c>
      <c r="H53" s="162"/>
      <c r="I53" s="163">
        <f aca="true" t="shared" si="22" ref="I53:I58">ROUND(E53*H53,2)</f>
        <v>0</v>
      </c>
      <c r="J53" s="162"/>
      <c r="K53" s="163">
        <f aca="true" t="shared" si="23" ref="K53:K58">ROUND(E53*J53,2)</f>
        <v>0</v>
      </c>
      <c r="L53" s="163">
        <v>21</v>
      </c>
      <c r="M53" s="163">
        <f aca="true" t="shared" si="24" ref="M53:M58">G53*(1+L53/100)</f>
        <v>0</v>
      </c>
      <c r="N53" s="163">
        <v>0</v>
      </c>
      <c r="O53" s="163">
        <f aca="true" t="shared" si="25" ref="O53:O58">ROUND(E53*N53,2)</f>
        <v>0</v>
      </c>
      <c r="P53" s="163">
        <v>0</v>
      </c>
      <c r="Q53" s="163">
        <f aca="true" t="shared" si="26" ref="Q53:Q58">ROUND(E53*P53,2)</f>
        <v>0</v>
      </c>
      <c r="R53" s="163"/>
      <c r="S53" s="163" t="s">
        <v>178</v>
      </c>
      <c r="T53" s="164" t="s">
        <v>179</v>
      </c>
      <c r="U53" s="165">
        <v>0</v>
      </c>
      <c r="V53" s="165">
        <f aca="true" t="shared" si="27" ref="V53:V58">ROUND(E53*U53,2)</f>
        <v>0</v>
      </c>
      <c r="W53" s="165"/>
      <c r="X53" s="165" t="s">
        <v>196</v>
      </c>
      <c r="Y53" s="166"/>
      <c r="Z53" s="166"/>
      <c r="AA53" s="166"/>
      <c r="AB53" s="166"/>
      <c r="AC53" s="166"/>
      <c r="AD53" s="166"/>
      <c r="AE53" s="166"/>
      <c r="AF53" s="166"/>
      <c r="AG53" s="166" t="s">
        <v>992</v>
      </c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12.75" outlineLevel="1">
      <c r="A54" s="157">
        <v>43</v>
      </c>
      <c r="B54" s="158" t="s">
        <v>1321</v>
      </c>
      <c r="C54" s="159" t="s">
        <v>1104</v>
      </c>
      <c r="D54" s="160" t="s">
        <v>749</v>
      </c>
      <c r="E54" s="161">
        <v>5</v>
      </c>
      <c r="F54" s="162"/>
      <c r="G54" s="163">
        <f t="shared" si="21"/>
        <v>0</v>
      </c>
      <c r="H54" s="162"/>
      <c r="I54" s="163">
        <f t="shared" si="22"/>
        <v>0</v>
      </c>
      <c r="J54" s="162"/>
      <c r="K54" s="163">
        <f t="shared" si="23"/>
        <v>0</v>
      </c>
      <c r="L54" s="163">
        <v>21</v>
      </c>
      <c r="M54" s="163">
        <f t="shared" si="24"/>
        <v>0</v>
      </c>
      <c r="N54" s="163">
        <v>0</v>
      </c>
      <c r="O54" s="163">
        <f t="shared" si="25"/>
        <v>0</v>
      </c>
      <c r="P54" s="163">
        <v>0</v>
      </c>
      <c r="Q54" s="163">
        <f t="shared" si="26"/>
        <v>0</v>
      </c>
      <c r="R54" s="163"/>
      <c r="S54" s="163" t="s">
        <v>178</v>
      </c>
      <c r="T54" s="164" t="s">
        <v>179</v>
      </c>
      <c r="U54" s="165">
        <v>0</v>
      </c>
      <c r="V54" s="165">
        <f t="shared" si="27"/>
        <v>0</v>
      </c>
      <c r="W54" s="165"/>
      <c r="X54" s="165" t="s">
        <v>196</v>
      </c>
      <c r="Y54" s="166"/>
      <c r="Z54" s="166"/>
      <c r="AA54" s="166"/>
      <c r="AB54" s="166"/>
      <c r="AC54" s="166"/>
      <c r="AD54" s="166"/>
      <c r="AE54" s="166"/>
      <c r="AF54" s="166"/>
      <c r="AG54" s="166" t="s">
        <v>992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ht="12.75" outlineLevel="1">
      <c r="A55" s="157">
        <v>44</v>
      </c>
      <c r="B55" s="158" t="s">
        <v>1322</v>
      </c>
      <c r="C55" s="159" t="s">
        <v>1099</v>
      </c>
      <c r="D55" s="160" t="s">
        <v>1100</v>
      </c>
      <c r="E55" s="161">
        <v>300</v>
      </c>
      <c r="F55" s="162"/>
      <c r="G55" s="163">
        <f t="shared" si="21"/>
        <v>0</v>
      </c>
      <c r="H55" s="162"/>
      <c r="I55" s="163">
        <f t="shared" si="22"/>
        <v>0</v>
      </c>
      <c r="J55" s="162"/>
      <c r="K55" s="163">
        <f t="shared" si="23"/>
        <v>0</v>
      </c>
      <c r="L55" s="163">
        <v>21</v>
      </c>
      <c r="M55" s="163">
        <f t="shared" si="24"/>
        <v>0</v>
      </c>
      <c r="N55" s="163">
        <v>0</v>
      </c>
      <c r="O55" s="163">
        <f t="shared" si="25"/>
        <v>0</v>
      </c>
      <c r="P55" s="163">
        <v>0</v>
      </c>
      <c r="Q55" s="163">
        <f t="shared" si="26"/>
        <v>0</v>
      </c>
      <c r="R55" s="163"/>
      <c r="S55" s="163" t="s">
        <v>178</v>
      </c>
      <c r="T55" s="164" t="s">
        <v>179</v>
      </c>
      <c r="U55" s="165">
        <v>0</v>
      </c>
      <c r="V55" s="165">
        <f t="shared" si="27"/>
        <v>0</v>
      </c>
      <c r="W55" s="165"/>
      <c r="X55" s="165" t="s">
        <v>490</v>
      </c>
      <c r="Y55" s="166"/>
      <c r="Z55" s="166"/>
      <c r="AA55" s="166"/>
      <c r="AB55" s="166"/>
      <c r="AC55" s="166"/>
      <c r="AD55" s="166"/>
      <c r="AE55" s="166"/>
      <c r="AF55" s="166"/>
      <c r="AG55" s="166" t="s">
        <v>998</v>
      </c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ht="12.75" outlineLevel="1">
      <c r="A56" s="157">
        <v>45</v>
      </c>
      <c r="B56" s="158" t="s">
        <v>1323</v>
      </c>
      <c r="C56" s="159" t="s">
        <v>639</v>
      </c>
      <c r="D56" s="160" t="s">
        <v>240</v>
      </c>
      <c r="E56" s="161">
        <v>0.8</v>
      </c>
      <c r="F56" s="162"/>
      <c r="G56" s="163">
        <f t="shared" si="21"/>
        <v>0</v>
      </c>
      <c r="H56" s="162"/>
      <c r="I56" s="163">
        <f t="shared" si="22"/>
        <v>0</v>
      </c>
      <c r="J56" s="162"/>
      <c r="K56" s="163">
        <f t="shared" si="23"/>
        <v>0</v>
      </c>
      <c r="L56" s="163">
        <v>21</v>
      </c>
      <c r="M56" s="163">
        <f t="shared" si="24"/>
        <v>0</v>
      </c>
      <c r="N56" s="163">
        <v>0</v>
      </c>
      <c r="O56" s="163">
        <f t="shared" si="25"/>
        <v>0</v>
      </c>
      <c r="P56" s="163">
        <v>0</v>
      </c>
      <c r="Q56" s="163">
        <f t="shared" si="26"/>
        <v>0</v>
      </c>
      <c r="R56" s="163"/>
      <c r="S56" s="163" t="s">
        <v>178</v>
      </c>
      <c r="T56" s="164" t="s">
        <v>179</v>
      </c>
      <c r="U56" s="165">
        <v>0</v>
      </c>
      <c r="V56" s="165">
        <f t="shared" si="27"/>
        <v>0</v>
      </c>
      <c r="W56" s="165"/>
      <c r="X56" s="165" t="s">
        <v>490</v>
      </c>
      <c r="Y56" s="166"/>
      <c r="Z56" s="166"/>
      <c r="AA56" s="166"/>
      <c r="AB56" s="166"/>
      <c r="AC56" s="166"/>
      <c r="AD56" s="166"/>
      <c r="AE56" s="166"/>
      <c r="AF56" s="166"/>
      <c r="AG56" s="166" t="s">
        <v>998</v>
      </c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ht="12.75" outlineLevel="1">
      <c r="A57" s="157">
        <v>46</v>
      </c>
      <c r="B57" s="158" t="s">
        <v>1324</v>
      </c>
      <c r="C57" s="159" t="s">
        <v>1106</v>
      </c>
      <c r="D57" s="160" t="s">
        <v>1102</v>
      </c>
      <c r="E57" s="161">
        <v>20</v>
      </c>
      <c r="F57" s="162"/>
      <c r="G57" s="163">
        <f t="shared" si="21"/>
        <v>0</v>
      </c>
      <c r="H57" s="162"/>
      <c r="I57" s="163">
        <f t="shared" si="22"/>
        <v>0</v>
      </c>
      <c r="J57" s="162"/>
      <c r="K57" s="163">
        <f t="shared" si="23"/>
        <v>0</v>
      </c>
      <c r="L57" s="163">
        <v>21</v>
      </c>
      <c r="M57" s="163">
        <f t="shared" si="24"/>
        <v>0</v>
      </c>
      <c r="N57" s="163">
        <v>0</v>
      </c>
      <c r="O57" s="163">
        <f t="shared" si="25"/>
        <v>0</v>
      </c>
      <c r="P57" s="163">
        <v>0</v>
      </c>
      <c r="Q57" s="163">
        <f t="shared" si="26"/>
        <v>0</v>
      </c>
      <c r="R57" s="163"/>
      <c r="S57" s="163" t="s">
        <v>178</v>
      </c>
      <c r="T57" s="164" t="s">
        <v>179</v>
      </c>
      <c r="U57" s="165">
        <v>0</v>
      </c>
      <c r="V57" s="165">
        <f t="shared" si="27"/>
        <v>0</v>
      </c>
      <c r="W57" s="165"/>
      <c r="X57" s="165" t="s">
        <v>490</v>
      </c>
      <c r="Y57" s="166"/>
      <c r="Z57" s="166"/>
      <c r="AA57" s="166"/>
      <c r="AB57" s="166"/>
      <c r="AC57" s="166"/>
      <c r="AD57" s="166"/>
      <c r="AE57" s="166"/>
      <c r="AF57" s="166"/>
      <c r="AG57" s="166" t="s">
        <v>998</v>
      </c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ht="12.75" outlineLevel="1">
      <c r="A58" s="167">
        <v>47</v>
      </c>
      <c r="B58" s="168" t="s">
        <v>1325</v>
      </c>
      <c r="C58" s="169" t="s">
        <v>1326</v>
      </c>
      <c r="D58" s="170" t="s">
        <v>1102</v>
      </c>
      <c r="E58" s="171">
        <v>18</v>
      </c>
      <c r="F58" s="172"/>
      <c r="G58" s="173">
        <f t="shared" si="21"/>
        <v>0</v>
      </c>
      <c r="H58" s="172"/>
      <c r="I58" s="173">
        <f t="shared" si="22"/>
        <v>0</v>
      </c>
      <c r="J58" s="172"/>
      <c r="K58" s="173">
        <f t="shared" si="23"/>
        <v>0</v>
      </c>
      <c r="L58" s="173">
        <v>21</v>
      </c>
      <c r="M58" s="173">
        <f t="shared" si="24"/>
        <v>0</v>
      </c>
      <c r="N58" s="173">
        <v>0</v>
      </c>
      <c r="O58" s="173">
        <f t="shared" si="25"/>
        <v>0</v>
      </c>
      <c r="P58" s="173">
        <v>0</v>
      </c>
      <c r="Q58" s="173">
        <f t="shared" si="26"/>
        <v>0</v>
      </c>
      <c r="R58" s="173"/>
      <c r="S58" s="173" t="s">
        <v>178</v>
      </c>
      <c r="T58" s="174" t="s">
        <v>179</v>
      </c>
      <c r="U58" s="165">
        <v>0</v>
      </c>
      <c r="V58" s="165">
        <f t="shared" si="27"/>
        <v>0</v>
      </c>
      <c r="W58" s="165"/>
      <c r="X58" s="165" t="s">
        <v>490</v>
      </c>
      <c r="Y58" s="166"/>
      <c r="Z58" s="166"/>
      <c r="AA58" s="166"/>
      <c r="AB58" s="166"/>
      <c r="AC58" s="166"/>
      <c r="AD58" s="166"/>
      <c r="AE58" s="166"/>
      <c r="AF58" s="166"/>
      <c r="AG58" s="166" t="s">
        <v>998</v>
      </c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33" ht="12.75">
      <c r="A59" s="131"/>
      <c r="B59" s="135"/>
      <c r="C59" s="175"/>
      <c r="D59" s="137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AE59">
        <v>15</v>
      </c>
      <c r="AF59">
        <v>21</v>
      </c>
      <c r="AG59" t="s">
        <v>160</v>
      </c>
    </row>
    <row r="60" spans="1:33" ht="12.75">
      <c r="A60" s="176"/>
      <c r="B60" s="177" t="s">
        <v>14</v>
      </c>
      <c r="C60" s="178"/>
      <c r="D60" s="179"/>
      <c r="E60" s="180"/>
      <c r="F60" s="180"/>
      <c r="G60" s="181">
        <f>G8+G27+G37+G52</f>
        <v>0</v>
      </c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AE60">
        <f>SUMIF(L7:L58,AE59,G7:G58)</f>
        <v>0</v>
      </c>
      <c r="AF60">
        <f>SUMIF(L7:L58,AF59,G7:G58)</f>
        <v>0</v>
      </c>
      <c r="AG60" t="s">
        <v>187</v>
      </c>
    </row>
    <row r="61" spans="3:33" ht="12.75">
      <c r="C61" s="182"/>
      <c r="D61" s="83"/>
      <c r="AG61" t="s">
        <v>188</v>
      </c>
    </row>
    <row r="62" ht="12.75">
      <c r="D62" s="83"/>
    </row>
    <row r="63" ht="12.75">
      <c r="D63" s="83"/>
    </row>
    <row r="64" ht="12.75">
      <c r="D64" s="83"/>
    </row>
    <row r="65" ht="12.75">
      <c r="D65" s="83"/>
    </row>
    <row r="66" ht="12.75">
      <c r="D66" s="83"/>
    </row>
    <row r="67" ht="12.75">
      <c r="D67" s="83"/>
    </row>
    <row r="68" ht="12.75">
      <c r="D68" s="83"/>
    </row>
    <row r="69" ht="12.75">
      <c r="D69" s="83"/>
    </row>
    <row r="70" ht="12.75">
      <c r="D70" s="83"/>
    </row>
    <row r="71" ht="12.75">
      <c r="D71" s="83"/>
    </row>
    <row r="72" ht="12.75">
      <c r="D72" s="83"/>
    </row>
    <row r="73" ht="12.75">
      <c r="D73" s="83"/>
    </row>
    <row r="74" ht="12.75">
      <c r="D74" s="83"/>
    </row>
    <row r="75" ht="12.75">
      <c r="D75" s="83"/>
    </row>
    <row r="76" ht="12.75">
      <c r="D76" s="83"/>
    </row>
    <row r="77" ht="12.75">
      <c r="D77" s="83"/>
    </row>
    <row r="78" ht="12.75">
      <c r="D78" s="83"/>
    </row>
    <row r="79" ht="12.75">
      <c r="D79" s="83"/>
    </row>
    <row r="80" ht="12.75">
      <c r="D80" s="83"/>
    </row>
    <row r="81" ht="12.75">
      <c r="D81" s="83"/>
    </row>
    <row r="82" ht="12.75">
      <c r="D82" s="83"/>
    </row>
    <row r="83" ht="12.75">
      <c r="D83" s="83"/>
    </row>
    <row r="84" ht="12.75">
      <c r="D84" s="83"/>
    </row>
    <row r="85" ht="12.75">
      <c r="D85" s="83"/>
    </row>
    <row r="86" ht="12.75">
      <c r="D86" s="83"/>
    </row>
    <row r="87" ht="12.75">
      <c r="D87" s="83"/>
    </row>
    <row r="88" ht="12.75">
      <c r="D88" s="83"/>
    </row>
    <row r="89" ht="12.75">
      <c r="D89" s="83"/>
    </row>
    <row r="90" ht="12.75">
      <c r="D90" s="83"/>
    </row>
    <row r="91" ht="12.75">
      <c r="D91" s="83"/>
    </row>
    <row r="92" ht="12.75">
      <c r="D92" s="83"/>
    </row>
    <row r="93" ht="12.75">
      <c r="D93" s="83"/>
    </row>
    <row r="94" ht="12.75">
      <c r="D94" s="83"/>
    </row>
    <row r="95" ht="12.75">
      <c r="D95" s="83"/>
    </row>
    <row r="96" ht="12.75">
      <c r="D96" s="83"/>
    </row>
    <row r="97" ht="12.75">
      <c r="D97" s="83"/>
    </row>
    <row r="98" ht="12.75">
      <c r="D98" s="83"/>
    </row>
    <row r="99" ht="12.75">
      <c r="D99" s="83"/>
    </row>
    <row r="100" ht="12.75">
      <c r="D100" s="83"/>
    </row>
    <row r="101" ht="12.75">
      <c r="D101" s="83"/>
    </row>
    <row r="102" ht="12.75">
      <c r="D102" s="83"/>
    </row>
    <row r="103" ht="12.75">
      <c r="D103" s="83"/>
    </row>
    <row r="104" ht="12.75">
      <c r="D104" s="83"/>
    </row>
    <row r="105" ht="12.75">
      <c r="D105" s="83"/>
    </row>
    <row r="106" ht="12.75">
      <c r="D106" s="83"/>
    </row>
    <row r="107" ht="12.75">
      <c r="D107" s="83"/>
    </row>
    <row r="108" ht="12.75">
      <c r="D108" s="83"/>
    </row>
    <row r="109" ht="12.75">
      <c r="D109" s="83"/>
    </row>
    <row r="110" ht="12.75">
      <c r="D110" s="83"/>
    </row>
    <row r="111" ht="12.75">
      <c r="D111" s="83"/>
    </row>
    <row r="112" ht="12.75">
      <c r="D112" s="83"/>
    </row>
    <row r="113" ht="12.75">
      <c r="D113" s="83"/>
    </row>
    <row r="114" ht="12.75">
      <c r="D114" s="83"/>
    </row>
    <row r="115" ht="12.75">
      <c r="D115" s="83"/>
    </row>
    <row r="116" ht="12.75">
      <c r="D116" s="83"/>
    </row>
    <row r="117" ht="12.75">
      <c r="D117" s="83"/>
    </row>
    <row r="118" ht="12.75">
      <c r="D118" s="83"/>
    </row>
    <row r="119" ht="12.75">
      <c r="D119" s="83"/>
    </row>
    <row r="120" ht="12.75">
      <c r="D120" s="83"/>
    </row>
    <row r="121" ht="12.75">
      <c r="D121" s="83"/>
    </row>
    <row r="122" ht="12.75">
      <c r="D122" s="83"/>
    </row>
    <row r="123" ht="12.75">
      <c r="D123" s="83"/>
    </row>
    <row r="124" ht="12.75">
      <c r="D124" s="83"/>
    </row>
    <row r="125" ht="12.75">
      <c r="D125" s="83"/>
    </row>
    <row r="126" ht="12.75">
      <c r="D126" s="83"/>
    </row>
    <row r="127" ht="12.75">
      <c r="D127" s="83"/>
    </row>
    <row r="128" ht="12.75">
      <c r="D128" s="83"/>
    </row>
    <row r="129" ht="12.75">
      <c r="D129" s="83"/>
    </row>
    <row r="130" ht="12.75">
      <c r="D130" s="83"/>
    </row>
    <row r="131" ht="12.75">
      <c r="D131" s="83"/>
    </row>
    <row r="132" ht="12.75">
      <c r="D132" s="83"/>
    </row>
    <row r="133" ht="12.75">
      <c r="D133" s="83"/>
    </row>
    <row r="134" ht="12.75">
      <c r="D134" s="83"/>
    </row>
    <row r="135" ht="12.75">
      <c r="D135" s="83"/>
    </row>
    <row r="136" ht="12.75">
      <c r="D136" s="83"/>
    </row>
    <row r="137" ht="12.75">
      <c r="D137" s="83"/>
    </row>
    <row r="138" ht="12.75">
      <c r="D138" s="83"/>
    </row>
    <row r="139" ht="12.75">
      <c r="D139" s="83"/>
    </row>
    <row r="140" ht="12.75">
      <c r="D140" s="83"/>
    </row>
    <row r="141" ht="12.75">
      <c r="D141" s="83"/>
    </row>
    <row r="142" ht="12.75">
      <c r="D142" s="83"/>
    </row>
    <row r="143" ht="12.75">
      <c r="D143" s="83"/>
    </row>
    <row r="144" ht="12.75">
      <c r="D144" s="83"/>
    </row>
    <row r="145" ht="12.75">
      <c r="D145" s="83"/>
    </row>
    <row r="146" ht="12.75">
      <c r="D146" s="83"/>
    </row>
    <row r="147" ht="12.75">
      <c r="D147" s="83"/>
    </row>
    <row r="148" ht="12.75">
      <c r="D148" s="83"/>
    </row>
    <row r="149" ht="12.75">
      <c r="D149" s="83"/>
    </row>
    <row r="150" ht="12.75">
      <c r="D150" s="83"/>
    </row>
    <row r="151" ht="12.75">
      <c r="D151" s="83"/>
    </row>
    <row r="152" ht="12.75">
      <c r="D152" s="83"/>
    </row>
    <row r="153" ht="12.75">
      <c r="D153" s="83"/>
    </row>
    <row r="154" ht="12.75">
      <c r="D154" s="83"/>
    </row>
    <row r="155" ht="12.75">
      <c r="D155" s="83"/>
    </row>
    <row r="156" ht="12.75">
      <c r="D156" s="83"/>
    </row>
    <row r="157" ht="12.75">
      <c r="D157" s="83"/>
    </row>
    <row r="158" ht="12.75">
      <c r="D158" s="83"/>
    </row>
    <row r="159" ht="12.75">
      <c r="D159" s="83"/>
    </row>
    <row r="160" ht="12.75">
      <c r="D160" s="83"/>
    </row>
    <row r="161" ht="12.75">
      <c r="D161" s="83"/>
    </row>
    <row r="162" ht="12.75">
      <c r="D162" s="83"/>
    </row>
    <row r="163" ht="12.75">
      <c r="D163" s="83"/>
    </row>
    <row r="164" ht="12.75">
      <c r="D164" s="83"/>
    </row>
    <row r="165" ht="12.75">
      <c r="D165" s="83"/>
    </row>
    <row r="166" ht="12.75">
      <c r="D166" s="83"/>
    </row>
    <row r="167" ht="12.75">
      <c r="D167" s="83"/>
    </row>
    <row r="168" ht="12.75">
      <c r="D168" s="83"/>
    </row>
    <row r="169" ht="12.75">
      <c r="D169" s="83"/>
    </row>
    <row r="170" ht="12.75">
      <c r="D170" s="83"/>
    </row>
    <row r="171" ht="12.75">
      <c r="D171" s="83"/>
    </row>
    <row r="172" ht="12.75">
      <c r="D172" s="83"/>
    </row>
    <row r="173" ht="12.75">
      <c r="D173" s="83"/>
    </row>
    <row r="174" ht="12.75">
      <c r="D174" s="83"/>
    </row>
    <row r="175" ht="12.75">
      <c r="D175" s="83"/>
    </row>
    <row r="176" ht="12.75">
      <c r="D176" s="83"/>
    </row>
    <row r="177" ht="12.75">
      <c r="D177" s="83"/>
    </row>
    <row r="178" ht="12.75">
      <c r="D178" s="83"/>
    </row>
    <row r="179" ht="12.75">
      <c r="D179" s="83"/>
    </row>
    <row r="180" ht="12.75">
      <c r="D180" s="83"/>
    </row>
    <row r="181" ht="12.75">
      <c r="D181" s="83"/>
    </row>
    <row r="182" ht="12.75">
      <c r="D182" s="83"/>
    </row>
    <row r="183" ht="12.75">
      <c r="D183" s="83"/>
    </row>
    <row r="184" ht="12.75">
      <c r="D184" s="83"/>
    </row>
    <row r="185" ht="12.75">
      <c r="D185" s="83"/>
    </row>
    <row r="186" ht="12.75">
      <c r="D186" s="83"/>
    </row>
    <row r="187" ht="12.75">
      <c r="D187" s="83"/>
    </row>
    <row r="188" ht="12.75">
      <c r="D188" s="83"/>
    </row>
    <row r="189" ht="12.75">
      <c r="D189" s="83"/>
    </row>
    <row r="190" ht="12.75">
      <c r="D190" s="83"/>
    </row>
    <row r="191" ht="12.75">
      <c r="D191" s="83"/>
    </row>
    <row r="192" ht="12.75">
      <c r="D192" s="83"/>
    </row>
    <row r="193" ht="12.75">
      <c r="D193" s="83"/>
    </row>
    <row r="194" ht="12.75">
      <c r="D194" s="83"/>
    </row>
    <row r="195" ht="12.75">
      <c r="D195" s="83"/>
    </row>
    <row r="196" ht="12.75">
      <c r="D196" s="83"/>
    </row>
    <row r="197" ht="12.75">
      <c r="D197" s="83"/>
    </row>
    <row r="198" ht="12.75">
      <c r="D198" s="83"/>
    </row>
    <row r="199" ht="12.75">
      <c r="D199" s="83"/>
    </row>
    <row r="200" ht="12.75">
      <c r="D200" s="83"/>
    </row>
    <row r="201" ht="12.75">
      <c r="D201" s="83"/>
    </row>
    <row r="202" ht="12.75">
      <c r="D202" s="83"/>
    </row>
    <row r="203" ht="12.75">
      <c r="D203" s="83"/>
    </row>
    <row r="204" ht="12.75">
      <c r="D204" s="83"/>
    </row>
    <row r="205" ht="12.75">
      <c r="D205" s="83"/>
    </row>
    <row r="206" ht="12.75">
      <c r="D206" s="83"/>
    </row>
    <row r="207" ht="12.75">
      <c r="D207" s="83"/>
    </row>
    <row r="208" ht="12.75">
      <c r="D208" s="83"/>
    </row>
    <row r="209" ht="12.75">
      <c r="D209" s="83"/>
    </row>
    <row r="210" ht="12.75">
      <c r="D210" s="83"/>
    </row>
    <row r="211" ht="12.75">
      <c r="D211" s="83"/>
    </row>
    <row r="212" ht="12.75">
      <c r="D212" s="83"/>
    </row>
    <row r="213" ht="12.75">
      <c r="D213" s="83"/>
    </row>
    <row r="214" ht="12.75">
      <c r="D214" s="83"/>
    </row>
    <row r="215" ht="12.75">
      <c r="D215" s="83"/>
    </row>
    <row r="216" ht="12.75">
      <c r="D216" s="83"/>
    </row>
    <row r="217" ht="12.75">
      <c r="D217" s="83"/>
    </row>
    <row r="218" ht="12.75">
      <c r="D218" s="83"/>
    </row>
    <row r="219" ht="12.75">
      <c r="D219" s="83"/>
    </row>
    <row r="220" ht="12.75">
      <c r="D220" s="83"/>
    </row>
    <row r="221" ht="12.75">
      <c r="D221" s="83"/>
    </row>
    <row r="222" ht="12.75">
      <c r="D222" s="83"/>
    </row>
    <row r="223" ht="12.75">
      <c r="D223" s="83"/>
    </row>
    <row r="224" ht="12.75">
      <c r="D224" s="83"/>
    </row>
    <row r="225" ht="12.75">
      <c r="D225" s="83"/>
    </row>
    <row r="226" ht="12.75">
      <c r="D226" s="83"/>
    </row>
    <row r="227" ht="12.75">
      <c r="D227" s="83"/>
    </row>
    <row r="228" ht="12.75">
      <c r="D228" s="83"/>
    </row>
    <row r="229" ht="12.75">
      <c r="D229" s="83"/>
    </row>
    <row r="230" ht="12.75">
      <c r="D230" s="83"/>
    </row>
    <row r="231" ht="12.75">
      <c r="D231" s="83"/>
    </row>
    <row r="232" ht="12.75">
      <c r="D232" s="83"/>
    </row>
    <row r="233" ht="12.75">
      <c r="D233" s="83"/>
    </row>
    <row r="234" ht="12.75">
      <c r="D234" s="83"/>
    </row>
    <row r="235" ht="12.75">
      <c r="D235" s="83"/>
    </row>
    <row r="236" ht="12.75">
      <c r="D236" s="83"/>
    </row>
    <row r="237" ht="12.75">
      <c r="D237" s="83"/>
    </row>
    <row r="238" ht="12.75">
      <c r="D238" s="83"/>
    </row>
    <row r="239" ht="12.75">
      <c r="D239" s="83"/>
    </row>
    <row r="240" ht="12.75">
      <c r="D240" s="83"/>
    </row>
    <row r="241" ht="12.75">
      <c r="D241" s="83"/>
    </row>
    <row r="242" ht="12.75">
      <c r="D242" s="83"/>
    </row>
    <row r="243" ht="12.75">
      <c r="D243" s="83"/>
    </row>
    <row r="244" ht="12.75">
      <c r="D244" s="83"/>
    </row>
    <row r="245" ht="12.75">
      <c r="D245" s="83"/>
    </row>
    <row r="246" ht="12.75">
      <c r="D246" s="83"/>
    </row>
    <row r="247" ht="12.75">
      <c r="D247" s="83"/>
    </row>
    <row r="248" ht="12.75">
      <c r="D248" s="83"/>
    </row>
    <row r="249" ht="12.75">
      <c r="D249" s="83"/>
    </row>
    <row r="250" ht="12.75">
      <c r="D250" s="83"/>
    </row>
    <row r="251" ht="12.75">
      <c r="D251" s="83"/>
    </row>
    <row r="252" ht="12.75">
      <c r="D252" s="83"/>
    </row>
    <row r="253" ht="12.75">
      <c r="D253" s="83"/>
    </row>
    <row r="254" ht="12.75">
      <c r="D254" s="83"/>
    </row>
    <row r="255" ht="12.75">
      <c r="D255" s="83"/>
    </row>
    <row r="256" ht="12.75">
      <c r="D256" s="83"/>
    </row>
    <row r="257" ht="12.75">
      <c r="D257" s="83"/>
    </row>
    <row r="258" ht="12.75">
      <c r="D258" s="83"/>
    </row>
    <row r="259" ht="12.75">
      <c r="D259" s="83"/>
    </row>
    <row r="260" ht="12.75">
      <c r="D260" s="83"/>
    </row>
    <row r="261" ht="12.75">
      <c r="D261" s="83"/>
    </row>
    <row r="262" ht="12.75">
      <c r="D262" s="83"/>
    </row>
    <row r="263" ht="12.75">
      <c r="D263" s="83"/>
    </row>
    <row r="264" ht="12.75">
      <c r="D264" s="83"/>
    </row>
    <row r="265" ht="12.75">
      <c r="D265" s="83"/>
    </row>
    <row r="266" ht="12.75">
      <c r="D266" s="83"/>
    </row>
    <row r="267" ht="12.75">
      <c r="D267" s="83"/>
    </row>
    <row r="268" ht="12.75">
      <c r="D268" s="83"/>
    </row>
    <row r="269" ht="12.75">
      <c r="D269" s="83"/>
    </row>
    <row r="270" ht="12.75">
      <c r="D270" s="83"/>
    </row>
    <row r="271" ht="12.75">
      <c r="D271" s="83"/>
    </row>
    <row r="272" ht="12.75">
      <c r="D272" s="83"/>
    </row>
    <row r="273" ht="12.75">
      <c r="D273" s="83"/>
    </row>
    <row r="274" ht="12.75">
      <c r="D274" s="83"/>
    </row>
    <row r="275" ht="12.75">
      <c r="D275" s="83"/>
    </row>
    <row r="276" ht="12.75">
      <c r="D276" s="83"/>
    </row>
    <row r="277" ht="12.75">
      <c r="D277" s="83"/>
    </row>
    <row r="278" ht="12.75">
      <c r="D278" s="83"/>
    </row>
    <row r="279" ht="12.75">
      <c r="D279" s="83"/>
    </row>
    <row r="280" ht="12.75">
      <c r="D280" s="83"/>
    </row>
    <row r="281" ht="12.75">
      <c r="D281" s="83"/>
    </row>
    <row r="282" ht="12.75">
      <c r="D282" s="83"/>
    </row>
    <row r="283" ht="12.75">
      <c r="D283" s="83"/>
    </row>
    <row r="284" ht="12.75">
      <c r="D284" s="83"/>
    </row>
    <row r="285" ht="12.75">
      <c r="D285" s="83"/>
    </row>
    <row r="286" ht="12.75">
      <c r="D286" s="83"/>
    </row>
    <row r="287" ht="12.75">
      <c r="D287" s="83"/>
    </row>
    <row r="288" ht="12.75">
      <c r="D288" s="83"/>
    </row>
    <row r="289" ht="12.75">
      <c r="D289" s="83"/>
    </row>
    <row r="290" ht="12.75">
      <c r="D290" s="83"/>
    </row>
    <row r="291" ht="12.75">
      <c r="D291" s="83"/>
    </row>
    <row r="292" ht="12.75">
      <c r="D292" s="83"/>
    </row>
    <row r="293" ht="12.75">
      <c r="D293" s="83"/>
    </row>
    <row r="294" ht="12.75">
      <c r="D294" s="83"/>
    </row>
    <row r="295" ht="12.75">
      <c r="D295" s="83"/>
    </row>
    <row r="296" ht="12.75">
      <c r="D296" s="83"/>
    </row>
    <row r="297" ht="12.75">
      <c r="D297" s="83"/>
    </row>
    <row r="298" ht="12.75">
      <c r="D298" s="83"/>
    </row>
    <row r="299" ht="12.75">
      <c r="D299" s="83"/>
    </row>
    <row r="300" ht="12.75">
      <c r="D300" s="83"/>
    </row>
    <row r="301" ht="12.75">
      <c r="D301" s="83"/>
    </row>
    <row r="302" ht="12.75">
      <c r="D302" s="83"/>
    </row>
    <row r="303" ht="12.75">
      <c r="D303" s="83"/>
    </row>
    <row r="304" ht="12.75">
      <c r="D304" s="83"/>
    </row>
    <row r="305" ht="12.75">
      <c r="D305" s="83"/>
    </row>
    <row r="306" ht="12.75">
      <c r="D306" s="83"/>
    </row>
    <row r="307" ht="12.75">
      <c r="D307" s="83"/>
    </row>
    <row r="308" ht="12.75">
      <c r="D308" s="83"/>
    </row>
    <row r="309" ht="12.75">
      <c r="D309" s="83"/>
    </row>
    <row r="310" ht="12.75">
      <c r="D310" s="83"/>
    </row>
    <row r="311" ht="12.75">
      <c r="D311" s="83"/>
    </row>
    <row r="312" ht="12.75">
      <c r="D312" s="83"/>
    </row>
    <row r="313" ht="12.75">
      <c r="D313" s="83"/>
    </row>
    <row r="314" ht="12.75">
      <c r="D314" s="83"/>
    </row>
    <row r="315" ht="12.75">
      <c r="D315" s="83"/>
    </row>
    <row r="316" ht="12.75">
      <c r="D316" s="83"/>
    </row>
    <row r="317" ht="12.75">
      <c r="D317" s="83"/>
    </row>
    <row r="318" ht="12.75">
      <c r="D318" s="83"/>
    </row>
    <row r="319" ht="12.75">
      <c r="D319" s="83"/>
    </row>
    <row r="320" ht="12.75">
      <c r="D320" s="83"/>
    </row>
    <row r="321" ht="12.75">
      <c r="D321" s="83"/>
    </row>
    <row r="322" ht="12.75">
      <c r="D322" s="83"/>
    </row>
    <row r="323" ht="12.75">
      <c r="D323" s="83"/>
    </row>
    <row r="324" ht="12.75">
      <c r="D324" s="83"/>
    </row>
    <row r="325" ht="12.75">
      <c r="D325" s="83"/>
    </row>
    <row r="326" ht="12.75">
      <c r="D326" s="83"/>
    </row>
    <row r="327" ht="12.75">
      <c r="D327" s="83"/>
    </row>
    <row r="328" ht="12.75">
      <c r="D328" s="83"/>
    </row>
    <row r="329" ht="12.75">
      <c r="D329" s="83"/>
    </row>
    <row r="330" ht="12.75">
      <c r="D330" s="83"/>
    </row>
    <row r="331" ht="12.75">
      <c r="D331" s="83"/>
    </row>
    <row r="332" ht="12.75">
      <c r="D332" s="83"/>
    </row>
    <row r="333" ht="12.75">
      <c r="D333" s="83"/>
    </row>
    <row r="334" ht="12.75">
      <c r="D334" s="83"/>
    </row>
    <row r="335" ht="12.75">
      <c r="D335" s="83"/>
    </row>
    <row r="336" ht="12.75">
      <c r="D336" s="83"/>
    </row>
    <row r="337" ht="12.75">
      <c r="D337" s="83"/>
    </row>
    <row r="338" ht="12.75">
      <c r="D338" s="83"/>
    </row>
    <row r="339" ht="12.75">
      <c r="D339" s="83"/>
    </row>
    <row r="340" ht="12.75">
      <c r="D340" s="83"/>
    </row>
    <row r="341" ht="12.75">
      <c r="D341" s="83"/>
    </row>
    <row r="342" ht="12.75">
      <c r="D342" s="83"/>
    </row>
    <row r="343" ht="12.75">
      <c r="D343" s="83"/>
    </row>
    <row r="344" ht="12.75">
      <c r="D344" s="83"/>
    </row>
    <row r="345" ht="12.75">
      <c r="D345" s="83"/>
    </row>
    <row r="346" ht="12.75">
      <c r="D346" s="83"/>
    </row>
    <row r="347" ht="12.75">
      <c r="D347" s="83"/>
    </row>
    <row r="348" ht="12.75">
      <c r="D348" s="83"/>
    </row>
    <row r="349" ht="12.75">
      <c r="D349" s="83"/>
    </row>
    <row r="350" ht="12.75">
      <c r="D350" s="83"/>
    </row>
    <row r="351" ht="12.75">
      <c r="D351" s="83"/>
    </row>
    <row r="352" ht="12.75">
      <c r="D352" s="83"/>
    </row>
    <row r="353" ht="12.75">
      <c r="D353" s="83"/>
    </row>
    <row r="354" ht="12.75">
      <c r="D354" s="83"/>
    </row>
    <row r="355" ht="12.75">
      <c r="D355" s="83"/>
    </row>
    <row r="356" ht="12.75">
      <c r="D356" s="83"/>
    </row>
    <row r="357" ht="12.75">
      <c r="D357" s="83"/>
    </row>
    <row r="358" ht="12.75">
      <c r="D358" s="83"/>
    </row>
    <row r="359" ht="12.75">
      <c r="D359" s="83"/>
    </row>
    <row r="360" ht="12.75">
      <c r="D360" s="83"/>
    </row>
    <row r="361" ht="12.75">
      <c r="D361" s="83"/>
    </row>
    <row r="362" ht="12.75">
      <c r="D362" s="83"/>
    </row>
    <row r="363" ht="12.75">
      <c r="D363" s="83"/>
    </row>
    <row r="364" ht="12.75">
      <c r="D364" s="83"/>
    </row>
    <row r="365" ht="12.75">
      <c r="D365" s="83"/>
    </row>
    <row r="366" ht="12.75">
      <c r="D366" s="83"/>
    </row>
    <row r="367" ht="12.75">
      <c r="D367" s="83"/>
    </row>
    <row r="368" ht="12.75">
      <c r="D368" s="83"/>
    </row>
    <row r="369" ht="12.75">
      <c r="D369" s="83"/>
    </row>
    <row r="370" ht="12.75">
      <c r="D370" s="83"/>
    </row>
    <row r="371" ht="12.75">
      <c r="D371" s="83"/>
    </row>
    <row r="372" ht="12.75">
      <c r="D372" s="83"/>
    </row>
    <row r="373" ht="12.75">
      <c r="D373" s="83"/>
    </row>
    <row r="374" ht="12.75">
      <c r="D374" s="83"/>
    </row>
    <row r="375" ht="12.75">
      <c r="D375" s="83"/>
    </row>
    <row r="376" ht="12.75">
      <c r="D376" s="83"/>
    </row>
    <row r="377" ht="12.75">
      <c r="D377" s="83"/>
    </row>
    <row r="378" ht="12.75">
      <c r="D378" s="83"/>
    </row>
    <row r="379" ht="12.75">
      <c r="D379" s="83"/>
    </row>
    <row r="380" ht="12.75">
      <c r="D380" s="83"/>
    </row>
    <row r="381" ht="12.75">
      <c r="D381" s="83"/>
    </row>
    <row r="382" ht="12.75">
      <c r="D382" s="83"/>
    </row>
    <row r="383" ht="12.75">
      <c r="D383" s="83"/>
    </row>
    <row r="384" ht="12.75">
      <c r="D384" s="83"/>
    </row>
    <row r="385" ht="12.75">
      <c r="D385" s="83"/>
    </row>
    <row r="386" ht="12.75">
      <c r="D386" s="83"/>
    </row>
    <row r="387" ht="12.75">
      <c r="D387" s="83"/>
    </row>
    <row r="388" ht="12.75">
      <c r="D388" s="83"/>
    </row>
    <row r="389" ht="12.75">
      <c r="D389" s="83"/>
    </row>
    <row r="390" ht="12.75">
      <c r="D390" s="83"/>
    </row>
    <row r="391" ht="12.75">
      <c r="D391" s="83"/>
    </row>
    <row r="392" ht="12.75">
      <c r="D392" s="83"/>
    </row>
    <row r="393" ht="12.75">
      <c r="D393" s="83"/>
    </row>
    <row r="394" ht="12.75">
      <c r="D394" s="83"/>
    </row>
    <row r="395" ht="12.75">
      <c r="D395" s="83"/>
    </row>
    <row r="396" ht="12.75">
      <c r="D396" s="83"/>
    </row>
    <row r="397" ht="12.75">
      <c r="D397" s="83"/>
    </row>
    <row r="398" ht="12.75">
      <c r="D398" s="83"/>
    </row>
    <row r="399" ht="12.75">
      <c r="D399" s="83"/>
    </row>
    <row r="400" ht="12.75">
      <c r="D400" s="83"/>
    </row>
    <row r="401" ht="12.75">
      <c r="D401" s="83"/>
    </row>
    <row r="402" ht="12.75">
      <c r="D402" s="83"/>
    </row>
    <row r="403" ht="12.75">
      <c r="D403" s="83"/>
    </row>
    <row r="404" ht="12.75">
      <c r="D404" s="83"/>
    </row>
    <row r="405" ht="12.75">
      <c r="D405" s="83"/>
    </row>
    <row r="406" ht="12.75">
      <c r="D406" s="83"/>
    </row>
    <row r="407" ht="12.75">
      <c r="D407" s="83"/>
    </row>
    <row r="408" ht="12.75">
      <c r="D408" s="83"/>
    </row>
    <row r="409" ht="12.75">
      <c r="D409" s="83"/>
    </row>
    <row r="410" ht="12.75">
      <c r="D410" s="83"/>
    </row>
    <row r="411" ht="12.75">
      <c r="D411" s="83"/>
    </row>
    <row r="412" ht="12.75">
      <c r="D412" s="83"/>
    </row>
    <row r="413" ht="12.75">
      <c r="D413" s="83"/>
    </row>
    <row r="414" ht="12.75">
      <c r="D414" s="83"/>
    </row>
    <row r="415" ht="12.75">
      <c r="D415" s="83"/>
    </row>
    <row r="416" ht="12.75">
      <c r="D416" s="83"/>
    </row>
    <row r="417" ht="12.75">
      <c r="D417" s="83"/>
    </row>
    <row r="418" ht="12.75">
      <c r="D418" s="83"/>
    </row>
    <row r="419" ht="12.75">
      <c r="D419" s="83"/>
    </row>
    <row r="420" ht="12.75">
      <c r="D420" s="83"/>
    </row>
    <row r="421" ht="12.75">
      <c r="D421" s="83"/>
    </row>
    <row r="422" ht="12.75">
      <c r="D422" s="83"/>
    </row>
    <row r="423" ht="12.75">
      <c r="D423" s="83"/>
    </row>
    <row r="424" ht="12.75">
      <c r="D424" s="83"/>
    </row>
    <row r="425" ht="12.75">
      <c r="D425" s="83"/>
    </row>
    <row r="426" ht="12.75">
      <c r="D426" s="83"/>
    </row>
    <row r="427" ht="12.75">
      <c r="D427" s="83"/>
    </row>
    <row r="428" ht="12.75">
      <c r="D428" s="83"/>
    </row>
    <row r="429" ht="12.75">
      <c r="D429" s="83"/>
    </row>
    <row r="430" ht="12.75">
      <c r="D430" s="83"/>
    </row>
    <row r="431" ht="12.75">
      <c r="D431" s="83"/>
    </row>
    <row r="432" ht="12.75">
      <c r="D432" s="83"/>
    </row>
    <row r="433" ht="12.75">
      <c r="D433" s="83"/>
    </row>
    <row r="434" ht="12.75">
      <c r="D434" s="83"/>
    </row>
    <row r="435" ht="12.75">
      <c r="D435" s="83"/>
    </row>
    <row r="436" ht="12.75">
      <c r="D436" s="83"/>
    </row>
    <row r="437" ht="12.75">
      <c r="D437" s="83"/>
    </row>
    <row r="438" ht="12.75">
      <c r="D438" s="83"/>
    </row>
    <row r="439" ht="12.75">
      <c r="D439" s="83"/>
    </row>
    <row r="440" ht="12.75">
      <c r="D440" s="83"/>
    </row>
    <row r="441" ht="12.75">
      <c r="D441" s="83"/>
    </row>
    <row r="442" ht="12.75">
      <c r="D442" s="83"/>
    </row>
    <row r="443" ht="12.75">
      <c r="D443" s="83"/>
    </row>
    <row r="444" ht="12.75">
      <c r="D444" s="83"/>
    </row>
    <row r="445" ht="12.75">
      <c r="D445" s="83"/>
    </row>
    <row r="446" ht="12.75">
      <c r="D446" s="83"/>
    </row>
    <row r="447" ht="12.75">
      <c r="D447" s="83"/>
    </row>
    <row r="448" ht="12.75">
      <c r="D448" s="83"/>
    </row>
    <row r="449" ht="12.75">
      <c r="D449" s="83"/>
    </row>
    <row r="450" ht="12.75">
      <c r="D450" s="83"/>
    </row>
    <row r="451" ht="12.75">
      <c r="D451" s="83"/>
    </row>
    <row r="452" ht="12.75">
      <c r="D452" s="83"/>
    </row>
    <row r="453" ht="12.75">
      <c r="D453" s="83"/>
    </row>
    <row r="454" ht="12.75">
      <c r="D454" s="83"/>
    </row>
    <row r="455" ht="12.75">
      <c r="D455" s="83"/>
    </row>
    <row r="456" ht="12.75">
      <c r="D456" s="83"/>
    </row>
    <row r="457" ht="12.75">
      <c r="D457" s="83"/>
    </row>
    <row r="458" ht="12.75">
      <c r="D458" s="83"/>
    </row>
    <row r="459" ht="12.75">
      <c r="D459" s="83"/>
    </row>
    <row r="460" ht="12.75">
      <c r="D460" s="83"/>
    </row>
    <row r="461" ht="12.75">
      <c r="D461" s="83"/>
    </row>
    <row r="462" ht="12.75">
      <c r="D462" s="83"/>
    </row>
    <row r="463" ht="12.75">
      <c r="D463" s="83"/>
    </row>
    <row r="464" ht="12.75">
      <c r="D464" s="83"/>
    </row>
    <row r="465" ht="12.75">
      <c r="D465" s="83"/>
    </row>
    <row r="466" ht="12.75">
      <c r="D466" s="83"/>
    </row>
    <row r="467" ht="12.75">
      <c r="D467" s="83"/>
    </row>
    <row r="468" ht="12.75">
      <c r="D468" s="83"/>
    </row>
    <row r="469" ht="12.75">
      <c r="D469" s="83"/>
    </row>
    <row r="470" ht="12.75">
      <c r="D470" s="83"/>
    </row>
    <row r="471" ht="12.75">
      <c r="D471" s="83"/>
    </row>
    <row r="472" ht="12.75">
      <c r="D472" s="83"/>
    </row>
    <row r="473" ht="12.75">
      <c r="D473" s="83"/>
    </row>
    <row r="474" ht="12.75">
      <c r="D474" s="83"/>
    </row>
    <row r="475" ht="12.75">
      <c r="D475" s="83"/>
    </row>
    <row r="476" ht="12.75">
      <c r="D476" s="83"/>
    </row>
    <row r="477" ht="12.75">
      <c r="D477" s="83"/>
    </row>
    <row r="478" ht="12.75">
      <c r="D478" s="83"/>
    </row>
    <row r="479" ht="12.75">
      <c r="D479" s="83"/>
    </row>
    <row r="480" ht="12.75">
      <c r="D480" s="83"/>
    </row>
    <row r="481" ht="12.75">
      <c r="D481" s="83"/>
    </row>
    <row r="482" ht="12.75">
      <c r="D482" s="83"/>
    </row>
    <row r="483" ht="12.75">
      <c r="D483" s="83"/>
    </row>
    <row r="484" ht="12.75">
      <c r="D484" s="83"/>
    </row>
    <row r="485" ht="12.75">
      <c r="D485" s="83"/>
    </row>
    <row r="486" ht="12.75">
      <c r="D486" s="83"/>
    </row>
    <row r="487" ht="12.75">
      <c r="D487" s="83"/>
    </row>
    <row r="488" ht="12.75">
      <c r="D488" s="83"/>
    </row>
    <row r="489" ht="12.75">
      <c r="D489" s="83"/>
    </row>
    <row r="490" ht="12.75">
      <c r="D490" s="83"/>
    </row>
    <row r="491" ht="12.75">
      <c r="D491" s="83"/>
    </row>
    <row r="492" ht="12.75">
      <c r="D492" s="83"/>
    </row>
    <row r="493" ht="12.75">
      <c r="D493" s="83"/>
    </row>
    <row r="494" ht="12.75">
      <c r="D494" s="83"/>
    </row>
    <row r="495" ht="12.75">
      <c r="D495" s="83"/>
    </row>
    <row r="496" ht="12.75">
      <c r="D496" s="83"/>
    </row>
    <row r="497" ht="12.75">
      <c r="D497" s="83"/>
    </row>
    <row r="498" ht="12.75">
      <c r="D498" s="83"/>
    </row>
    <row r="499" ht="12.75">
      <c r="D499" s="83"/>
    </row>
    <row r="500" ht="12.75">
      <c r="D500" s="83"/>
    </row>
    <row r="501" ht="12.75">
      <c r="D501" s="83"/>
    </row>
    <row r="502" ht="12.75">
      <c r="D502" s="83"/>
    </row>
    <row r="503" ht="12.75">
      <c r="D503" s="83"/>
    </row>
    <row r="504" ht="12.75">
      <c r="D504" s="83"/>
    </row>
    <row r="505" ht="12.75">
      <c r="D505" s="83"/>
    </row>
    <row r="506" ht="12.75">
      <c r="D506" s="83"/>
    </row>
    <row r="507" ht="12.75">
      <c r="D507" s="83"/>
    </row>
    <row r="508" ht="12.75">
      <c r="D508" s="83"/>
    </row>
    <row r="509" ht="12.75">
      <c r="D509" s="83"/>
    </row>
    <row r="510" ht="12.75">
      <c r="D510" s="83"/>
    </row>
    <row r="511" ht="12.75">
      <c r="D511" s="83"/>
    </row>
    <row r="512" ht="12.75">
      <c r="D512" s="83"/>
    </row>
    <row r="513" ht="12.75">
      <c r="D513" s="83"/>
    </row>
    <row r="514" ht="12.75">
      <c r="D514" s="83"/>
    </row>
    <row r="515" ht="12.75">
      <c r="D515" s="83"/>
    </row>
    <row r="516" ht="12.75">
      <c r="D516" s="83"/>
    </row>
    <row r="517" ht="12.75">
      <c r="D517" s="83"/>
    </row>
    <row r="518" ht="12.75">
      <c r="D518" s="83"/>
    </row>
    <row r="519" ht="12.75">
      <c r="D519" s="83"/>
    </row>
    <row r="520" ht="12.75">
      <c r="D520" s="83"/>
    </row>
    <row r="521" ht="12.75">
      <c r="D521" s="83"/>
    </row>
    <row r="522" ht="12.75">
      <c r="D522" s="83"/>
    </row>
    <row r="523" ht="12.75">
      <c r="D523" s="83"/>
    </row>
    <row r="524" ht="12.75">
      <c r="D524" s="83"/>
    </row>
    <row r="525" ht="12.75">
      <c r="D525" s="83"/>
    </row>
    <row r="526" ht="12.75">
      <c r="D526" s="83"/>
    </row>
    <row r="527" ht="12.75">
      <c r="D527" s="83"/>
    </row>
    <row r="528" ht="12.75">
      <c r="D528" s="83"/>
    </row>
    <row r="529" ht="12.75">
      <c r="D529" s="83"/>
    </row>
    <row r="530" ht="12.75">
      <c r="D530" s="83"/>
    </row>
    <row r="531" ht="12.75">
      <c r="D531" s="83"/>
    </row>
    <row r="532" ht="12.75">
      <c r="D532" s="83"/>
    </row>
    <row r="533" ht="12.75">
      <c r="D533" s="83"/>
    </row>
    <row r="534" ht="12.75">
      <c r="D534" s="83"/>
    </row>
    <row r="535" ht="12.75">
      <c r="D535" s="83"/>
    </row>
    <row r="536" ht="12.75">
      <c r="D536" s="83"/>
    </row>
    <row r="537" ht="12.75">
      <c r="D537" s="83"/>
    </row>
    <row r="538" ht="12.75">
      <c r="D538" s="83"/>
    </row>
    <row r="539" ht="12.75">
      <c r="D539" s="83"/>
    </row>
    <row r="540" ht="12.75">
      <c r="D540" s="83"/>
    </row>
    <row r="541" ht="12.75">
      <c r="D541" s="83"/>
    </row>
    <row r="542" ht="12.75">
      <c r="D542" s="83"/>
    </row>
    <row r="543" ht="12.75">
      <c r="D543" s="83"/>
    </row>
    <row r="544" ht="12.75">
      <c r="D544" s="83"/>
    </row>
    <row r="545" ht="12.75">
      <c r="D545" s="83"/>
    </row>
    <row r="546" ht="12.75">
      <c r="D546" s="83"/>
    </row>
    <row r="547" ht="12.75">
      <c r="D547" s="83"/>
    </row>
    <row r="548" ht="12.75">
      <c r="D548" s="83"/>
    </row>
    <row r="549" ht="12.75">
      <c r="D549" s="83"/>
    </row>
    <row r="550" ht="12.75">
      <c r="D550" s="83"/>
    </row>
    <row r="551" ht="12.75">
      <c r="D551" s="83"/>
    </row>
    <row r="552" ht="12.75">
      <c r="D552" s="83"/>
    </row>
    <row r="553" ht="12.75">
      <c r="D553" s="83"/>
    </row>
    <row r="554" ht="12.75">
      <c r="D554" s="83"/>
    </row>
    <row r="555" ht="12.75">
      <c r="D555" s="83"/>
    </row>
    <row r="556" ht="12.75">
      <c r="D556" s="83"/>
    </row>
    <row r="557" ht="12.75">
      <c r="D557" s="83"/>
    </row>
    <row r="558" ht="12.75">
      <c r="D558" s="83"/>
    </row>
    <row r="559" ht="12.75">
      <c r="D559" s="83"/>
    </row>
    <row r="560" ht="12.75">
      <c r="D560" s="83"/>
    </row>
    <row r="561" ht="12.75">
      <c r="D561" s="83"/>
    </row>
    <row r="562" ht="12.75">
      <c r="D562" s="83"/>
    </row>
    <row r="563" ht="12.75">
      <c r="D563" s="83"/>
    </row>
    <row r="564" ht="12.75">
      <c r="D564" s="83"/>
    </row>
    <row r="565" ht="12.75">
      <c r="D565" s="83"/>
    </row>
    <row r="566" ht="12.75">
      <c r="D566" s="83"/>
    </row>
    <row r="567" ht="12.75">
      <c r="D567" s="83"/>
    </row>
    <row r="568" ht="12.75">
      <c r="D568" s="83"/>
    </row>
    <row r="569" ht="12.75">
      <c r="D569" s="83"/>
    </row>
    <row r="570" ht="12.75">
      <c r="D570" s="83"/>
    </row>
    <row r="571" ht="12.75">
      <c r="D571" s="83"/>
    </row>
    <row r="572" ht="12.75">
      <c r="D572" s="83"/>
    </row>
    <row r="573" ht="12.75">
      <c r="D573" s="83"/>
    </row>
    <row r="574" ht="12.75">
      <c r="D574" s="83"/>
    </row>
    <row r="575" ht="12.75">
      <c r="D575" s="83"/>
    </row>
    <row r="576" ht="12.75">
      <c r="D576" s="83"/>
    </row>
    <row r="577" ht="12.75">
      <c r="D577" s="83"/>
    </row>
    <row r="578" ht="12.75">
      <c r="D578" s="83"/>
    </row>
    <row r="579" ht="12.75">
      <c r="D579" s="83"/>
    </row>
    <row r="580" ht="12.75">
      <c r="D580" s="83"/>
    </row>
    <row r="581" ht="12.75">
      <c r="D581" s="83"/>
    </row>
    <row r="582" ht="12.75">
      <c r="D582" s="83"/>
    </row>
    <row r="583" ht="12.75">
      <c r="D583" s="83"/>
    </row>
    <row r="584" ht="12.75">
      <c r="D584" s="83"/>
    </row>
    <row r="585" ht="12.75">
      <c r="D585" s="83"/>
    </row>
    <row r="586" ht="12.75">
      <c r="D586" s="83"/>
    </row>
    <row r="587" ht="12.75">
      <c r="D587" s="83"/>
    </row>
    <row r="588" ht="12.75">
      <c r="D588" s="83"/>
    </row>
    <row r="589" ht="12.75">
      <c r="D589" s="83"/>
    </row>
    <row r="590" ht="12.75">
      <c r="D590" s="83"/>
    </row>
    <row r="591" ht="12.75">
      <c r="D591" s="83"/>
    </row>
    <row r="592" ht="12.75">
      <c r="D592" s="83"/>
    </row>
    <row r="593" ht="12.75">
      <c r="D593" s="83"/>
    </row>
    <row r="594" ht="12.75">
      <c r="D594" s="83"/>
    </row>
    <row r="595" ht="12.75">
      <c r="D595" s="83"/>
    </row>
    <row r="596" ht="12.75">
      <c r="D596" s="83"/>
    </row>
    <row r="597" ht="12.75">
      <c r="D597" s="83"/>
    </row>
    <row r="598" ht="12.75">
      <c r="D598" s="83"/>
    </row>
    <row r="599" ht="12.75">
      <c r="D599" s="83"/>
    </row>
    <row r="600" ht="12.75">
      <c r="D600" s="83"/>
    </row>
    <row r="601" ht="12.75">
      <c r="D601" s="83"/>
    </row>
    <row r="602" ht="12.75">
      <c r="D602" s="83"/>
    </row>
    <row r="603" ht="12.75">
      <c r="D603" s="83"/>
    </row>
    <row r="604" ht="12.75">
      <c r="D604" s="83"/>
    </row>
    <row r="605" ht="12.75">
      <c r="D605" s="83"/>
    </row>
    <row r="606" ht="12.75">
      <c r="D606" s="83"/>
    </row>
    <row r="607" ht="12.75">
      <c r="D607" s="83"/>
    </row>
    <row r="608" ht="12.75">
      <c r="D608" s="83"/>
    </row>
    <row r="609" ht="12.75">
      <c r="D609" s="83"/>
    </row>
    <row r="610" ht="12.75">
      <c r="D610" s="83"/>
    </row>
    <row r="611" ht="12.75">
      <c r="D611" s="83"/>
    </row>
    <row r="612" ht="12.75">
      <c r="D612" s="83"/>
    </row>
    <row r="613" ht="12.75">
      <c r="D613" s="83"/>
    </row>
    <row r="614" ht="12.75">
      <c r="D614" s="83"/>
    </row>
    <row r="615" ht="12.75">
      <c r="D615" s="83"/>
    </row>
    <row r="616" ht="12.75">
      <c r="D616" s="83"/>
    </row>
    <row r="617" ht="12.75">
      <c r="D617" s="83"/>
    </row>
    <row r="618" ht="12.75">
      <c r="D618" s="83"/>
    </row>
    <row r="619" ht="12.75">
      <c r="D619" s="83"/>
    </row>
    <row r="620" ht="12.75">
      <c r="D620" s="83"/>
    </row>
    <row r="621" ht="12.75">
      <c r="D621" s="83"/>
    </row>
    <row r="622" ht="12.75">
      <c r="D622" s="83"/>
    </row>
    <row r="623" ht="12.75">
      <c r="D623" s="83"/>
    </row>
    <row r="624" ht="12.75">
      <c r="D624" s="83"/>
    </row>
    <row r="625" ht="12.75">
      <c r="D625" s="83"/>
    </row>
    <row r="626" ht="12.75">
      <c r="D626" s="83"/>
    </row>
    <row r="627" ht="12.75">
      <c r="D627" s="83"/>
    </row>
    <row r="628" ht="12.75">
      <c r="D628" s="83"/>
    </row>
    <row r="629" ht="12.75">
      <c r="D629" s="83"/>
    </row>
    <row r="630" ht="12.75">
      <c r="D630" s="83"/>
    </row>
    <row r="631" ht="12.75">
      <c r="D631" s="83"/>
    </row>
    <row r="632" ht="12.75">
      <c r="D632" s="83"/>
    </row>
    <row r="633" ht="12.75">
      <c r="D633" s="83"/>
    </row>
    <row r="634" ht="12.75">
      <c r="D634" s="83"/>
    </row>
    <row r="635" ht="12.75">
      <c r="D635" s="83"/>
    </row>
    <row r="636" ht="12.75">
      <c r="D636" s="83"/>
    </row>
    <row r="637" ht="12.75">
      <c r="D637" s="83"/>
    </row>
    <row r="638" ht="12.75">
      <c r="D638" s="83"/>
    </row>
    <row r="639" ht="12.75">
      <c r="D639" s="83"/>
    </row>
    <row r="640" ht="12.75">
      <c r="D640" s="83"/>
    </row>
    <row r="641" ht="12.75">
      <c r="D641" s="83"/>
    </row>
    <row r="642" ht="12.75">
      <c r="D642" s="83"/>
    </row>
    <row r="643" ht="12.75">
      <c r="D643" s="83"/>
    </row>
    <row r="644" ht="12.75">
      <c r="D644" s="83"/>
    </row>
    <row r="645" ht="12.75">
      <c r="D645" s="83"/>
    </row>
    <row r="646" ht="12.75">
      <c r="D646" s="83"/>
    </row>
    <row r="647" ht="12.75">
      <c r="D647" s="83"/>
    </row>
    <row r="648" ht="12.75">
      <c r="D648" s="83"/>
    </row>
    <row r="649" ht="12.75">
      <c r="D649" s="83"/>
    </row>
    <row r="650" ht="12.75">
      <c r="D650" s="83"/>
    </row>
    <row r="651" ht="12.75">
      <c r="D651" s="83"/>
    </row>
    <row r="652" ht="12.75">
      <c r="D652" s="83"/>
    </row>
    <row r="653" ht="12.75">
      <c r="D653" s="83"/>
    </row>
    <row r="654" ht="12.75">
      <c r="D654" s="83"/>
    </row>
    <row r="655" ht="12.75">
      <c r="D655" s="83"/>
    </row>
    <row r="656" ht="12.75">
      <c r="D656" s="83"/>
    </row>
    <row r="657" ht="12.75">
      <c r="D657" s="83"/>
    </row>
    <row r="658" ht="12.75">
      <c r="D658" s="83"/>
    </row>
    <row r="659" ht="12.75">
      <c r="D659" s="83"/>
    </row>
    <row r="660" ht="12.75">
      <c r="D660" s="83"/>
    </row>
    <row r="661" ht="12.75">
      <c r="D661" s="83"/>
    </row>
    <row r="662" ht="12.75">
      <c r="D662" s="83"/>
    </row>
    <row r="663" ht="12.75">
      <c r="D663" s="83"/>
    </row>
    <row r="664" ht="12.75">
      <c r="D664" s="83"/>
    </row>
    <row r="665" ht="12.75">
      <c r="D665" s="83"/>
    </row>
    <row r="666" ht="12.75">
      <c r="D666" s="83"/>
    </row>
    <row r="667" ht="12.75">
      <c r="D667" s="83"/>
    </row>
    <row r="668" ht="12.75">
      <c r="D668" s="83"/>
    </row>
    <row r="669" ht="12.75">
      <c r="D669" s="83"/>
    </row>
    <row r="670" ht="12.75">
      <c r="D670" s="83"/>
    </row>
    <row r="671" ht="12.75">
      <c r="D671" s="83"/>
    </row>
    <row r="672" ht="12.75">
      <c r="D672" s="83"/>
    </row>
    <row r="673" ht="12.75">
      <c r="D673" s="83"/>
    </row>
    <row r="674" ht="12.75">
      <c r="D674" s="83"/>
    </row>
    <row r="675" ht="12.75">
      <c r="D675" s="83"/>
    </row>
    <row r="676" ht="12.75">
      <c r="D676" s="83"/>
    </row>
    <row r="677" ht="12.75">
      <c r="D677" s="83"/>
    </row>
    <row r="678" ht="12.75">
      <c r="D678" s="83"/>
    </row>
    <row r="679" ht="12.75">
      <c r="D679" s="83"/>
    </row>
    <row r="680" ht="12.75">
      <c r="D680" s="83"/>
    </row>
    <row r="681" ht="12.75">
      <c r="D681" s="83"/>
    </row>
    <row r="682" ht="12.75">
      <c r="D682" s="83"/>
    </row>
    <row r="683" ht="12.75">
      <c r="D683" s="83"/>
    </row>
    <row r="684" ht="12.75">
      <c r="D684" s="83"/>
    </row>
    <row r="685" ht="12.75">
      <c r="D685" s="83"/>
    </row>
    <row r="686" ht="12.75">
      <c r="D686" s="83"/>
    </row>
    <row r="687" ht="12.75">
      <c r="D687" s="83"/>
    </row>
    <row r="688" ht="12.75">
      <c r="D688" s="83"/>
    </row>
    <row r="689" ht="12.75">
      <c r="D689" s="83"/>
    </row>
    <row r="690" ht="12.75">
      <c r="D690" s="83"/>
    </row>
    <row r="691" ht="12.75">
      <c r="D691" s="83"/>
    </row>
    <row r="692" ht="12.75">
      <c r="D692" s="83"/>
    </row>
    <row r="693" ht="12.75">
      <c r="D693" s="83"/>
    </row>
    <row r="694" ht="12.75">
      <c r="D694" s="83"/>
    </row>
    <row r="695" ht="12.75">
      <c r="D695" s="83"/>
    </row>
    <row r="696" ht="12.75">
      <c r="D696" s="83"/>
    </row>
    <row r="697" ht="12.75">
      <c r="D697" s="83"/>
    </row>
    <row r="698" ht="12.75">
      <c r="D698" s="83"/>
    </row>
    <row r="699" ht="12.75">
      <c r="D699" s="83"/>
    </row>
    <row r="700" ht="12.75">
      <c r="D700" s="83"/>
    </row>
    <row r="701" ht="12.75">
      <c r="D701" s="83"/>
    </row>
    <row r="702" ht="12.75">
      <c r="D702" s="83"/>
    </row>
    <row r="703" ht="12.75">
      <c r="D703" s="83"/>
    </row>
    <row r="704" ht="12.75">
      <c r="D704" s="83"/>
    </row>
    <row r="705" ht="12.75">
      <c r="D705" s="83"/>
    </row>
    <row r="706" ht="12.75">
      <c r="D706" s="83"/>
    </row>
    <row r="707" ht="12.75">
      <c r="D707" s="83"/>
    </row>
    <row r="708" ht="12.75">
      <c r="D708" s="83"/>
    </row>
    <row r="709" ht="12.75">
      <c r="D709" s="83"/>
    </row>
    <row r="710" ht="12.75">
      <c r="D710" s="83"/>
    </row>
    <row r="711" ht="12.75">
      <c r="D711" s="83"/>
    </row>
    <row r="712" ht="12.75">
      <c r="D712" s="83"/>
    </row>
    <row r="713" ht="12.75">
      <c r="D713" s="83"/>
    </row>
    <row r="714" ht="12.75">
      <c r="D714" s="83"/>
    </row>
    <row r="715" ht="12.75">
      <c r="D715" s="83"/>
    </row>
    <row r="716" ht="12.75">
      <c r="D716" s="83"/>
    </row>
    <row r="717" ht="12.75">
      <c r="D717" s="83"/>
    </row>
    <row r="718" ht="12.75">
      <c r="D718" s="83"/>
    </row>
    <row r="719" ht="12.75">
      <c r="D719" s="83"/>
    </row>
    <row r="720" ht="12.75">
      <c r="D720" s="83"/>
    </row>
    <row r="721" ht="12.75">
      <c r="D721" s="83"/>
    </row>
    <row r="722" ht="12.75">
      <c r="D722" s="83"/>
    </row>
    <row r="723" ht="12.75">
      <c r="D723" s="83"/>
    </row>
    <row r="724" ht="12.75">
      <c r="D724" s="83"/>
    </row>
    <row r="725" ht="12.75">
      <c r="D725" s="83"/>
    </row>
    <row r="726" ht="12.75">
      <c r="D726" s="83"/>
    </row>
    <row r="727" ht="12.75">
      <c r="D727" s="83"/>
    </row>
    <row r="728" ht="12.75">
      <c r="D728" s="83"/>
    </row>
    <row r="729" ht="12.75">
      <c r="D729" s="83"/>
    </row>
    <row r="730" ht="12.75">
      <c r="D730" s="83"/>
    </row>
    <row r="731" ht="12.75">
      <c r="D731" s="83"/>
    </row>
    <row r="732" ht="12.75">
      <c r="D732" s="83"/>
    </row>
    <row r="733" ht="12.75">
      <c r="D733" s="83"/>
    </row>
    <row r="734" ht="12.75">
      <c r="D734" s="83"/>
    </row>
    <row r="735" ht="12.75">
      <c r="D735" s="83"/>
    </row>
    <row r="736" ht="12.75">
      <c r="D736" s="83"/>
    </row>
    <row r="737" ht="12.75">
      <c r="D737" s="83"/>
    </row>
    <row r="738" ht="12.75">
      <c r="D738" s="83"/>
    </row>
    <row r="739" ht="12.75">
      <c r="D739" s="83"/>
    </row>
    <row r="740" ht="12.75">
      <c r="D740" s="83"/>
    </row>
    <row r="741" ht="12.75">
      <c r="D741" s="83"/>
    </row>
    <row r="742" ht="12.75">
      <c r="D742" s="83"/>
    </row>
    <row r="743" ht="12.75">
      <c r="D743" s="83"/>
    </row>
    <row r="744" ht="12.75">
      <c r="D744" s="83"/>
    </row>
    <row r="745" ht="12.75">
      <c r="D745" s="83"/>
    </row>
    <row r="746" ht="12.75">
      <c r="D746" s="83"/>
    </row>
    <row r="747" ht="12.75">
      <c r="D747" s="83"/>
    </row>
    <row r="748" ht="12.75">
      <c r="D748" s="83"/>
    </row>
    <row r="749" ht="12.75">
      <c r="D749" s="83"/>
    </row>
    <row r="750" ht="12.75">
      <c r="D750" s="83"/>
    </row>
    <row r="751" ht="12.75">
      <c r="D751" s="83"/>
    </row>
    <row r="752" ht="12.75">
      <c r="D752" s="83"/>
    </row>
    <row r="753" ht="12.75">
      <c r="D753" s="83"/>
    </row>
    <row r="754" ht="12.75">
      <c r="D754" s="83"/>
    </row>
    <row r="755" ht="12.75">
      <c r="D755" s="83"/>
    </row>
    <row r="756" ht="12.75">
      <c r="D756" s="83"/>
    </row>
    <row r="757" ht="12.75">
      <c r="D757" s="83"/>
    </row>
    <row r="758" ht="12.75">
      <c r="D758" s="83"/>
    </row>
    <row r="759" ht="12.75">
      <c r="D759" s="83"/>
    </row>
    <row r="760" ht="12.75">
      <c r="D760" s="83"/>
    </row>
    <row r="761" ht="12.75">
      <c r="D761" s="83"/>
    </row>
    <row r="762" ht="12.75">
      <c r="D762" s="83"/>
    </row>
    <row r="763" ht="12.75">
      <c r="D763" s="83"/>
    </row>
    <row r="764" ht="12.75">
      <c r="D764" s="83"/>
    </row>
    <row r="765" ht="12.75">
      <c r="D765" s="83"/>
    </row>
    <row r="766" ht="12.75">
      <c r="D766" s="83"/>
    </row>
    <row r="767" ht="12.75">
      <c r="D767" s="83"/>
    </row>
    <row r="768" ht="12.75">
      <c r="D768" s="83"/>
    </row>
    <row r="769" ht="12.75">
      <c r="D769" s="83"/>
    </row>
    <row r="770" ht="12.75">
      <c r="D770" s="83"/>
    </row>
    <row r="771" ht="12.75">
      <c r="D771" s="83"/>
    </row>
    <row r="772" ht="12.75">
      <c r="D772" s="83"/>
    </row>
    <row r="773" ht="12.75">
      <c r="D773" s="83"/>
    </row>
    <row r="774" ht="12.75">
      <c r="D774" s="83"/>
    </row>
    <row r="775" ht="12.75">
      <c r="D775" s="83"/>
    </row>
    <row r="776" ht="12.75">
      <c r="D776" s="83"/>
    </row>
    <row r="777" ht="12.75">
      <c r="D777" s="83"/>
    </row>
    <row r="778" ht="12.75">
      <c r="D778" s="83"/>
    </row>
    <row r="779" ht="12.75">
      <c r="D779" s="83"/>
    </row>
    <row r="780" ht="12.75">
      <c r="D780" s="83"/>
    </row>
    <row r="781" ht="12.75">
      <c r="D781" s="83"/>
    </row>
    <row r="782" ht="12.75">
      <c r="D782" s="83"/>
    </row>
    <row r="783" ht="12.75">
      <c r="D783" s="83"/>
    </row>
    <row r="784" ht="12.75">
      <c r="D784" s="83"/>
    </row>
    <row r="785" ht="12.75">
      <c r="D785" s="83"/>
    </row>
    <row r="786" ht="12.75">
      <c r="D786" s="83"/>
    </row>
    <row r="787" ht="12.75">
      <c r="D787" s="83"/>
    </row>
    <row r="788" ht="12.75">
      <c r="D788" s="83"/>
    </row>
    <row r="789" ht="12.75">
      <c r="D789" s="83"/>
    </row>
    <row r="790" ht="12.75">
      <c r="D790" s="83"/>
    </row>
    <row r="791" ht="12.75">
      <c r="D791" s="83"/>
    </row>
    <row r="792" ht="12.75">
      <c r="D792" s="83"/>
    </row>
    <row r="793" ht="12.75">
      <c r="D793" s="83"/>
    </row>
    <row r="794" ht="12.75">
      <c r="D794" s="83"/>
    </row>
    <row r="795" ht="12.75">
      <c r="D795" s="83"/>
    </row>
    <row r="796" ht="12.75">
      <c r="D796" s="83"/>
    </row>
    <row r="797" ht="12.75">
      <c r="D797" s="83"/>
    </row>
    <row r="798" ht="12.75">
      <c r="D798" s="83"/>
    </row>
    <row r="799" ht="12.75">
      <c r="D799" s="83"/>
    </row>
    <row r="800" ht="12.75">
      <c r="D800" s="83"/>
    </row>
    <row r="801" ht="12.75">
      <c r="D801" s="83"/>
    </row>
    <row r="802" ht="12.75">
      <c r="D802" s="83"/>
    </row>
    <row r="803" ht="12.75">
      <c r="D803" s="83"/>
    </row>
    <row r="804" ht="12.75">
      <c r="D804" s="83"/>
    </row>
    <row r="805" ht="12.75">
      <c r="D805" s="83"/>
    </row>
    <row r="806" ht="12.75">
      <c r="D806" s="83"/>
    </row>
    <row r="807" ht="12.75">
      <c r="D807" s="83"/>
    </row>
    <row r="808" ht="12.75">
      <c r="D808" s="83"/>
    </row>
    <row r="809" ht="12.75">
      <c r="D809" s="83"/>
    </row>
    <row r="810" ht="12.75">
      <c r="D810" s="83"/>
    </row>
    <row r="811" ht="12.75">
      <c r="D811" s="83"/>
    </row>
    <row r="812" ht="12.75">
      <c r="D812" s="83"/>
    </row>
    <row r="813" ht="12.75">
      <c r="D813" s="83"/>
    </row>
    <row r="814" ht="12.75">
      <c r="D814" s="83"/>
    </row>
    <row r="815" ht="12.75">
      <c r="D815" s="83"/>
    </row>
    <row r="816" ht="12.75">
      <c r="D816" s="83"/>
    </row>
    <row r="817" ht="12.75">
      <c r="D817" s="83"/>
    </row>
    <row r="818" ht="12.75">
      <c r="D818" s="83"/>
    </row>
    <row r="819" ht="12.75">
      <c r="D819" s="83"/>
    </row>
    <row r="820" ht="12.75">
      <c r="D820" s="83"/>
    </row>
    <row r="821" ht="12.75">
      <c r="D821" s="83"/>
    </row>
    <row r="822" ht="12.75">
      <c r="D822" s="83"/>
    </row>
    <row r="823" ht="12.75">
      <c r="D823" s="83"/>
    </row>
    <row r="824" ht="12.75">
      <c r="D824" s="83"/>
    </row>
    <row r="825" ht="12.75">
      <c r="D825" s="83"/>
    </row>
    <row r="826" ht="12.75">
      <c r="D826" s="83"/>
    </row>
    <row r="827" ht="12.75">
      <c r="D827" s="83"/>
    </row>
    <row r="828" ht="12.75">
      <c r="D828" s="83"/>
    </row>
    <row r="829" ht="12.75">
      <c r="D829" s="83"/>
    </row>
    <row r="830" ht="12.75">
      <c r="D830" s="83"/>
    </row>
    <row r="831" ht="12.75">
      <c r="D831" s="83"/>
    </row>
    <row r="832" ht="12.75">
      <c r="D832" s="83"/>
    </row>
    <row r="833" ht="12.75">
      <c r="D833" s="83"/>
    </row>
    <row r="834" ht="12.75">
      <c r="D834" s="83"/>
    </row>
    <row r="835" ht="12.75">
      <c r="D835" s="83"/>
    </row>
    <row r="836" ht="12.75">
      <c r="D836" s="83"/>
    </row>
    <row r="837" ht="12.75">
      <c r="D837" s="83"/>
    </row>
    <row r="838" ht="12.75">
      <c r="D838" s="83"/>
    </row>
    <row r="839" ht="12.75">
      <c r="D839" s="83"/>
    </row>
    <row r="840" ht="12.75">
      <c r="D840" s="83"/>
    </row>
    <row r="841" ht="12.75">
      <c r="D841" s="83"/>
    </row>
    <row r="842" ht="12.75">
      <c r="D842" s="83"/>
    </row>
    <row r="843" ht="12.75">
      <c r="D843" s="83"/>
    </row>
    <row r="844" ht="12.75">
      <c r="D844" s="83"/>
    </row>
    <row r="845" ht="12.75">
      <c r="D845" s="83"/>
    </row>
    <row r="846" ht="12.75">
      <c r="D846" s="83"/>
    </row>
    <row r="847" ht="12.75">
      <c r="D847" s="83"/>
    </row>
    <row r="848" ht="12.75">
      <c r="D848" s="83"/>
    </row>
    <row r="849" ht="12.75">
      <c r="D849" s="83"/>
    </row>
    <row r="850" ht="12.75">
      <c r="D850" s="83"/>
    </row>
    <row r="851" ht="12.75">
      <c r="D851" s="83"/>
    </row>
    <row r="852" ht="12.75">
      <c r="D852" s="83"/>
    </row>
    <row r="853" ht="12.75">
      <c r="D853" s="83"/>
    </row>
    <row r="854" ht="12.75">
      <c r="D854" s="83"/>
    </row>
    <row r="855" ht="12.75">
      <c r="D855" s="83"/>
    </row>
    <row r="856" ht="12.75">
      <c r="D856" s="83"/>
    </row>
    <row r="857" ht="12.75">
      <c r="D857" s="83"/>
    </row>
    <row r="858" ht="12.75">
      <c r="D858" s="83"/>
    </row>
    <row r="859" ht="12.75">
      <c r="D859" s="83"/>
    </row>
    <row r="860" ht="12.75">
      <c r="D860" s="83"/>
    </row>
    <row r="861" ht="12.75">
      <c r="D861" s="83"/>
    </row>
    <row r="862" ht="12.75">
      <c r="D862" s="83"/>
    </row>
    <row r="863" ht="12.75">
      <c r="D863" s="83"/>
    </row>
    <row r="864" ht="12.75">
      <c r="D864" s="83"/>
    </row>
    <row r="865" ht="12.75">
      <c r="D865" s="83"/>
    </row>
    <row r="866" ht="12.75">
      <c r="D866" s="83"/>
    </row>
    <row r="867" ht="12.75">
      <c r="D867" s="83"/>
    </row>
    <row r="868" ht="12.75">
      <c r="D868" s="83"/>
    </row>
    <row r="869" ht="12.75">
      <c r="D869" s="83"/>
    </row>
    <row r="870" ht="12.75">
      <c r="D870" s="83"/>
    </row>
    <row r="871" ht="12.75">
      <c r="D871" s="83"/>
    </row>
    <row r="872" ht="12.75">
      <c r="D872" s="83"/>
    </row>
    <row r="873" ht="12.75">
      <c r="D873" s="83"/>
    </row>
    <row r="874" ht="12.75">
      <c r="D874" s="83"/>
    </row>
    <row r="875" ht="12.75">
      <c r="D875" s="83"/>
    </row>
    <row r="876" ht="12.75">
      <c r="D876" s="83"/>
    </row>
    <row r="877" ht="12.75">
      <c r="D877" s="83"/>
    </row>
    <row r="878" ht="12.75">
      <c r="D878" s="83"/>
    </row>
    <row r="879" ht="12.75">
      <c r="D879" s="83"/>
    </row>
    <row r="880" ht="12.75">
      <c r="D880" s="83"/>
    </row>
    <row r="881" ht="12.75">
      <c r="D881" s="83"/>
    </row>
    <row r="882" ht="12.75">
      <c r="D882" s="83"/>
    </row>
    <row r="883" ht="12.75">
      <c r="D883" s="83"/>
    </row>
    <row r="884" ht="12.75">
      <c r="D884" s="83"/>
    </row>
    <row r="885" ht="12.75">
      <c r="D885" s="83"/>
    </row>
    <row r="886" ht="12.75">
      <c r="D886" s="83"/>
    </row>
    <row r="887" ht="12.75">
      <c r="D887" s="83"/>
    </row>
    <row r="888" ht="12.75">
      <c r="D888" s="83"/>
    </row>
    <row r="889" ht="12.75">
      <c r="D889" s="83"/>
    </row>
    <row r="890" ht="12.75">
      <c r="D890" s="83"/>
    </row>
    <row r="891" ht="12.75">
      <c r="D891" s="83"/>
    </row>
    <row r="892" ht="12.75">
      <c r="D892" s="83"/>
    </row>
    <row r="893" ht="12.75">
      <c r="D893" s="83"/>
    </row>
    <row r="894" ht="12.75">
      <c r="D894" s="83"/>
    </row>
    <row r="895" ht="12.75">
      <c r="D895" s="83"/>
    </row>
    <row r="896" ht="12.75">
      <c r="D896" s="83"/>
    </row>
    <row r="897" ht="12.75">
      <c r="D897" s="83"/>
    </row>
    <row r="898" ht="12.75">
      <c r="D898" s="83"/>
    </row>
    <row r="899" ht="12.75">
      <c r="D899" s="83"/>
    </row>
    <row r="900" ht="12.75">
      <c r="D900" s="83"/>
    </row>
    <row r="901" ht="12.75">
      <c r="D901" s="83"/>
    </row>
    <row r="902" ht="12.75">
      <c r="D902" s="83"/>
    </row>
    <row r="903" ht="12.75">
      <c r="D903" s="83"/>
    </row>
    <row r="904" ht="12.75">
      <c r="D904" s="83"/>
    </row>
    <row r="905" ht="12.75">
      <c r="D905" s="83"/>
    </row>
    <row r="906" ht="12.75">
      <c r="D906" s="83"/>
    </row>
    <row r="907" ht="12.75">
      <c r="D907" s="83"/>
    </row>
    <row r="908" ht="12.75">
      <c r="D908" s="83"/>
    </row>
    <row r="909" ht="12.75">
      <c r="D909" s="83"/>
    </row>
    <row r="910" ht="12.75">
      <c r="D910" s="83"/>
    </row>
    <row r="911" ht="12.75">
      <c r="D911" s="83"/>
    </row>
    <row r="912" ht="12.75">
      <c r="D912" s="83"/>
    </row>
    <row r="913" ht="12.75">
      <c r="D913" s="83"/>
    </row>
    <row r="914" ht="12.75">
      <c r="D914" s="83"/>
    </row>
    <row r="915" ht="12.75">
      <c r="D915" s="83"/>
    </row>
    <row r="916" ht="12.75">
      <c r="D916" s="83"/>
    </row>
    <row r="917" ht="12.75">
      <c r="D917" s="83"/>
    </row>
    <row r="918" ht="12.75">
      <c r="D918" s="83"/>
    </row>
    <row r="919" ht="12.75">
      <c r="D919" s="83"/>
    </row>
    <row r="920" ht="12.75">
      <c r="D920" s="83"/>
    </row>
    <row r="921" ht="12.75">
      <c r="D921" s="83"/>
    </row>
    <row r="922" ht="12.75">
      <c r="D922" s="83"/>
    </row>
    <row r="923" ht="12.75">
      <c r="D923" s="83"/>
    </row>
    <row r="924" ht="12.75">
      <c r="D924" s="83"/>
    </row>
    <row r="925" ht="12.75">
      <c r="D925" s="83"/>
    </row>
    <row r="926" ht="12.75">
      <c r="D926" s="83"/>
    </row>
    <row r="927" ht="12.75">
      <c r="D927" s="83"/>
    </row>
    <row r="928" ht="12.75">
      <c r="D928" s="83"/>
    </row>
    <row r="929" ht="12.75">
      <c r="D929" s="83"/>
    </row>
    <row r="930" ht="12.75">
      <c r="D930" s="83"/>
    </row>
    <row r="931" ht="12.75">
      <c r="D931" s="83"/>
    </row>
    <row r="932" ht="12.75">
      <c r="D932" s="83"/>
    </row>
    <row r="933" ht="12.75">
      <c r="D933" s="83"/>
    </row>
    <row r="934" ht="12.75">
      <c r="D934" s="83"/>
    </row>
    <row r="935" ht="12.75">
      <c r="D935" s="83"/>
    </row>
    <row r="936" ht="12.75">
      <c r="D936" s="83"/>
    </row>
    <row r="937" ht="12.75">
      <c r="D937" s="83"/>
    </row>
    <row r="938" ht="12.75">
      <c r="D938" s="83"/>
    </row>
    <row r="939" ht="12.75">
      <c r="D939" s="83"/>
    </row>
    <row r="940" ht="12.75">
      <c r="D940" s="83"/>
    </row>
    <row r="941" ht="12.75">
      <c r="D941" s="83"/>
    </row>
    <row r="942" ht="12.75">
      <c r="D942" s="83"/>
    </row>
    <row r="943" ht="12.75">
      <c r="D943" s="83"/>
    </row>
    <row r="944" ht="12.75">
      <c r="D944" s="83"/>
    </row>
    <row r="945" ht="12.75">
      <c r="D945" s="83"/>
    </row>
    <row r="946" ht="12.75">
      <c r="D946" s="83"/>
    </row>
    <row r="947" ht="12.75">
      <c r="D947" s="83"/>
    </row>
    <row r="948" ht="12.75">
      <c r="D948" s="83"/>
    </row>
    <row r="949" ht="12.75">
      <c r="D949" s="83"/>
    </row>
    <row r="950" ht="12.75">
      <c r="D950" s="83"/>
    </row>
    <row r="951" ht="12.75">
      <c r="D951" s="83"/>
    </row>
    <row r="952" ht="12.75">
      <c r="D952" s="83"/>
    </row>
    <row r="953" ht="12.75">
      <c r="D953" s="83"/>
    </row>
    <row r="954" ht="12.75">
      <c r="D954" s="83"/>
    </row>
    <row r="955" ht="12.75">
      <c r="D955" s="83"/>
    </row>
    <row r="956" ht="12.75">
      <c r="D956" s="83"/>
    </row>
    <row r="957" ht="12.75">
      <c r="D957" s="83"/>
    </row>
    <row r="958" ht="12.75">
      <c r="D958" s="83"/>
    </row>
    <row r="959" ht="12.75">
      <c r="D959" s="83"/>
    </row>
    <row r="960" ht="12.75">
      <c r="D960" s="83"/>
    </row>
    <row r="961" ht="12.75">
      <c r="D961" s="83"/>
    </row>
    <row r="962" ht="12.75">
      <c r="D962" s="83"/>
    </row>
    <row r="963" ht="12.75">
      <c r="D963" s="83"/>
    </row>
    <row r="964" ht="12.75">
      <c r="D964" s="83"/>
    </row>
    <row r="965" ht="12.75">
      <c r="D965" s="83"/>
    </row>
    <row r="966" ht="12.75">
      <c r="D966" s="83"/>
    </row>
    <row r="967" ht="12.75">
      <c r="D967" s="83"/>
    </row>
    <row r="968" ht="12.75">
      <c r="D968" s="83"/>
    </row>
    <row r="969" ht="12.75">
      <c r="D969" s="83"/>
    </row>
    <row r="970" ht="12.75">
      <c r="D970" s="83"/>
    </row>
    <row r="971" ht="12.75">
      <c r="D971" s="83"/>
    </row>
    <row r="972" ht="12.75">
      <c r="D972" s="83"/>
    </row>
    <row r="973" ht="12.75">
      <c r="D973" s="83"/>
    </row>
    <row r="974" ht="12.75">
      <c r="D974" s="83"/>
    </row>
    <row r="975" ht="12.75">
      <c r="D975" s="83"/>
    </row>
    <row r="976" ht="12.75">
      <c r="D976" s="83"/>
    </row>
    <row r="977" ht="12.75">
      <c r="D977" s="83"/>
    </row>
    <row r="978" ht="12.75">
      <c r="D978" s="83"/>
    </row>
    <row r="979" ht="12.75">
      <c r="D979" s="83"/>
    </row>
    <row r="980" ht="12.75">
      <c r="D980" s="83"/>
    </row>
    <row r="981" ht="12.75">
      <c r="D981" s="83"/>
    </row>
    <row r="982" ht="12.75">
      <c r="D982" s="83"/>
    </row>
    <row r="983" ht="12.75">
      <c r="D983" s="83"/>
    </row>
    <row r="984" ht="12.75">
      <c r="D984" s="83"/>
    </row>
    <row r="985" ht="12.75">
      <c r="D985" s="83"/>
    </row>
    <row r="986" ht="12.75">
      <c r="D986" s="83"/>
    </row>
    <row r="987" ht="12.75">
      <c r="D987" s="83"/>
    </row>
    <row r="988" ht="12.75">
      <c r="D988" s="83"/>
    </row>
    <row r="989" ht="12.75">
      <c r="D989" s="83"/>
    </row>
    <row r="990" ht="12.75">
      <c r="D990" s="83"/>
    </row>
    <row r="991" ht="12.75">
      <c r="D991" s="83"/>
    </row>
    <row r="992" ht="12.75">
      <c r="D992" s="83"/>
    </row>
    <row r="993" ht="12.75">
      <c r="D993" s="83"/>
    </row>
    <row r="994" ht="12.75">
      <c r="D994" s="83"/>
    </row>
    <row r="995" ht="12.75">
      <c r="D995" s="83"/>
    </row>
    <row r="996" ht="12.75">
      <c r="D996" s="83"/>
    </row>
    <row r="997" ht="12.75">
      <c r="D997" s="83"/>
    </row>
    <row r="998" ht="12.75">
      <c r="D998" s="83"/>
    </row>
    <row r="999" ht="12.75">
      <c r="D999" s="83"/>
    </row>
    <row r="1000" ht="12.75">
      <c r="D1000" s="83"/>
    </row>
    <row r="1001" ht="12.75">
      <c r="D1001" s="83"/>
    </row>
    <row r="1002" ht="12.75">
      <c r="D1002" s="83"/>
    </row>
    <row r="1003" ht="12.75">
      <c r="D1003" s="83"/>
    </row>
    <row r="1004" ht="12.75">
      <c r="D1004" s="83"/>
    </row>
    <row r="1005" ht="12.75">
      <c r="D1005" s="83"/>
    </row>
    <row r="1006" ht="12.75">
      <c r="D1006" s="83"/>
    </row>
    <row r="1007" ht="12.75">
      <c r="D1007" s="83"/>
    </row>
    <row r="1008" ht="12.75">
      <c r="D1008" s="83"/>
    </row>
    <row r="1009" ht="12.75">
      <c r="D1009" s="83"/>
    </row>
    <row r="1010" ht="12.75">
      <c r="D1010" s="83"/>
    </row>
    <row r="1011" ht="12.75">
      <c r="D1011" s="83"/>
    </row>
    <row r="1012" ht="12.75">
      <c r="D1012" s="83"/>
    </row>
    <row r="1013" ht="12.75">
      <c r="D1013" s="83"/>
    </row>
    <row r="1014" ht="12.75">
      <c r="D1014" s="83"/>
    </row>
    <row r="1015" ht="12.75">
      <c r="D1015" s="83"/>
    </row>
    <row r="1016" ht="12.75">
      <c r="D1016" s="83"/>
    </row>
    <row r="1017" ht="12.75">
      <c r="D1017" s="83"/>
    </row>
    <row r="1018" ht="12.75">
      <c r="D1018" s="83"/>
    </row>
    <row r="1019" ht="12.75">
      <c r="D1019" s="83"/>
    </row>
    <row r="1020" ht="12.75">
      <c r="D1020" s="83"/>
    </row>
    <row r="1021" ht="12.75">
      <c r="D1021" s="83"/>
    </row>
    <row r="1022" ht="12.75">
      <c r="D1022" s="83"/>
    </row>
    <row r="1023" ht="12.75">
      <c r="D1023" s="83"/>
    </row>
    <row r="1024" ht="12.75">
      <c r="D1024" s="83"/>
    </row>
    <row r="1025" ht="12.75">
      <c r="D1025" s="83"/>
    </row>
    <row r="1026" ht="12.75">
      <c r="D1026" s="83"/>
    </row>
    <row r="1027" ht="12.75">
      <c r="D1027" s="83"/>
    </row>
    <row r="1028" ht="12.75">
      <c r="D1028" s="83"/>
    </row>
    <row r="1029" ht="12.75">
      <c r="D1029" s="83"/>
    </row>
    <row r="1030" ht="12.75">
      <c r="D1030" s="83"/>
    </row>
    <row r="1031" ht="12.75">
      <c r="D1031" s="83"/>
    </row>
    <row r="1032" ht="12.75">
      <c r="D1032" s="83"/>
    </row>
    <row r="1033" ht="12.75">
      <c r="D1033" s="83"/>
    </row>
    <row r="1034" ht="12.75">
      <c r="D1034" s="83"/>
    </row>
    <row r="1035" ht="12.75">
      <c r="D1035" s="83"/>
    </row>
    <row r="1036" ht="12.75">
      <c r="D1036" s="83"/>
    </row>
    <row r="1037" ht="12.75">
      <c r="D1037" s="83"/>
    </row>
    <row r="1038" ht="12.75">
      <c r="D1038" s="83"/>
    </row>
    <row r="1039" ht="12.75">
      <c r="D1039" s="83"/>
    </row>
    <row r="1040" ht="12.75">
      <c r="D1040" s="83"/>
    </row>
    <row r="1041" ht="12.75">
      <c r="D1041" s="83"/>
    </row>
    <row r="1042" ht="12.75">
      <c r="D1042" s="83"/>
    </row>
    <row r="1043" ht="12.75">
      <c r="D1043" s="83"/>
    </row>
    <row r="1044" ht="12.75">
      <c r="D1044" s="83"/>
    </row>
    <row r="1045" ht="12.75">
      <c r="D1045" s="83"/>
    </row>
    <row r="1046" ht="12.75">
      <c r="D1046" s="83"/>
    </row>
    <row r="1047" ht="12.75">
      <c r="D1047" s="83"/>
    </row>
    <row r="1048" ht="12.75">
      <c r="D1048" s="83"/>
    </row>
    <row r="1049" ht="12.75">
      <c r="D1049" s="83"/>
    </row>
    <row r="1050" ht="12.75">
      <c r="D1050" s="83"/>
    </row>
    <row r="1051" ht="12.75">
      <c r="D1051" s="83"/>
    </row>
    <row r="1052" ht="12.75">
      <c r="D1052" s="83"/>
    </row>
    <row r="1053" ht="12.75">
      <c r="D1053" s="83"/>
    </row>
    <row r="1054" ht="12.75">
      <c r="D1054" s="83"/>
    </row>
    <row r="1055" ht="12.75">
      <c r="D1055" s="83"/>
    </row>
    <row r="1056" ht="12.75">
      <c r="D1056" s="83"/>
    </row>
    <row r="1057" ht="12.75">
      <c r="D1057" s="83"/>
    </row>
    <row r="1058" ht="12.75">
      <c r="D1058" s="83"/>
    </row>
    <row r="1059" ht="12.75">
      <c r="D1059" s="83"/>
    </row>
    <row r="1060" ht="12.75">
      <c r="D1060" s="83"/>
    </row>
    <row r="1061" ht="12.75">
      <c r="D1061" s="83"/>
    </row>
  </sheetData>
  <sheetProtection algorithmName="SHA-512" hashValue="WDogkEitorDNbrXuE0KAO1eGs6NaqxMSYkpeZe9+8EwD6hnG9FGOkz2OVBf4azxX+wz4o/vNdo2iKKft4weEvA==" saltValue="zy+gbO6ZcBhy9aHI5ngZ/Q==" spinCount="100000" sheet="1" objects="1" scenarios="1"/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landscape" paperSize="9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Kateřina Zajícová</cp:lastModifiedBy>
  <cp:lastPrinted>2019-03-19T12:27:02Z</cp:lastPrinted>
  <dcterms:created xsi:type="dcterms:W3CDTF">2009-04-08T07:15:50Z</dcterms:created>
  <dcterms:modified xsi:type="dcterms:W3CDTF">2021-05-12T13:28:32Z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