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000_SO 000" sheetId="2" r:id="rId2"/>
    <sheet name="SO 001_SO 001" sheetId="3" r:id="rId3"/>
    <sheet name="SO 101_SO 101" sheetId="4" r:id="rId4"/>
    <sheet name="SO 201_SO 201" sheetId="5" r:id="rId5"/>
    <sheet name="SO DIO_SO DIO" sheetId="6" r:id="rId6"/>
  </sheets>
  <definedNames/>
  <calcPr fullCalcOnLoad="1"/>
</workbook>
</file>

<file path=xl/sharedStrings.xml><?xml version="1.0" encoding="utf-8"?>
<sst xmlns="http://schemas.openxmlformats.org/spreadsheetml/2006/main" count="1473" uniqueCount="482">
  <si>
    <t>Firma: Pontex, spol. s r.o.</t>
  </si>
  <si>
    <t>Soupis objektů s DPH</t>
  </si>
  <si>
    <t>Stavba: 1821400Klicov - Most ev.č. 2001-1 Klíčov – rekonstrukce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</si>
  <si>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</si>
  <si>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</si>
  <si>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</si>
  <si>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</si>
  <si>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</si>
  <si>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</si>
  <si>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</si>
  <si>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</si>
  <si>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</si>
  <si>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</si>
  <si>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</si>
  <si>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</si>
  <si>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1821400Klicov</t>
  </si>
  <si>
    <t>Most ev.č. 2001-1 Klíčov – rekonstrukce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</si>
  <si>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</si>
  <si>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</si>
  <si>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</si>
  <si>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</si>
  <si>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</si>
  <si>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</si>
  <si>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</si>
  <si>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</si>
  <si>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</si>
  <si>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</si>
  <si>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</si>
  <si>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</si>
  <si>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</si>
  <si>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</si>
  <si>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</si>
  <si>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</si>
  <si>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</si>
  <si>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</si>
  <si>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</si>
  <si>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</si>
  <si>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</si>
  <si>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</si>
  <si>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</si>
  <si>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</si>
  <si>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</si>
  <si>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</si>
  <si>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</si>
  <si>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</si>
  <si>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</si>
  <si>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</si>
  <si>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</si>
  <si>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</si>
  <si>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</si>
  <si>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</si>
  <si>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</si>
  <si>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</si>
  <si>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prostředí, BOZP - mzdové náklady 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</si>
  <si>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</si>
  <si>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</si>
  <si>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</si>
  <si>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</si>
  <si>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02520</t>
  </si>
  <si>
    <t>ZKOUŠENÍ MATERIÁLŮ NEZÁVISLOU ZKUŠEBNOU</t>
  </si>
  <si>
    <t>dle 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</si>
  <si>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</si>
  <si>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</si>
  <si>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</si>
  <si>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02841</t>
  </si>
  <si>
    <t>PRŮZKUMNÉ PRÁCE ŽIVOTNÍHO PROSTŘEDÍ NA POVRCHU</t>
  </si>
  <si>
    <t>Vyhledání a transfer ohrožených živočichů</t>
  </si>
  <si>
    <t>02910</t>
  </si>
  <si>
    <t>OSTATNÍ POŽADAVKY - ZEMĚMĚŘIČSKÁ MĚŘENÍ</t>
  </si>
  <si>
    <t>vytyčení hranice staveniště, vč.vyhotovení vytyčovacího protokolu stavby</t>
  </si>
  <si>
    <t>7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</si>
  <si>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</si>
  <si>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</si>
  <si>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</si>
  <si>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</si>
  <si>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8</t>
  </si>
  <si>
    <t>02940</t>
  </si>
  <si>
    <t>OSTATNÍ POŽADAVKY - VYPRACOVÁNÍ DOKUMENTACE</t>
  </si>
  <si>
    <t>aktualizace povodňového a havarijního plánu</t>
  </si>
  <si>
    <t>02943</t>
  </si>
  <si>
    <t>OSTATNÍ POŽADAVKY - VYPRACOVÁNÍ RDS</t>
  </si>
  <si>
    <t>pro SO 201,SO 101</t>
  </si>
  <si>
    <t>02944</t>
  </si>
  <si>
    <t>OSTAT POŽADAVKY - DOKUMENTACE SKUTEČ PROVEDENÍ V DIGIT FORMĚ</t>
  </si>
  <si>
    <t>skutečného provedení stavby</t>
  </si>
  <si>
    <t>11</t>
  </si>
  <si>
    <t>02945</t>
  </si>
  <si>
    <t>OSTAT POŽADAVKY - GEOMETRICKÝ PLÁN</t>
  </si>
  <si>
    <t>Ve 12-ti vyhotoveních</t>
  </si>
  <si>
    <t>12</t>
  </si>
  <si>
    <t>02946</t>
  </si>
  <si>
    <t>OSTAT POŽADAVKY - FOTODOKUMENTACE</t>
  </si>
  <si>
    <t>13</t>
  </si>
  <si>
    <t>02960</t>
  </si>
  <si>
    <t>OSTATNÍ POŽADAVKY - ODBORNÝ DOZOR</t>
  </si>
  <si>
    <t>Technicko inženýrská činnost projektanta- dozor při vrtání mikropilot</t>
  </si>
  <si>
    <t>14</t>
  </si>
  <si>
    <t>02991</t>
  </si>
  <si>
    <t>OSTATNÍ POŽADAVKY - INFORMAČNÍ TABULE</t>
  </si>
  <si>
    <t>15</t>
  </si>
  <si>
    <t>03100</t>
  </si>
  <si>
    <t>ZAŘÍZENÍ STAVENIŠTĚ - ZŘÍZENÍ, PROVOZ, DEMONTÁŽ</t>
  </si>
  <si>
    <t>vč.oplocení staveniště, proviz.zábradlí a pod.</t>
  </si>
  <si>
    <t>SO 001</t>
  </si>
  <si>
    <t>Odstranění stávajícího mostu</t>
  </si>
  <si>
    <t>015130</t>
  </si>
  <si>
    <t>POPLATKY ZA LIKVIDACŮ ODPADŮ NEKONTAMINOVANÝCH - 17 03 02 VYBOURANÝ ASFALTOVÝ BETON BEZ DEHTU</t>
  </si>
  <si>
    <t>T</t>
  </si>
  <si>
    <t>živice</t>
  </si>
  <si>
    <t>pol.113138  3,6*2,4=8,640 [A]</t>
  </si>
  <si>
    <t>015140</t>
  </si>
  <si>
    <t>POPLATKY ZA LIKVIDACŮ ODPADŮ NEKONTAMINOVANÝCH - 17 01 01 BETON Z DEMOLIC OBJEKTŮ, ZÁKLADŮ TV</t>
  </si>
  <si>
    <t>pol.966158  1,673*2,3=3,848 [A]</t>
  </si>
  <si>
    <t>015330</t>
  </si>
  <si>
    <t>POPLATKY ZA LIKVIDACŮ ODPADŮ NEKONTAMINOVANÝCH - 17 05 04 KAMENNÁ SUŤ</t>
  </si>
  <si>
    <t>kámen</t>
  </si>
  <si>
    <t>pol.966138  93,5*2,6=243,100 [A]</t>
  </si>
  <si>
    <t>027413</t>
  </si>
  <si>
    <t>PROVIZORNÍ MOSTY - DEMONTÁŽ</t>
  </si>
  <si>
    <t>M2</t>
  </si>
  <si>
    <t>vč.odvozu na iánvestorem určené místo</t>
  </si>
  <si>
    <t>5,13*18,0=92,340 [A]</t>
  </si>
  <si>
    <t>Zemní práce</t>
  </si>
  <si>
    <t>113138</t>
  </si>
  <si>
    <t>ODSTRANĚNÍ KRYTU ZPEVNĚNÝCH PLOCH S ASFALT POJIVEM, ODVOZ DO 20KM</t>
  </si>
  <si>
    <t>M3</t>
  </si>
  <si>
    <t>vč.odvozu a uložení na skládku, vč.šetrného oddělení od NK</t>
  </si>
  <si>
    <t>na mostě tl.50 mm  4,0*18,0*0,05=3,600 [A]</t>
  </si>
  <si>
    <t>Ostatní konstrukce a práce</t>
  </si>
  <si>
    <t>9111A3</t>
  </si>
  <si>
    <t>ZÁBRADLÍ SILNIČNÍ S VODOR MADLY - DEMONTÁŽ S PŘESUNEM</t>
  </si>
  <si>
    <t>M</t>
  </si>
  <si>
    <t>vč.odvozu - majetek investora</t>
  </si>
  <si>
    <t>na předmostích  3,9+3,9+4,0+4,0=15,800 [A]</t>
  </si>
  <si>
    <t>966138</t>
  </si>
  <si>
    <t>BOURÁNÍ KONSTRUKCÍ Z KAMENE NA MC S ODVOZEM DO 20KM</t>
  </si>
  <si>
    <t>vč.odvozu a uložení na skládku</t>
  </si>
  <si>
    <t>odhad 
opěry  1,5*5,0*(2,5+4,5)=52,500 [A] 
křídla  1,0*(2,0*(5,0+1,5)+4,0*(4,0+3,0))=41,000 [B] 
Celkem: A+B=93,500 [C]</t>
  </si>
  <si>
    <t>966158</t>
  </si>
  <si>
    <t>BOURÁNÍ KONSTRUKCÍ Z PROST BETONU S ODVOZEM DO 20KM</t>
  </si>
  <si>
    <t>opěra 1  1,1*0,05*(5,0+5,0+1,5)=0,633 [A] 
na křídlech  0,1*(1,6+5,6+3,2)m2=1,040 [B] 
Celkem: A+B=1,673 [C]</t>
  </si>
  <si>
    <t>SO 101</t>
  </si>
  <si>
    <t>Komunikace</t>
  </si>
  <si>
    <t>015111</t>
  </si>
  <si>
    <t>POPLATKY ZA LIKVIDACŮ ODPADŮ NEKONTAMINOVANÝCH - 17 05 04 VYTĚŽENÉ ZEMINY A HORNINY - I. TŘÍDA TĚŽITELNOSTI</t>
  </si>
  <si>
    <t>zemina, kamenivo</t>
  </si>
  <si>
    <t>pol.12922  95,64*0,1*2,0=19,128 [A] 
pol.113328  80,256*1,9=152,486 [B] 
Celkem: A+B=171,614 [C]</t>
  </si>
  <si>
    <t>113328</t>
  </si>
  <si>
    <t>ODSTRAN PODKL ZPEVNĚNÝCH PLOCH Z KAMENIVA NESTMEL, ODVOZ DO 20KM</t>
  </si>
  <si>
    <t>ŠD a zemina tl.300 mm  (65,64-17,0)*5,5*0,3=80,256 [A]</t>
  </si>
  <si>
    <t>113728</t>
  </si>
  <si>
    <t>FRÉZOVÁNÍ ZPEVNĚNÝCH PLOCH ASFALTOVÝCH, ODVOZ DO 20KM</t>
  </si>
  <si>
    <t>vč.odvozu k recyklaci</t>
  </si>
  <si>
    <t>odhad tl.90 mm  (65,64-17,0)*4,0*0,09=17,510 [A]</t>
  </si>
  <si>
    <t>113766</t>
  </si>
  <si>
    <t>FRÉZOVÁNÍ DRÁŽKY PRŮŘEZU DO 800MM2 V ASFALTOVÉ VOZOVCE</t>
  </si>
  <si>
    <t>napojení  4,0*2=8,000 [A]</t>
  </si>
  <si>
    <t>12922</t>
  </si>
  <si>
    <t>ČIŠTĚNÍ KRAJNIC OD NÁNOSU TL. DO 100MM</t>
  </si>
  <si>
    <t>podél komunikace  (65,64-22,0)*0,5*2=43,640 [A] 
plocha nájezdu k parcelám  52,0m2=52,000 [B] 
Celkem: A+B=95,640 [C]</t>
  </si>
  <si>
    <t>18110</t>
  </si>
  <si>
    <t>ÚPRAVA PLÁNĚ SE ZHUTNĚNÍM V HORNINĚ TŘ. I</t>
  </si>
  <si>
    <t>5,8*(65,64-17,0)=282,112 [A]</t>
  </si>
  <si>
    <t>184B15</t>
  </si>
  <si>
    <t>VYSAZOVÁNÍ STROMŮ LISTNATÝCH S BALEM OBVOD KMENE DO 16CM, PODCHOZÍ VÝŠ MIN 2,4M</t>
  </si>
  <si>
    <t>náhradní výsadba - dub letní v parametrech dle závazného stanoviska MěÚ Tachov OŽP</t>
  </si>
  <si>
    <t>56333</t>
  </si>
  <si>
    <t>VOZOVKOVÉ VRSTVY ZE ŠTĚRKODRTI TL. DO 150MM</t>
  </si>
  <si>
    <t>ŠD tl.150 mm</t>
  </si>
  <si>
    <t>4,9*(65,64-17,0)=238,336 [A]</t>
  </si>
  <si>
    <t>56342</t>
  </si>
  <si>
    <t>VOZOVKOVÉ VRSTVY ZE ŠTĚRKOPÍSKU TL. DO 100MM</t>
  </si>
  <si>
    <t>ŠP tl.100 mm</t>
  </si>
  <si>
    <t>plocha nájezdu k parcelám  52,0m2=52,000 [B]</t>
  </si>
  <si>
    <t>56354</t>
  </si>
  <si>
    <t>VOZOVKOVÉ VRSTVY Z MECH ZPEV ZEMINY TL. DO 200MM</t>
  </si>
  <si>
    <t>MZ tl.min.150 mm</t>
  </si>
  <si>
    <t>5,6*(65,64-17,0)=272,384 [A]</t>
  </si>
  <si>
    <t>56932</t>
  </si>
  <si>
    <t>ZPEVNĚNÍ KRAJNIC ZE ŠTĚRKODRTI TL. DO 100MM</t>
  </si>
  <si>
    <t>0,5*2*(65,64-22,0)=43,640 [A]</t>
  </si>
  <si>
    <t>572213</t>
  </si>
  <si>
    <t>SPOJOVACÍ POSTŘIK Z EMULZE DO 0,5KG/M2</t>
  </si>
  <si>
    <t>PS-EP min.0,3 kg/m2</t>
  </si>
  <si>
    <t>4,2*(65,64-17,0)=204,288 [A]</t>
  </si>
  <si>
    <t>574B33</t>
  </si>
  <si>
    <t>ASFALTOVÝ BETON PRO OBRUSNÉ VRSTVY MODIFIK ACO 11 TL. 40MM</t>
  </si>
  <si>
    <t>ACO 11</t>
  </si>
  <si>
    <t>4,0*(65,64-17,0)=194,560 [A]</t>
  </si>
  <si>
    <t>574F46</t>
  </si>
  <si>
    <t>ASFALTOVÝ BETON PRO PODKLADNÍ VRSTVY MODIFIK ACP 16+, 16S TL. 50MM</t>
  </si>
  <si>
    <t>ACP16+</t>
  </si>
  <si>
    <t>914171</t>
  </si>
  <si>
    <t>DOPRAVNÍ ZNAČKY ZÁKLADNÍ VELIKOSTI HLINÍKOVÉ FÓLIE TŘ 2 - DODÁVKA A MONTÁŽ</t>
  </si>
  <si>
    <t>kompletní vč.sloupku</t>
  </si>
  <si>
    <t>B20a  2=2,000 [A]</t>
  </si>
  <si>
    <t>16</t>
  </si>
  <si>
    <t>914172</t>
  </si>
  <si>
    <t>DOPRAVNÍ ZNAČKY ZÁKLADNÍ VELIKOSTI HLINÍKOVÉ FÓLIE TŘ 2 - MONTÁŽ S PŘEMÍSTĚNÍM</t>
  </si>
  <si>
    <t>zpěrná montáž původních značek - kompletní vč.sloupků</t>
  </si>
  <si>
    <t>IS 12a, IS12b  1+1=2,000 [A] 
P7+P8  1+1=2,000 [B] 
Celkem: A+B=4,000 [C]</t>
  </si>
  <si>
    <t>17</t>
  </si>
  <si>
    <t>914173</t>
  </si>
  <si>
    <t>DOPRAVNÍ ZNAČKY ZÁKLADNÍ VELIKOSTI HLINÍKOVÉ FÓLIE TŘ 2 - DEMONTÁŽ</t>
  </si>
  <si>
    <t>vč.sloupku a odvozu - majetek investora</t>
  </si>
  <si>
    <t>(4+3)*2+2=16,000 [A]</t>
  </si>
  <si>
    <t>18</t>
  </si>
  <si>
    <t>931326</t>
  </si>
  <si>
    <t>TĚSNĚNÍ DILATAČ SPAR ASF ZÁLIVKOU MODIFIK PRŮŘ DO 800MM2</t>
  </si>
  <si>
    <t>SO 201</t>
  </si>
  <si>
    <t>Most</t>
  </si>
  <si>
    <t>pol.131738  185,613*2,0=371,226 [A] 
pol.122738  14,175*2,0=28,350 [B] 
Celkem: A+B=399,576 [C]</t>
  </si>
  <si>
    <t>015240</t>
  </si>
  <si>
    <t>POPLATKY ZA LIKVIDACŮ ODPADŮ NEKONTAMINOVANÝCH - 20 03 99 ODPAD PODOBNÝ KOMUNÁLNÍMU ODPADU</t>
  </si>
  <si>
    <t>pol.122738a  5,0*2,2=11,000 [A]</t>
  </si>
  <si>
    <t>plán sledování a údržby mostu</t>
  </si>
  <si>
    <t>029412</t>
  </si>
  <si>
    <t>OSTATNÍ POŽADAVKY - VYPRACOVÁNÍ MOSTNÍHO LISTU</t>
  </si>
  <si>
    <t>02950</t>
  </si>
  <si>
    <t>OSTATNÍ POŽADAVKY - POSUDKY, KONTROLY, REVIZNÍ ZPRÁVY</t>
  </si>
  <si>
    <t>Výpočet zatížitelnosti</t>
  </si>
  <si>
    <t>02953</t>
  </si>
  <si>
    <t>OSTATNÍ POŽADAVKY - HLAVNÍ MOSTNÍ PROHLÍDKA</t>
  </si>
  <si>
    <t>1.HMP</t>
  </si>
  <si>
    <t>vozovka nad koncem NK  4,0*2=8,000 [B]</t>
  </si>
  <si>
    <t>121101</t>
  </si>
  <si>
    <t>SEJMUTÍ ORNICE NEBO LESNÍ PŮDY S ODVOZEM DO 1KM</t>
  </si>
  <si>
    <t>na meziskládku - použije se zpět</t>
  </si>
  <si>
    <t>(7,0*2,0*4+1,5*(10,0*2+5,0))*0,1=9,350 [A]</t>
  </si>
  <si>
    <t>122738</t>
  </si>
  <si>
    <t>ODKOPÁVKY A PROKOPÁVKY OBECNÉ TŘ. I, ODVOZ DO 20KM</t>
  </si>
  <si>
    <t>vč.odvozu na skládku</t>
  </si>
  <si>
    <t>snížení terénu před op.1  2,7*0,75*7,0=14,175 [A]</t>
  </si>
  <si>
    <t>122738a</t>
  </si>
  <si>
    <t>odtěžení odpadu u op.2 - odhad  5,0=5,000 [B]</t>
  </si>
  <si>
    <t>125731</t>
  </si>
  <si>
    <t>VYKOPÁVKY ZE ZEMNÍKŮ A SKLÁDEK TŘ. I, ODVOZ DO 1KM</t>
  </si>
  <si>
    <t>z meziskládky</t>
  </si>
  <si>
    <t>ornice  9,35=9,350 [A] 
zemina za zásyp  96,252=96,252 [B] 
Celkem: A+B=105,602 [C]</t>
  </si>
  <si>
    <t>131731</t>
  </si>
  <si>
    <t>HLOUBENÍ JAM ZAPAŽ I NEPAŽ TŘ. I, ODVOZ DO 1KM</t>
  </si>
  <si>
    <t>na meziskládku</t>
  </si>
  <si>
    <t>zemina do zásypu  96,252=96,252 [A]</t>
  </si>
  <si>
    <t>131738</t>
  </si>
  <si>
    <t>HLOUBENÍ JAM ZAPAŽ I NEPAŽ TŘ. I, ODVOZ DO 20KM</t>
  </si>
  <si>
    <t>op.1  6,5*2,7*9,0=157,950 [A] 
op.2  3,3*6,7*1,5-1,5*5,0*1,5=21,915 [B] 
6,0*2,0*8,5=102,000 [C] 
Celkem: A+B+C=281,865 [D] 
odpočet na meziskládku  -96,252=-96,252 [E] 
Celkem: D+E=185,613 [F]</t>
  </si>
  <si>
    <t>17120</t>
  </si>
  <si>
    <t>ULOŽENÍ SYPANINY DO NÁSYPŮ A NA SKLÁDKY BEZ ZHUTNĚNÍ</t>
  </si>
  <si>
    <t>281,865+9,35+14,175=305,390 [A]</t>
  </si>
  <si>
    <t>17411</t>
  </si>
  <si>
    <t>ZÁSYP JAM A RÝH ZEMINOU SE ZHUTNĚNÍM</t>
  </si>
  <si>
    <t>z výkopu</t>
  </si>
  <si>
    <t>op.1  0,9*0,8*6,5+4,6*2,6*1,75*2=46,540 [A] 
zásyp po opěře  1,5*1,0*5,0+1,0*1,0*(5,0+1,5)=14,000 [C] 
op.2  0,5*1,0*1,5*2+1,2*0,3*6,7+5,3*2,0*1,5*2=35,712 [B] 
Celkem: A+C+B=96,252 [D]</t>
  </si>
  <si>
    <t>17481</t>
  </si>
  <si>
    <t>ZÁSYP JAM A RÝH Z NAKUPOVANÝCH MATERIÁLŮ</t>
  </si>
  <si>
    <t>přechodová oblast</t>
  </si>
  <si>
    <t>pod těsnící vrstvou mezi křídly 
op.1  3,4*1,3*4,5=19,890 [A] 
op.2  4,5*0,7*4,5+0,5*1,0*6,7=17,525 [B] 
Celkem: A+B=37,415 [C]</t>
  </si>
  <si>
    <t>18231</t>
  </si>
  <si>
    <t>ROZPROSTŘENÍ ORNICE V ROVINĚ V TL DO 0,10M</t>
  </si>
  <si>
    <t>7,0*2,0*4+1,5*(10,0*2+5,0)=93,500 [A]</t>
  </si>
  <si>
    <t>18241</t>
  </si>
  <si>
    <t>ZALOŽENÍ TRÁVNÍKU RUČNÍM VÝSEVEM</t>
  </si>
  <si>
    <t>93,5=93,500 [A]</t>
  </si>
  <si>
    <t>Základy</t>
  </si>
  <si>
    <t>19</t>
  </si>
  <si>
    <t>22694R</t>
  </si>
  <si>
    <t>ZÁPOROVÉ PAŽENÍ Z KOVU DOČASNÉ</t>
  </si>
  <si>
    <t>zřízení a odstranění vč.odvozu 
VIDITELNÁ POHLEDOVÁ PLOCHA</t>
  </si>
  <si>
    <t>u oplocení za op.2  2,0*2,0=4,000 [A]</t>
  </si>
  <si>
    <t>20</t>
  </si>
  <si>
    <t>227831</t>
  </si>
  <si>
    <t>MIKROPILOTY KOMPLET D DO 150MM NA POVRCHU</t>
  </si>
  <si>
    <t>108/16</t>
  </si>
  <si>
    <t>2*9*8,0*2=288,000 [A]</t>
  </si>
  <si>
    <t>21</t>
  </si>
  <si>
    <t>23217A</t>
  </si>
  <si>
    <t>ŠTĚTOVÉ STĚNY BERANĚNÉ Z KOVOVÝCH DÍLCŮ DOČASNÉ (PLOCHA)</t>
  </si>
  <si>
    <t>provizorní těsněné pažení 
kompletní zřízení vč. těsnění stěny, vzepření, případně rozepření, jeli nutné 
Položkou je možné čerpat i jiné způsoby těsnění výkopu pro založení op.2</t>
  </si>
  <si>
    <t>op.2  (6,7+3,3)*2*6,0=120,000 [A]</t>
  </si>
  <si>
    <t>22</t>
  </si>
  <si>
    <t>23717A</t>
  </si>
  <si>
    <t>ODSTRANĚNÍ ŠTĚTOVÝCH STĚN Z KOVOVÝCH DÍLCŮ V PLOŠE</t>
  </si>
  <si>
    <t>vč.odvozu 
Položkou je možné čerpat i jiné způsoby těsnění výkopu pro založení op.2</t>
  </si>
  <si>
    <t>120,0=120,000 [A]</t>
  </si>
  <si>
    <t>23</t>
  </si>
  <si>
    <t>26174</t>
  </si>
  <si>
    <t>VRTY PRO KOTV, INJEKT, MIKROPIL NA POVR TŘ I A II D DO 200MM</t>
  </si>
  <si>
    <t>pro mikropiloty</t>
  </si>
  <si>
    <t>op.1  9*2*8,0=144,000 [A] 
op.2 - hluché vrtání 1,5m  9*2*(8,0+1,5)=171,000 [B] 
odpočet tř.III a IV  -63,0=-63,000 [C] 
Celkem: A+B+C=252,000 [D]</t>
  </si>
  <si>
    <t>24</t>
  </si>
  <si>
    <t>26184</t>
  </si>
  <si>
    <t>VRT PRO KOTV, INJEK, MIKROPIL NA POVR TŘ III A IV D DO 200MM</t>
  </si>
  <si>
    <t>op.1 - odhad 1,0 na mikropilotu  9*2*1,0=18,000 [A] 
op.2 - odhad 1,5+1,0 na mikropilotu  9*2*(1,5+1,0)=45,000 [B] 
Celkem: A+B=63,000 [C]</t>
  </si>
  <si>
    <t>25</t>
  </si>
  <si>
    <t>28999</t>
  </si>
  <si>
    <t>OPLÁŠTĚNÍ (ZPEVNĚNÍ) Z FÓLIE</t>
  </si>
  <si>
    <t>geomembrána přechod.oblasti</t>
  </si>
  <si>
    <t>op.1  4,3*4,5=19,350 [A] 
op.2  5,0*4,5=22,500 [B] 
Celkem: A+B=41,850 [C]</t>
  </si>
  <si>
    <t>Svislé konstrukce</t>
  </si>
  <si>
    <t>26</t>
  </si>
  <si>
    <t>31717</t>
  </si>
  <si>
    <t>KOVOVÉ KONSTRUKCE PRO KOTVENÍ ŘÍMSY</t>
  </si>
  <si>
    <t>KG</t>
  </si>
  <si>
    <t>odhad 6 kg/kus  17*2*6,0=204,000 [A]</t>
  </si>
  <si>
    <t>27</t>
  </si>
  <si>
    <t>317325</t>
  </si>
  <si>
    <t>ŘÍMSY ZE ŽELEZOBETONU DO C30/37</t>
  </si>
  <si>
    <t>C30/37 XF4 vč.bednění, vč.výplně a těsnění prac.,smršť. a dilat. spar,</t>
  </si>
  <si>
    <t>(0,65*0,25+0,75*0,23)*(23,77+23,73)=15,913 [A]</t>
  </si>
  <si>
    <t>28</t>
  </si>
  <si>
    <t>317365</t>
  </si>
  <si>
    <t>VÝZTUŽ ŘÍMS Z OCELI 10505, B500B</t>
  </si>
  <si>
    <t>odhad 150 kg/m3</t>
  </si>
  <si>
    <t>15,913*0,150=2,387 [A]</t>
  </si>
  <si>
    <t>29</t>
  </si>
  <si>
    <t>333325</t>
  </si>
  <si>
    <t>MOSTNÍ OPĚRY A KŘÍDLA ZE ŽELEZOVÉHO BETONU DO C30/37</t>
  </si>
  <si>
    <t>C30/37-XF4, vč. bednění, nátěru zasypaných ploch proti zemní vlhkosti, výplně a 
těsnění pracovních, smršťovacích a dilatač.spar, vč. letopočtu</t>
  </si>
  <si>
    <t>op.1  1,5*2,25*5,5=18,563 [A] 
křídla op.1  2,75*2,85*0,5*2=7,838 [B] 
op.2  1,5*3,2*5,5=26,400 [C] 
lkřídla op.2  4,0*2,25*0,5*2=9,000 [D] 
Celkem: A+B+C+D=61,801 [E]</t>
  </si>
  <si>
    <t>30</t>
  </si>
  <si>
    <t>333365</t>
  </si>
  <si>
    <t>VÝZTUŽ MOSTNÍCH OPĚR A KŘÍDEL Z OCELI 10505, B500B</t>
  </si>
  <si>
    <t>odhad 180 kg/m3</t>
  </si>
  <si>
    <t>61,801*0,180=11,124 [A]</t>
  </si>
  <si>
    <t>Vodorovné konstrukce</t>
  </si>
  <si>
    <t>31</t>
  </si>
  <si>
    <t>421325</t>
  </si>
  <si>
    <t>MOSTNÍ NOSNÉ DESKOVÉ KONSTRUKCE ZE ŽELEZOBETONU C30/37</t>
  </si>
  <si>
    <t>0,5*5,5*14,0+1,5*0,7*5,5*2=50,050 [A]</t>
  </si>
  <si>
    <t>32</t>
  </si>
  <si>
    <t>421365</t>
  </si>
  <si>
    <t>VÝZTUŽ MOSTNÍ DESKOVÉ KONSTRUKCE Z OCELI 10505, B500B</t>
  </si>
  <si>
    <t>Odhad 120 kg/m3</t>
  </si>
  <si>
    <t>50,05*0,120=6,006 [A]</t>
  </si>
  <si>
    <t>33</t>
  </si>
  <si>
    <t>421367</t>
  </si>
  <si>
    <t>VÝZTUŽ MOSTNÍ NOSNÉ DESKOVÉ KONSTR TUHÁ</t>
  </si>
  <si>
    <t>S355 - zabetonované nosníky</t>
  </si>
  <si>
    <t>odhad 17,0=17,000 [A]</t>
  </si>
  <si>
    <t>34</t>
  </si>
  <si>
    <t>451312</t>
  </si>
  <si>
    <t>PODKLADNÍ A VÝPLŇOVÉ VRSTVY Z PROSTÉHO BETONU C12/15</t>
  </si>
  <si>
    <t>C12/15 X0 - podkladní beton</t>
  </si>
  <si>
    <t>op.1  2,5*6,5*0,15=2,438 [A] 
křídla op.1  1,5*2,75*0,15*2=1,238 [B] 
op.2  3,3*6,7*0,25=5,528 [C] 
křídla op.2  1,5*4,0*0,15*2=1,800 [D] 
drenáž  0,3*1,2*4,5*2=3,240 [E] 
Celkem: A+B+C+D+E=14,244 [F]</t>
  </si>
  <si>
    <t>35</t>
  </si>
  <si>
    <t>451313</t>
  </si>
  <si>
    <t>PODKLADNÍ A VÝPLŇOVÉ VRSTVY Z PROSTÉHO BETONU C16/20</t>
  </si>
  <si>
    <t>C16/20n XF1 - lože dlažby tl.150 mm</t>
  </si>
  <si>
    <t>přechod za římsou  2,5*0,6*0,15*4=0,900 [A]</t>
  </si>
  <si>
    <t>36</t>
  </si>
  <si>
    <t>45157</t>
  </si>
  <si>
    <t>PODKLADNÍ A VÝPLŇOVÉ VRSTVY Z KAMENIVA TĚŽENÉHO</t>
  </si>
  <si>
    <t>ochrana těsnící fólie (nad a pod tl.2x150 mm)</t>
  </si>
  <si>
    <t>op.1  4,3*4,5*(0,15+0,15)=5,805 [A] 
op.2  5,0*4,5*(0,15+0,15)=6,750 [B] 
Celkem: A+B=12,555 [C]</t>
  </si>
  <si>
    <t>37</t>
  </si>
  <si>
    <t>45860</t>
  </si>
  <si>
    <t>VÝPLŇ ZA OPĚRAMI A ZDMI Z MEZEROVITÉHO BETONU</t>
  </si>
  <si>
    <t>op.1  4,7*1,3*4,5=27,495 [A] 
op.2  5,5*1,45*4,5=35,888 [B] 
Celkem: A+B=63,383 [C]</t>
  </si>
  <si>
    <t>38</t>
  </si>
  <si>
    <t>46251</t>
  </si>
  <si>
    <t>ZÁHOZ Z LOMOVÉHO KAMENE</t>
  </si>
  <si>
    <t>těžký kamenný zához s urovnaným lícem (kameny 70-200 kg)</t>
  </si>
  <si>
    <t>op.1  1,8*0,4*12,0=8,640 [A] 
op.2  1,0*0,5*7,0=3,500 [B] 
Celkem: A+B=12,140 [C]</t>
  </si>
  <si>
    <t>39</t>
  </si>
  <si>
    <t>46321</t>
  </si>
  <si>
    <t>ROVNANINA Z LOMOVÉHO KAMENE</t>
  </si>
  <si>
    <t>kamenná rovnanina s vyklínováním</t>
  </si>
  <si>
    <t>před op.1  3,0*0,25*10,0=7,500 [A]</t>
  </si>
  <si>
    <t>40</t>
  </si>
  <si>
    <t>465512</t>
  </si>
  <si>
    <t>DLAŽBY Z LOMOVÉHO KAMENE NA MC</t>
  </si>
  <si>
    <t>přechod za římsou  2,5*0,6*0,2*4=1,200 [A]</t>
  </si>
  <si>
    <t>41</t>
  </si>
  <si>
    <t>na mostě  4,0*17,0=68,000 [A]</t>
  </si>
  <si>
    <t>42</t>
  </si>
  <si>
    <t>43</t>
  </si>
  <si>
    <t>575F55</t>
  </si>
  <si>
    <t>LITÝ ASFALT MA IV (OCHRANA MOSTNÍ IZOLACE) 16 TL. 40MM MODIFIK</t>
  </si>
  <si>
    <t>MA16+</t>
  </si>
  <si>
    <t>Přidružená stavební výroba</t>
  </si>
  <si>
    <t>44</t>
  </si>
  <si>
    <t>711432</t>
  </si>
  <si>
    <t>IZOLACE MOSTOVEK POD ŘÍMSOU ASFALTOVÝMI PÁSY</t>
  </si>
  <si>
    <t>Ochrana izolace pod římsou - s kovovou vložkou</t>
  </si>
  <si>
    <t>0,9*17,0*2=30,600 [A]</t>
  </si>
  <si>
    <t>45</t>
  </si>
  <si>
    <t>711442</t>
  </si>
  <si>
    <t>IZOLACE MOSTOVEK CELOPLOŠNÁ ASFALTOVÝMI PÁSY S PEČETÍCÍ VRSTVOU</t>
  </si>
  <si>
    <t>5,5*(17,0+1,8+2,2)=115,500 [A]</t>
  </si>
  <si>
    <t>46</t>
  </si>
  <si>
    <t>711509</t>
  </si>
  <si>
    <t>OCHRANA IZOLACE NA POVRCHU TEXTILIÍ</t>
  </si>
  <si>
    <t>rub opěr mezi křídly k drenáži</t>
  </si>
  <si>
    <t>4,5*(1,8+2,2)=18,000 [A]</t>
  </si>
  <si>
    <t>47</t>
  </si>
  <si>
    <t>76291</t>
  </si>
  <si>
    <t>DŘEVĚNÉ OPLOCENÍ</t>
  </si>
  <si>
    <t>Kompletní vč.sloupků a povrchové úpravy</t>
  </si>
  <si>
    <t>za op.2 (náhrada zrušeného)   2,0*1,5=3,000 [A]</t>
  </si>
  <si>
    <t>48</t>
  </si>
  <si>
    <t>78382</t>
  </si>
  <si>
    <t>NÁTĚRY BETON KONSTR TYP S2 (OS-B)</t>
  </si>
  <si>
    <t>NK pod římsou  (0,5+0,25)*17,0*2=25,500 [A]</t>
  </si>
  <si>
    <t>49</t>
  </si>
  <si>
    <t>78383</t>
  </si>
  <si>
    <t>NÁTĚRY BETON KONSTR TYP S4 (OS-C)</t>
  </si>
  <si>
    <t>kraje říms  (0,15+0,15)*(23,77+23,73)=14,250 [A]</t>
  </si>
  <si>
    <t>Potrubí</t>
  </si>
  <si>
    <t>50</t>
  </si>
  <si>
    <t>87533</t>
  </si>
  <si>
    <t>POTRUBÍ DREN Z TRUB PLAST DN DO 150MM</t>
  </si>
  <si>
    <t>drenáž za opěrou vč.vyústění skrz opěry</t>
  </si>
  <si>
    <t>(4,5+1,7)*2=12,400 [A]</t>
  </si>
  <si>
    <t>51</t>
  </si>
  <si>
    <t>87634</t>
  </si>
  <si>
    <t>CHRÁNIČKY Z TRUB PLASTOVÝCH DN DO 200MM</t>
  </si>
  <si>
    <t>pro vyvedení drenáže skrz opěru</t>
  </si>
  <si>
    <t>1,5*2=3,000 [A]</t>
  </si>
  <si>
    <t>52</t>
  </si>
  <si>
    <t>9112B1</t>
  </si>
  <si>
    <t>ZÁBRADLÍ MOSTNÍ SE SVISLOU VÝPLNÍ - DODÁVKA A MONTÁŽ</t>
  </si>
  <si>
    <t>Kompletní vč.kotvení do římsy, plastmalty a PKO</t>
  </si>
  <si>
    <t>23,75*2=47,500 [A]</t>
  </si>
  <si>
    <t>53</t>
  </si>
  <si>
    <t>91345</t>
  </si>
  <si>
    <t>NIVELAČNÍ ZNAČKY KOVOVÉ</t>
  </si>
  <si>
    <t>kompletní</t>
  </si>
  <si>
    <t>sp.st. 2+2=4,000 [A] 
římsy  3*2=6,000 [B] 
Celkem: A+B=10,000 [C]</t>
  </si>
  <si>
    <t>54</t>
  </si>
  <si>
    <t>91355</t>
  </si>
  <si>
    <t>EVIDENČNÍ ČÍSLO MOSTU</t>
  </si>
  <si>
    <t>kompletní vč.uchycení</t>
  </si>
  <si>
    <t>55</t>
  </si>
  <si>
    <t>917223</t>
  </si>
  <si>
    <t>SILNIČNÍ A CHODNÍKOVÉ OBRUBY Z BETONOVÝCH OBRUBNÍKŮ ŠÍŘ 100MM</t>
  </si>
  <si>
    <t>do bet.lože s opěrou</t>
  </si>
  <si>
    <t>přechod říms - mimo vozovku  (2,5+0,5)*4=12,000 [A]</t>
  </si>
  <si>
    <t>56</t>
  </si>
  <si>
    <t>917224</t>
  </si>
  <si>
    <t>SILNIČNÍ A CHODNÍKOVÉ OBRUBY Z BETONOVÝCH OBRUBNÍKŮ ŠÍŘ 150MM</t>
  </si>
  <si>
    <t>přechod říms - u vozovky  2,5*4=10,000 [A]</t>
  </si>
  <si>
    <t>57</t>
  </si>
  <si>
    <t>931325</t>
  </si>
  <si>
    <t>TĚSNĚNÍ DILATAČ SPAR ASF ZÁLIVKOU MODIFIK PRŮŘ DO 600MM2</t>
  </si>
  <si>
    <t>podél říms  23,75*2=47,500 [A]</t>
  </si>
  <si>
    <t>58</t>
  </si>
  <si>
    <t>vozovka nad koncem NK  4,0*2=8,000 [A]</t>
  </si>
  <si>
    <t>59</t>
  </si>
  <si>
    <t>935212</t>
  </si>
  <si>
    <t>PŘÍKOPOVÉ ŽLABY Z BETON TVÁRNIC ŠÍŘ DO 600MM DO BETONU TL 100MM</t>
  </si>
  <si>
    <t>skluzy</t>
  </si>
  <si>
    <t>11,0+8,5=19,500 [A]</t>
  </si>
  <si>
    <t>60</t>
  </si>
  <si>
    <t>93651</t>
  </si>
  <si>
    <t>LIMNIGRAFICKÁ LAŤ KOVOVÁ</t>
  </si>
  <si>
    <t>Vodoměrná lať na OP1</t>
  </si>
  <si>
    <t>61</t>
  </si>
  <si>
    <t>966841</t>
  </si>
  <si>
    <t>ODSTRANĚNÍ OPLOCENÍ DŘEVĚNÉHO</t>
  </si>
  <si>
    <t>vč.odvozu</t>
  </si>
  <si>
    <t>plot za op.2  4,5=4,500 [A]</t>
  </si>
  <si>
    <t>SO DIO</t>
  </si>
  <si>
    <t>Dopravně inženýrská opatření</t>
  </si>
  <si>
    <t>02720</t>
  </si>
  <si>
    <t>POMOC PRÁCE ZŘÍZ NEBO ZAJIŠŤ REGULACI A OCHRANU DOPRAVY</t>
  </si>
  <si>
    <t>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 
Součástí položky je vyřízení DIR včetně jeho projednání.</t>
  </si>
  <si>
    <t>12920</t>
  </si>
  <si>
    <t>ČIŠTĚNÍ KRAJNIC OD NÁNOSU</t>
  </si>
  <si>
    <t>úprava komunikce na objízdné trase 
urovnání povrchu a nerovností stržením drnu - použije se na krajnice</t>
  </si>
  <si>
    <t>odhad (60% plochy tl.50 mm)   840,0*3,5*0,05*0,6=88,200 [A]</t>
  </si>
  <si>
    <t>17310</t>
  </si>
  <si>
    <t>ZEMNÍ KRAJNICE A DOSYPÁVKY SE ZHUTNĚNÍM</t>
  </si>
  <si>
    <t>úprava komunikce na objízdné trase</t>
  </si>
  <si>
    <t>1700,0*0,5*2*0,1=170,000 [A]</t>
  </si>
  <si>
    <t>56361</t>
  </si>
  <si>
    <t>VOZOVKOVÉ VRSTVY Z RECYKLOVANÉHO MATERIÁLU TL DO 50MM</t>
  </si>
  <si>
    <t>úprava komunikce na objízdné trase 
dovoz z Planá nebo Tachov, uložení, hutnění (bez nákupu)</t>
  </si>
  <si>
    <t>vyrovnání vozovky  840,0*3,5+860,0*4,5=6 810,000 [A]</t>
  </si>
  <si>
    <t>57790A</t>
  </si>
  <si>
    <t>VÝSPRAVA VÝTLUKŮ SMĚSÍ ACO (KUBATURA)</t>
  </si>
  <si>
    <t>Oprava objízdných tras po stavbě,  
Bude čerpáno se souhlasem TDS</t>
  </si>
  <si>
    <t>předpoklad  40,0=40,000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</si>
</sst>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SUM(C10:C14)</f>
        <v>0</v>
      </c>
      <c r="D6" s="1"/>
      <c r="E6" s="1"/>
    </row>
    <row r="7" spans="1:5" ht="12.75" customHeight="1">
      <c r="A7" s="1"/>
      <c r="B7" s="3" t="s">
        <v>5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000_SO 000'!I3</f>
        <v>0</v>
      </c>
      <c r="D10" s="16">
        <f>'SO 000_SO 000'!O2</f>
        <v>0</v>
      </c>
      <c r="E10" s="16">
        <f>C10+D10</f>
        <v>0</v>
      </c>
    </row>
    <row r="11" spans="1:5" ht="12.75" customHeight="1">
      <c r="A11" s="15" t="s">
        <v>103</v>
      </c>
      <c r="B11" s="15" t="s">
        <v>104</v>
      </c>
      <c r="C11" s="16">
        <f>'SO 001_SO 001'!I3</f>
        <v>0</v>
      </c>
      <c r="D11" s="16">
        <f>'SO 001_SO 001'!O2</f>
        <v>0</v>
      </c>
      <c r="E11" s="16">
        <f>C11+D11</f>
        <v>0</v>
      </c>
    </row>
    <row r="12" spans="1:5" ht="12.75" customHeight="1">
      <c r="A12" s="15" t="s">
        <v>141</v>
      </c>
      <c r="B12" s="15" t="s">
        <v>142</v>
      </c>
      <c r="C12" s="16">
        <f>'SO 101_SO 101'!I3</f>
        <v>0</v>
      </c>
      <c r="D12" s="16">
        <f>'SO 101_SO 101'!O2</f>
        <v>0</v>
      </c>
      <c r="E12" s="16">
        <f>C12+D12</f>
        <v>0</v>
      </c>
    </row>
    <row r="13" spans="1:5" ht="12.75" customHeight="1">
      <c r="A13" s="15" t="s">
        <v>209</v>
      </c>
      <c r="B13" s="15" t="s">
        <v>210</v>
      </c>
      <c r="C13" s="16">
        <f>'SO 201_SO 201'!I3</f>
        <v>0</v>
      </c>
      <c r="D13" s="16">
        <f>'SO 201_SO 201'!O2</f>
        <v>0</v>
      </c>
      <c r="E13" s="16">
        <f>C13+D13</f>
        <v>0</v>
      </c>
    </row>
    <row r="14" spans="1:5" ht="12.75" customHeight="1">
      <c r="A14" s="15" t="s">
        <v>461</v>
      </c>
      <c r="B14" s="15" t="s">
        <v>462</v>
      </c>
      <c r="C14" s="16">
        <f>'SO DIO_SO DIO'!I3</f>
        <v>0</v>
      </c>
      <c r="D14" s="16">
        <f>'SO DIO_SO DIO'!O2</f>
        <v>0</v>
      </c>
      <c r="E14" s="16">
        <f>C14+D14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19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19</v>
      </c>
      <c r="D4" s="35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19</v>
      </c>
      <c r="D5" s="41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78.5">
      <c r="A11" s="27" t="s">
        <v>52</v>
      </c>
      <c r="E11" s="28" t="s">
        <v>53</v>
      </c>
    </row>
    <row r="12" spans="1:5" ht="12.75">
      <c r="A12" s="31" t="s">
        <v>54</v>
      </c>
      <c r="E12" s="30" t="s">
        <v>49</v>
      </c>
    </row>
    <row r="13" spans="1:16" ht="12.75">
      <c r="A13" s="17" t="s">
        <v>47</v>
      </c>
      <c r="B13" s="22" t="s">
        <v>27</v>
      </c>
      <c r="C13" s="22" t="s">
        <v>55</v>
      </c>
      <c r="D13" s="17" t="s">
        <v>49</v>
      </c>
      <c r="E13" s="23" t="s">
        <v>56</v>
      </c>
      <c r="F13" s="24" t="s">
        <v>51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89.25">
      <c r="A14" s="27" t="s">
        <v>52</v>
      </c>
      <c r="E14" s="28" t="s">
        <v>57</v>
      </c>
    </row>
    <row r="15" spans="1:5" ht="12.75">
      <c r="A15" s="31" t="s">
        <v>54</v>
      </c>
      <c r="E15" s="30" t="s">
        <v>49</v>
      </c>
    </row>
    <row r="16" spans="1:16" ht="12.75">
      <c r="A16" s="17" t="s">
        <v>47</v>
      </c>
      <c r="B16" s="22" t="s">
        <v>26</v>
      </c>
      <c r="C16" s="22" t="s">
        <v>58</v>
      </c>
      <c r="D16" s="17" t="s">
        <v>49</v>
      </c>
      <c r="E16" s="23" t="s">
        <v>59</v>
      </c>
      <c r="F16" s="24" t="s">
        <v>51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60</v>
      </c>
    </row>
    <row r="18" spans="1:5" ht="12.75">
      <c r="A18" s="31" t="s">
        <v>54</v>
      </c>
      <c r="E18" s="30" t="s">
        <v>49</v>
      </c>
    </row>
    <row r="19" spans="1:16" ht="12.75">
      <c r="A19" s="17" t="s">
        <v>47</v>
      </c>
      <c r="B19" s="22" t="s">
        <v>35</v>
      </c>
      <c r="C19" s="22" t="s">
        <v>61</v>
      </c>
      <c r="D19" s="17" t="s">
        <v>49</v>
      </c>
      <c r="E19" s="23" t="s">
        <v>62</v>
      </c>
      <c r="F19" s="24" t="s">
        <v>51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25.5">
      <c r="A20" s="27" t="s">
        <v>52</v>
      </c>
      <c r="E20" s="28" t="s">
        <v>63</v>
      </c>
    </row>
    <row r="21" spans="1:5" ht="12.75">
      <c r="A21" s="31" t="s">
        <v>54</v>
      </c>
      <c r="E21" s="30" t="s">
        <v>49</v>
      </c>
    </row>
    <row r="22" spans="1:16" ht="12.75">
      <c r="A22" s="17" t="s">
        <v>47</v>
      </c>
      <c r="B22" s="22" t="s">
        <v>37</v>
      </c>
      <c r="C22" s="22" t="s">
        <v>64</v>
      </c>
      <c r="D22" s="17" t="s">
        <v>49</v>
      </c>
      <c r="E22" s="23" t="s">
        <v>65</v>
      </c>
      <c r="F22" s="24" t="s">
        <v>51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66</v>
      </c>
    </row>
    <row r="24" spans="1:5" ht="12.75">
      <c r="A24" s="31" t="s">
        <v>54</v>
      </c>
      <c r="E24" s="30" t="s">
        <v>49</v>
      </c>
    </row>
    <row r="25" spans="1:16" ht="12.75">
      <c r="A25" s="17" t="s">
        <v>47</v>
      </c>
      <c r="B25" s="22" t="s">
        <v>39</v>
      </c>
      <c r="C25" s="22" t="s">
        <v>67</v>
      </c>
      <c r="D25" s="17" t="s">
        <v>49</v>
      </c>
      <c r="E25" s="23" t="s">
        <v>68</v>
      </c>
      <c r="F25" s="24" t="s">
        <v>51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69</v>
      </c>
    </row>
    <row r="27" spans="1:5" ht="12.75">
      <c r="A27" s="31" t="s">
        <v>54</v>
      </c>
      <c r="E27" s="30" t="s">
        <v>49</v>
      </c>
    </row>
    <row r="28" spans="1:16" ht="12.75">
      <c r="A28" s="17" t="s">
        <v>47</v>
      </c>
      <c r="B28" s="22" t="s">
        <v>70</v>
      </c>
      <c r="C28" s="22" t="s">
        <v>71</v>
      </c>
      <c r="D28" s="17" t="s">
        <v>49</v>
      </c>
      <c r="E28" s="23" t="s">
        <v>72</v>
      </c>
      <c r="F28" s="24" t="s">
        <v>73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5" ht="25.5">
      <c r="A29" s="27" t="s">
        <v>52</v>
      </c>
      <c r="E29" s="28" t="s">
        <v>74</v>
      </c>
    </row>
    <row r="30" spans="1:5" ht="12.75">
      <c r="A30" s="31" t="s">
        <v>54</v>
      </c>
      <c r="E30" s="30" t="s">
        <v>49</v>
      </c>
    </row>
    <row r="31" spans="1:16" ht="12.75">
      <c r="A31" s="17" t="s">
        <v>47</v>
      </c>
      <c r="B31" s="22" t="s">
        <v>75</v>
      </c>
      <c r="C31" s="22" t="s">
        <v>76</v>
      </c>
      <c r="D31" s="17" t="s">
        <v>49</v>
      </c>
      <c r="E31" s="23" t="s">
        <v>77</v>
      </c>
      <c r="F31" s="24" t="s">
        <v>51</v>
      </c>
      <c r="G31" s="25">
        <v>2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78</v>
      </c>
    </row>
    <row r="33" spans="1:5" ht="12.75">
      <c r="A33" s="31" t="s">
        <v>54</v>
      </c>
      <c r="E33" s="30" t="s">
        <v>49</v>
      </c>
    </row>
    <row r="34" spans="1:16" ht="12.75">
      <c r="A34" s="17" t="s">
        <v>47</v>
      </c>
      <c r="B34" s="22" t="s">
        <v>42</v>
      </c>
      <c r="C34" s="22" t="s">
        <v>79</v>
      </c>
      <c r="D34" s="17" t="s">
        <v>49</v>
      </c>
      <c r="E34" s="23" t="s">
        <v>80</v>
      </c>
      <c r="F34" s="24" t="s">
        <v>51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>
      <c r="A35" s="27" t="s">
        <v>52</v>
      </c>
      <c r="E35" s="28" t="s">
        <v>81</v>
      </c>
    </row>
    <row r="36" spans="1:5" ht="12.75">
      <c r="A36" s="31" t="s">
        <v>54</v>
      </c>
      <c r="E36" s="30" t="s">
        <v>49</v>
      </c>
    </row>
    <row r="37" spans="1:16" ht="12.75">
      <c r="A37" s="17" t="s">
        <v>47</v>
      </c>
      <c r="B37" s="22" t="s">
        <v>44</v>
      </c>
      <c r="C37" s="22" t="s">
        <v>82</v>
      </c>
      <c r="D37" s="17" t="s">
        <v>49</v>
      </c>
      <c r="E37" s="23" t="s">
        <v>83</v>
      </c>
      <c r="F37" s="24" t="s">
        <v>51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27</v>
      </c>
    </row>
    <row r="38" spans="1:5" ht="12.75">
      <c r="A38" s="27" t="s">
        <v>52</v>
      </c>
      <c r="E38" s="28" t="s">
        <v>84</v>
      </c>
    </row>
    <row r="39" spans="1:5" ht="12.75">
      <c r="A39" s="31" t="s">
        <v>54</v>
      </c>
      <c r="E39" s="30" t="s">
        <v>49</v>
      </c>
    </row>
    <row r="40" spans="1:16" ht="12.75">
      <c r="A40" s="17" t="s">
        <v>47</v>
      </c>
      <c r="B40" s="22" t="s">
        <v>85</v>
      </c>
      <c r="C40" s="22" t="s">
        <v>86</v>
      </c>
      <c r="D40" s="17" t="s">
        <v>49</v>
      </c>
      <c r="E40" s="23" t="s">
        <v>87</v>
      </c>
      <c r="F40" s="24" t="s">
        <v>51</v>
      </c>
      <c r="G40" s="25">
        <v>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27</v>
      </c>
    </row>
    <row r="41" spans="1:5" ht="12.75">
      <c r="A41" s="27" t="s">
        <v>52</v>
      </c>
      <c r="E41" s="28" t="s">
        <v>88</v>
      </c>
    </row>
    <row r="42" spans="1:5" ht="12.75">
      <c r="A42" s="31" t="s">
        <v>54</v>
      </c>
      <c r="E42" s="30" t="s">
        <v>49</v>
      </c>
    </row>
    <row r="43" spans="1:16" ht="12.75">
      <c r="A43" s="17" t="s">
        <v>47</v>
      </c>
      <c r="B43" s="22" t="s">
        <v>89</v>
      </c>
      <c r="C43" s="22" t="s">
        <v>90</v>
      </c>
      <c r="D43" s="17" t="s">
        <v>49</v>
      </c>
      <c r="E43" s="23" t="s">
        <v>91</v>
      </c>
      <c r="F43" s="24" t="s">
        <v>51</v>
      </c>
      <c r="G43" s="25">
        <v>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27</v>
      </c>
    </row>
    <row r="44" spans="1:5" ht="12.75">
      <c r="A44" s="27" t="s">
        <v>52</v>
      </c>
      <c r="E44" s="28" t="s">
        <v>49</v>
      </c>
    </row>
    <row r="45" spans="1:5" ht="12.75">
      <c r="A45" s="31" t="s">
        <v>54</v>
      </c>
      <c r="E45" s="30" t="s">
        <v>49</v>
      </c>
    </row>
    <row r="46" spans="1:16" ht="12.75">
      <c r="A46" s="17" t="s">
        <v>47</v>
      </c>
      <c r="B46" s="22" t="s">
        <v>92</v>
      </c>
      <c r="C46" s="22" t="s">
        <v>93</v>
      </c>
      <c r="D46" s="17" t="s">
        <v>49</v>
      </c>
      <c r="E46" s="23" t="s">
        <v>94</v>
      </c>
      <c r="F46" s="24" t="s">
        <v>51</v>
      </c>
      <c r="G46" s="25">
        <v>1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>
      <c r="A47" s="27" t="s">
        <v>52</v>
      </c>
      <c r="E47" s="28" t="s">
        <v>95</v>
      </c>
    </row>
    <row r="48" spans="1:5" ht="12.75">
      <c r="A48" s="31" t="s">
        <v>54</v>
      </c>
      <c r="E48" s="30" t="s">
        <v>49</v>
      </c>
    </row>
    <row r="49" spans="1:16" ht="12.75">
      <c r="A49" s="17" t="s">
        <v>47</v>
      </c>
      <c r="B49" s="22" t="s">
        <v>96</v>
      </c>
      <c r="C49" s="22" t="s">
        <v>97</v>
      </c>
      <c r="D49" s="17" t="s">
        <v>49</v>
      </c>
      <c r="E49" s="23" t="s">
        <v>98</v>
      </c>
      <c r="F49" s="24" t="s">
        <v>73</v>
      </c>
      <c r="G49" s="25">
        <v>2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27</v>
      </c>
    </row>
    <row r="50" spans="1:5" ht="12.75">
      <c r="A50" s="27" t="s">
        <v>52</v>
      </c>
      <c r="E50" s="28" t="s">
        <v>49</v>
      </c>
    </row>
    <row r="51" spans="1:5" ht="12.75">
      <c r="A51" s="31" t="s">
        <v>54</v>
      </c>
      <c r="E51" s="30" t="s">
        <v>49</v>
      </c>
    </row>
    <row r="52" spans="1:16" ht="12.75">
      <c r="A52" s="17" t="s">
        <v>47</v>
      </c>
      <c r="B52" s="22" t="s">
        <v>99</v>
      </c>
      <c r="C52" s="22" t="s">
        <v>100</v>
      </c>
      <c r="D52" s="17" t="s">
        <v>49</v>
      </c>
      <c r="E52" s="23" t="s">
        <v>101</v>
      </c>
      <c r="F52" s="24" t="s">
        <v>51</v>
      </c>
      <c r="G52" s="25">
        <v>1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27</v>
      </c>
    </row>
    <row r="53" spans="1:5" ht="12.75">
      <c r="A53" s="27" t="s">
        <v>52</v>
      </c>
      <c r="E53" s="28" t="s">
        <v>102</v>
      </c>
    </row>
    <row r="54" spans="1:5" ht="12.75">
      <c r="A54" s="29" t="s">
        <v>54</v>
      </c>
      <c r="E54" s="30" t="s">
        <v>49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0+O9+O22+O29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103</v>
      </c>
      <c r="I3" s="32">
        <f>0+I9+I22+I29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103</v>
      </c>
      <c r="D4" s="35"/>
      <c r="E4" s="11" t="s">
        <v>104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103</v>
      </c>
      <c r="D5" s="41"/>
      <c r="E5" s="14" t="s">
        <v>104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</f>
        <v>0</v>
      </c>
      <c r="R9">
        <f>0+O10+O13+O16+O19</f>
        <v>0</v>
      </c>
    </row>
    <row r="10" spans="1:16" ht="25.5">
      <c r="A10" s="17" t="s">
        <v>47</v>
      </c>
      <c r="B10" s="22" t="s">
        <v>31</v>
      </c>
      <c r="C10" s="22" t="s">
        <v>105</v>
      </c>
      <c r="D10" s="17" t="s">
        <v>49</v>
      </c>
      <c r="E10" s="23" t="s">
        <v>106</v>
      </c>
      <c r="F10" s="24" t="s">
        <v>107</v>
      </c>
      <c r="G10" s="25">
        <v>8.64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108</v>
      </c>
    </row>
    <row r="12" spans="1:5" ht="12.75">
      <c r="A12" s="31" t="s">
        <v>54</v>
      </c>
      <c r="E12" s="30" t="s">
        <v>109</v>
      </c>
    </row>
    <row r="13" spans="1:16" ht="25.5">
      <c r="A13" s="17" t="s">
        <v>47</v>
      </c>
      <c r="B13" s="22" t="s">
        <v>27</v>
      </c>
      <c r="C13" s="22" t="s">
        <v>110</v>
      </c>
      <c r="D13" s="17" t="s">
        <v>49</v>
      </c>
      <c r="E13" s="23" t="s">
        <v>111</v>
      </c>
      <c r="F13" s="24" t="s">
        <v>107</v>
      </c>
      <c r="G13" s="25">
        <v>3.848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12.75">
      <c r="A15" s="31" t="s">
        <v>54</v>
      </c>
      <c r="E15" s="30" t="s">
        <v>112</v>
      </c>
    </row>
    <row r="16" spans="1:16" ht="25.5">
      <c r="A16" s="17" t="s">
        <v>47</v>
      </c>
      <c r="B16" s="22" t="s">
        <v>26</v>
      </c>
      <c r="C16" s="22" t="s">
        <v>113</v>
      </c>
      <c r="D16" s="17" t="s">
        <v>49</v>
      </c>
      <c r="E16" s="23" t="s">
        <v>114</v>
      </c>
      <c r="F16" s="24" t="s">
        <v>107</v>
      </c>
      <c r="G16" s="25">
        <v>243.1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115</v>
      </c>
    </row>
    <row r="18" spans="1:5" ht="12.75">
      <c r="A18" s="31" t="s">
        <v>54</v>
      </c>
      <c r="E18" s="30" t="s">
        <v>116</v>
      </c>
    </row>
    <row r="19" spans="1:16" ht="12.75">
      <c r="A19" s="17" t="s">
        <v>47</v>
      </c>
      <c r="B19" s="22" t="s">
        <v>35</v>
      </c>
      <c r="C19" s="22" t="s">
        <v>117</v>
      </c>
      <c r="D19" s="17" t="s">
        <v>49</v>
      </c>
      <c r="E19" s="23" t="s">
        <v>118</v>
      </c>
      <c r="F19" s="24" t="s">
        <v>119</v>
      </c>
      <c r="G19" s="25">
        <v>92.34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120</v>
      </c>
    </row>
    <row r="21" spans="1:5" ht="12.75">
      <c r="A21" s="29" t="s">
        <v>54</v>
      </c>
      <c r="E21" s="30" t="s">
        <v>121</v>
      </c>
    </row>
    <row r="22" spans="1:18" ht="12.75" customHeight="1">
      <c r="A22" s="5" t="s">
        <v>45</v>
      </c>
      <c r="B22" s="5"/>
      <c r="C22" s="33" t="s">
        <v>31</v>
      </c>
      <c r="D22" s="5"/>
      <c r="E22" s="20" t="s">
        <v>122</v>
      </c>
      <c r="F22" s="5"/>
      <c r="G22" s="5"/>
      <c r="H22" s="5"/>
      <c r="I22" s="34">
        <f>0+Q22</f>
        <v>0</v>
      </c>
      <c r="O22">
        <f>0+R22</f>
        <v>0</v>
      </c>
      <c r="Q22">
        <f>0+I23+I26</f>
        <v>0</v>
      </c>
      <c r="R22">
        <f>0+O23+O26</f>
        <v>0</v>
      </c>
    </row>
    <row r="23" spans="1:16" ht="12.75">
      <c r="A23" s="17" t="s">
        <v>47</v>
      </c>
      <c r="B23" s="22"/>
      <c r="C23" s="22"/>
      <c r="D23" s="17"/>
      <c r="E23" s="23"/>
      <c r="F23" s="24"/>
      <c r="G23" s="25"/>
      <c r="H23" s="26"/>
      <c r="I23" s="26"/>
      <c r="O23">
        <f>(I23*21)/100</f>
        <v>0</v>
      </c>
      <c r="P23" t="s">
        <v>27</v>
      </c>
    </row>
    <row r="24" spans="1:5" ht="12.75">
      <c r="A24" s="27" t="s">
        <v>52</v>
      </c>
      <c r="E24" s="28"/>
    </row>
    <row r="25" spans="1:5" ht="12.75">
      <c r="A25" s="31" t="s">
        <v>54</v>
      </c>
      <c r="E25" s="30"/>
    </row>
    <row r="26" spans="1:16" ht="25.5">
      <c r="A26" s="17" t="s">
        <v>47</v>
      </c>
      <c r="B26" s="22">
        <v>5</v>
      </c>
      <c r="C26" s="22" t="s">
        <v>123</v>
      </c>
      <c r="D26" s="17" t="s">
        <v>49</v>
      </c>
      <c r="E26" s="23" t="s">
        <v>124</v>
      </c>
      <c r="F26" s="24" t="s">
        <v>125</v>
      </c>
      <c r="G26" s="25">
        <v>3.6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>
      <c r="A27" s="27" t="s">
        <v>52</v>
      </c>
      <c r="E27" s="28" t="s">
        <v>126</v>
      </c>
    </row>
    <row r="28" spans="1:5" ht="12.75">
      <c r="A28" s="29" t="s">
        <v>54</v>
      </c>
      <c r="E28" s="30" t="s">
        <v>127</v>
      </c>
    </row>
    <row r="29" spans="1:18" ht="12.75" customHeight="1">
      <c r="A29" s="5" t="s">
        <v>45</v>
      </c>
      <c r="B29" s="5"/>
      <c r="C29" s="33" t="s">
        <v>42</v>
      </c>
      <c r="D29" s="5"/>
      <c r="E29" s="20" t="s">
        <v>128</v>
      </c>
      <c r="F29" s="5"/>
      <c r="G29" s="5"/>
      <c r="H29" s="5"/>
      <c r="I29" s="34">
        <f>0+Q29</f>
        <v>0</v>
      </c>
      <c r="O29">
        <f>0+R29</f>
        <v>0</v>
      </c>
      <c r="Q29">
        <f>0+I30+I33+I36</f>
        <v>0</v>
      </c>
      <c r="R29">
        <f>0+O30+O33+O36</f>
        <v>0</v>
      </c>
    </row>
    <row r="30" spans="1:16" ht="12.75">
      <c r="A30" s="17" t="s">
        <v>47</v>
      </c>
      <c r="B30" s="22">
        <v>6</v>
      </c>
      <c r="C30" s="22" t="s">
        <v>129</v>
      </c>
      <c r="D30" s="17" t="s">
        <v>49</v>
      </c>
      <c r="E30" s="23" t="s">
        <v>130</v>
      </c>
      <c r="F30" s="24" t="s">
        <v>131</v>
      </c>
      <c r="G30" s="25">
        <v>15.8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>
      <c r="A31" s="27" t="s">
        <v>52</v>
      </c>
      <c r="E31" s="28" t="s">
        <v>132</v>
      </c>
    </row>
    <row r="32" spans="1:5" ht="12.75">
      <c r="A32" s="31" t="s">
        <v>54</v>
      </c>
      <c r="E32" s="30" t="s">
        <v>133</v>
      </c>
    </row>
    <row r="33" spans="1:16" ht="12.75">
      <c r="A33" s="17" t="s">
        <v>47</v>
      </c>
      <c r="B33" s="22">
        <v>7</v>
      </c>
      <c r="C33" s="22" t="s">
        <v>134</v>
      </c>
      <c r="D33" s="17" t="s">
        <v>49</v>
      </c>
      <c r="E33" s="23" t="s">
        <v>135</v>
      </c>
      <c r="F33" s="24" t="s">
        <v>125</v>
      </c>
      <c r="G33" s="25">
        <v>93.5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27</v>
      </c>
    </row>
    <row r="34" spans="1:5" ht="12.75">
      <c r="A34" s="27" t="s">
        <v>52</v>
      </c>
      <c r="E34" s="28" t="s">
        <v>136</v>
      </c>
    </row>
    <row r="35" spans="1:5" ht="51">
      <c r="A35" s="31" t="s">
        <v>54</v>
      </c>
      <c r="E35" s="30" t="s">
        <v>137</v>
      </c>
    </row>
    <row r="36" spans="1:16" ht="12.75">
      <c r="A36" s="17" t="s">
        <v>47</v>
      </c>
      <c r="B36" s="22">
        <v>8</v>
      </c>
      <c r="C36" s="22" t="s">
        <v>138</v>
      </c>
      <c r="D36" s="17" t="s">
        <v>49</v>
      </c>
      <c r="E36" s="23" t="s">
        <v>139</v>
      </c>
      <c r="F36" s="24" t="s">
        <v>125</v>
      </c>
      <c r="G36" s="25">
        <v>1.673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27</v>
      </c>
    </row>
    <row r="37" spans="1:5" ht="12.75">
      <c r="A37" s="27" t="s">
        <v>52</v>
      </c>
      <c r="E37" s="28" t="s">
        <v>136</v>
      </c>
    </row>
    <row r="38" spans="1:5" ht="38.25">
      <c r="A38" s="29" t="s">
        <v>54</v>
      </c>
      <c r="E38" s="30" t="s">
        <v>140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0+O9+O13+O32+O54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141</v>
      </c>
      <c r="I3" s="32">
        <f>0+I9+I13+I32+I54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141</v>
      </c>
      <c r="D4" s="35"/>
      <c r="E4" s="11" t="s">
        <v>142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141</v>
      </c>
      <c r="D5" s="41"/>
      <c r="E5" s="14" t="s">
        <v>142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25.5">
      <c r="A10" s="17" t="s">
        <v>47</v>
      </c>
      <c r="B10" s="22" t="s">
        <v>31</v>
      </c>
      <c r="C10" s="22" t="s">
        <v>143</v>
      </c>
      <c r="D10" s="17" t="s">
        <v>49</v>
      </c>
      <c r="E10" s="23" t="s">
        <v>144</v>
      </c>
      <c r="F10" s="24" t="s">
        <v>107</v>
      </c>
      <c r="G10" s="25">
        <v>171.614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145</v>
      </c>
    </row>
    <row r="12" spans="1:5" ht="38.25">
      <c r="A12" s="29" t="s">
        <v>54</v>
      </c>
      <c r="E12" s="30" t="s">
        <v>146</v>
      </c>
    </row>
    <row r="13" spans="1:18" ht="12.75" customHeight="1">
      <c r="A13" s="5" t="s">
        <v>45</v>
      </c>
      <c r="B13" s="5"/>
      <c r="C13" s="33" t="s">
        <v>31</v>
      </c>
      <c r="D13" s="5"/>
      <c r="E13" s="20" t="s">
        <v>122</v>
      </c>
      <c r="F13" s="5"/>
      <c r="G13" s="5"/>
      <c r="H13" s="5"/>
      <c r="I13" s="34">
        <f>0+Q13</f>
        <v>0</v>
      </c>
      <c r="O13">
        <f>0+R13</f>
        <v>0</v>
      </c>
      <c r="Q13">
        <f>0+I14+I17+I20+I23+I26+I29</f>
        <v>0</v>
      </c>
      <c r="R13">
        <f>0+O14+O17+O20+O23+O26+O29</f>
        <v>0</v>
      </c>
    </row>
    <row r="14" spans="1:16" ht="25.5">
      <c r="A14" s="17" t="s">
        <v>47</v>
      </c>
      <c r="B14" s="22" t="s">
        <v>27</v>
      </c>
      <c r="C14" s="22" t="s">
        <v>147</v>
      </c>
      <c r="D14" s="17" t="s">
        <v>49</v>
      </c>
      <c r="E14" s="23" t="s">
        <v>148</v>
      </c>
      <c r="F14" s="24" t="s">
        <v>125</v>
      </c>
      <c r="G14" s="25">
        <v>80.256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>
      <c r="A15" s="27" t="s">
        <v>52</v>
      </c>
      <c r="E15" s="28" t="s">
        <v>136</v>
      </c>
    </row>
    <row r="16" spans="1:5" ht="12.75">
      <c r="A16" s="31" t="s">
        <v>54</v>
      </c>
      <c r="E16" s="30" t="s">
        <v>149</v>
      </c>
    </row>
    <row r="17" spans="1:16" ht="12.75">
      <c r="A17" s="17" t="s">
        <v>47</v>
      </c>
      <c r="B17" s="22" t="s">
        <v>26</v>
      </c>
      <c r="C17" s="22" t="s">
        <v>150</v>
      </c>
      <c r="D17" s="17" t="s">
        <v>49</v>
      </c>
      <c r="E17" s="23" t="s">
        <v>151</v>
      </c>
      <c r="F17" s="24" t="s">
        <v>125</v>
      </c>
      <c r="G17" s="25">
        <v>17.51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27</v>
      </c>
    </row>
    <row r="18" spans="1:5" ht="12.75">
      <c r="A18" s="27" t="s">
        <v>52</v>
      </c>
      <c r="E18" s="28" t="s">
        <v>152</v>
      </c>
    </row>
    <row r="19" spans="1:5" ht="12.75">
      <c r="A19" s="31" t="s">
        <v>54</v>
      </c>
      <c r="E19" s="30" t="s">
        <v>153</v>
      </c>
    </row>
    <row r="20" spans="1:16" ht="12.75">
      <c r="A20" s="17" t="s">
        <v>47</v>
      </c>
      <c r="B20" s="22" t="s">
        <v>35</v>
      </c>
      <c r="C20" s="22" t="s">
        <v>154</v>
      </c>
      <c r="D20" s="17" t="s">
        <v>49</v>
      </c>
      <c r="E20" s="23" t="s">
        <v>155</v>
      </c>
      <c r="F20" s="24" t="s">
        <v>131</v>
      </c>
      <c r="G20" s="25">
        <v>8</v>
      </c>
      <c r="H20" s="26">
        <v>0</v>
      </c>
      <c r="I20" s="26">
        <f>ROUND(ROUND(H20,2)*ROUND(G20,3),2)</f>
        <v>0</v>
      </c>
      <c r="O20">
        <f>(I20*21)/100</f>
        <v>0</v>
      </c>
      <c r="P20" t="s">
        <v>27</v>
      </c>
    </row>
    <row r="21" spans="1:5" ht="12.75">
      <c r="A21" s="27" t="s">
        <v>52</v>
      </c>
      <c r="E21" s="28" t="s">
        <v>49</v>
      </c>
    </row>
    <row r="22" spans="1:5" ht="12.75">
      <c r="A22" s="31" t="s">
        <v>54</v>
      </c>
      <c r="E22" s="30" t="s">
        <v>156</v>
      </c>
    </row>
    <row r="23" spans="1:16" ht="12.75">
      <c r="A23" s="17" t="s">
        <v>47</v>
      </c>
      <c r="B23" s="22" t="s">
        <v>37</v>
      </c>
      <c r="C23" s="22" t="s">
        <v>157</v>
      </c>
      <c r="D23" s="17" t="s">
        <v>49</v>
      </c>
      <c r="E23" s="23" t="s">
        <v>158</v>
      </c>
      <c r="F23" s="24" t="s">
        <v>119</v>
      </c>
      <c r="G23" s="25">
        <v>95.64</v>
      </c>
      <c r="H23" s="26">
        <v>0</v>
      </c>
      <c r="I23" s="26">
        <f>ROUND(ROUND(H23,2)*ROUND(G23,3),2)</f>
        <v>0</v>
      </c>
      <c r="O23">
        <f>(I23*21)/100</f>
        <v>0</v>
      </c>
      <c r="P23" t="s">
        <v>27</v>
      </c>
    </row>
    <row r="24" spans="1:5" ht="12.75">
      <c r="A24" s="27" t="s">
        <v>52</v>
      </c>
      <c r="E24" s="28" t="s">
        <v>136</v>
      </c>
    </row>
    <row r="25" spans="1:5" ht="38.25">
      <c r="A25" s="31" t="s">
        <v>54</v>
      </c>
      <c r="E25" s="30" t="s">
        <v>159</v>
      </c>
    </row>
    <row r="26" spans="1:16" ht="12.75">
      <c r="A26" s="17" t="s">
        <v>47</v>
      </c>
      <c r="B26" s="22" t="s">
        <v>39</v>
      </c>
      <c r="C26" s="22" t="s">
        <v>160</v>
      </c>
      <c r="D26" s="17" t="s">
        <v>49</v>
      </c>
      <c r="E26" s="23" t="s">
        <v>161</v>
      </c>
      <c r="F26" s="24" t="s">
        <v>119</v>
      </c>
      <c r="G26" s="25">
        <v>282.112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>
      <c r="A27" s="27" t="s">
        <v>52</v>
      </c>
      <c r="E27" s="28" t="s">
        <v>49</v>
      </c>
    </row>
    <row r="28" spans="1:5" ht="12.75">
      <c r="A28" s="31" t="s">
        <v>54</v>
      </c>
      <c r="E28" s="30" t="s">
        <v>162</v>
      </c>
    </row>
    <row r="29" spans="1:16" ht="25.5">
      <c r="A29" s="17" t="s">
        <v>47</v>
      </c>
      <c r="B29" s="22" t="s">
        <v>70</v>
      </c>
      <c r="C29" s="22" t="s">
        <v>163</v>
      </c>
      <c r="D29" s="17" t="s">
        <v>49</v>
      </c>
      <c r="E29" s="23" t="s">
        <v>164</v>
      </c>
      <c r="F29" s="24" t="s">
        <v>73</v>
      </c>
      <c r="G29" s="25">
        <v>3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27</v>
      </c>
    </row>
    <row r="30" spans="1:5" ht="25.5">
      <c r="A30" s="27" t="s">
        <v>52</v>
      </c>
      <c r="E30" s="28" t="s">
        <v>165</v>
      </c>
    </row>
    <row r="31" spans="1:5" ht="12.75">
      <c r="A31" s="29" t="s">
        <v>54</v>
      </c>
      <c r="E31" s="30" t="s">
        <v>49</v>
      </c>
    </row>
    <row r="32" spans="1:18" ht="12.75" customHeight="1">
      <c r="A32" s="5" t="s">
        <v>45</v>
      </c>
      <c r="B32" s="5"/>
      <c r="C32" s="33" t="s">
        <v>37</v>
      </c>
      <c r="D32" s="5"/>
      <c r="E32" s="20" t="s">
        <v>142</v>
      </c>
      <c r="F32" s="5"/>
      <c r="G32" s="5"/>
      <c r="H32" s="5"/>
      <c r="I32" s="34">
        <f>0+Q32</f>
        <v>0</v>
      </c>
      <c r="O32">
        <f>0+R32</f>
        <v>0</v>
      </c>
      <c r="Q32">
        <f>0+I33+I36+I39+I42+I45+I48+I51</f>
        <v>0</v>
      </c>
      <c r="R32">
        <f>0+O33+O36+O39+O42+O45+O48+O51</f>
        <v>0</v>
      </c>
    </row>
    <row r="33" spans="1:16" ht="12.75">
      <c r="A33" s="17" t="s">
        <v>47</v>
      </c>
      <c r="B33" s="22" t="s">
        <v>75</v>
      </c>
      <c r="C33" s="22" t="s">
        <v>166</v>
      </c>
      <c r="D33" s="17" t="s">
        <v>49</v>
      </c>
      <c r="E33" s="23" t="s">
        <v>167</v>
      </c>
      <c r="F33" s="24" t="s">
        <v>119</v>
      </c>
      <c r="G33" s="25">
        <v>238.336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27</v>
      </c>
    </row>
    <row r="34" spans="1:5" ht="12.75">
      <c r="A34" s="27" t="s">
        <v>52</v>
      </c>
      <c r="E34" s="28" t="s">
        <v>168</v>
      </c>
    </row>
    <row r="35" spans="1:5" ht="12.75">
      <c r="A35" s="31" t="s">
        <v>54</v>
      </c>
      <c r="E35" s="30" t="s">
        <v>169</v>
      </c>
    </row>
    <row r="36" spans="1:16" ht="12.75">
      <c r="A36" s="17" t="s">
        <v>47</v>
      </c>
      <c r="B36" s="22" t="s">
        <v>42</v>
      </c>
      <c r="C36" s="22" t="s">
        <v>170</v>
      </c>
      <c r="D36" s="17" t="s">
        <v>49</v>
      </c>
      <c r="E36" s="23" t="s">
        <v>171</v>
      </c>
      <c r="F36" s="24" t="s">
        <v>119</v>
      </c>
      <c r="G36" s="25">
        <v>52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27</v>
      </c>
    </row>
    <row r="37" spans="1:5" ht="12.75">
      <c r="A37" s="27" t="s">
        <v>52</v>
      </c>
      <c r="E37" s="28" t="s">
        <v>172</v>
      </c>
    </row>
    <row r="38" spans="1:5" ht="12.75">
      <c r="A38" s="31" t="s">
        <v>54</v>
      </c>
      <c r="E38" s="30" t="s">
        <v>173</v>
      </c>
    </row>
    <row r="39" spans="1:16" ht="12.75">
      <c r="A39" s="17" t="s">
        <v>47</v>
      </c>
      <c r="B39" s="22" t="s">
        <v>44</v>
      </c>
      <c r="C39" s="22" t="s">
        <v>174</v>
      </c>
      <c r="D39" s="17" t="s">
        <v>49</v>
      </c>
      <c r="E39" s="23" t="s">
        <v>175</v>
      </c>
      <c r="F39" s="24" t="s">
        <v>119</v>
      </c>
      <c r="G39" s="25">
        <v>272.384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27</v>
      </c>
    </row>
    <row r="40" spans="1:5" ht="12.75">
      <c r="A40" s="27" t="s">
        <v>52</v>
      </c>
      <c r="E40" s="28" t="s">
        <v>176</v>
      </c>
    </row>
    <row r="41" spans="1:5" ht="12.75">
      <c r="A41" s="31" t="s">
        <v>54</v>
      </c>
      <c r="E41" s="30" t="s">
        <v>177</v>
      </c>
    </row>
    <row r="42" spans="1:16" ht="12.75">
      <c r="A42" s="17" t="s">
        <v>47</v>
      </c>
      <c r="B42" s="22" t="s">
        <v>85</v>
      </c>
      <c r="C42" s="22" t="s">
        <v>178</v>
      </c>
      <c r="D42" s="17" t="s">
        <v>49</v>
      </c>
      <c r="E42" s="23" t="s">
        <v>179</v>
      </c>
      <c r="F42" s="24" t="s">
        <v>119</v>
      </c>
      <c r="G42" s="25">
        <v>43.64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>
      <c r="A43" s="27" t="s">
        <v>52</v>
      </c>
      <c r="E43" s="28" t="s">
        <v>49</v>
      </c>
    </row>
    <row r="44" spans="1:5" ht="12.75">
      <c r="A44" s="31" t="s">
        <v>54</v>
      </c>
      <c r="E44" s="30" t="s">
        <v>180</v>
      </c>
    </row>
    <row r="45" spans="1:16" ht="12.75">
      <c r="A45" s="17" t="s">
        <v>47</v>
      </c>
      <c r="B45" s="22" t="s">
        <v>89</v>
      </c>
      <c r="C45" s="22" t="s">
        <v>181</v>
      </c>
      <c r="D45" s="17" t="s">
        <v>49</v>
      </c>
      <c r="E45" s="23" t="s">
        <v>182</v>
      </c>
      <c r="F45" s="24" t="s">
        <v>119</v>
      </c>
      <c r="G45" s="25">
        <v>204.288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27</v>
      </c>
    </row>
    <row r="46" spans="1:5" ht="12.75">
      <c r="A46" s="27" t="s">
        <v>52</v>
      </c>
      <c r="E46" s="28" t="s">
        <v>183</v>
      </c>
    </row>
    <row r="47" spans="1:5" ht="12.75">
      <c r="A47" s="31" t="s">
        <v>54</v>
      </c>
      <c r="E47" s="30" t="s">
        <v>184</v>
      </c>
    </row>
    <row r="48" spans="1:16" ht="12.75">
      <c r="A48" s="17" t="s">
        <v>47</v>
      </c>
      <c r="B48" s="22" t="s">
        <v>92</v>
      </c>
      <c r="C48" s="22" t="s">
        <v>185</v>
      </c>
      <c r="D48" s="17" t="s">
        <v>49</v>
      </c>
      <c r="E48" s="23" t="s">
        <v>186</v>
      </c>
      <c r="F48" s="24" t="s">
        <v>119</v>
      </c>
      <c r="G48" s="25">
        <v>194.56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27</v>
      </c>
    </row>
    <row r="49" spans="1:5" ht="12.75">
      <c r="A49" s="27" t="s">
        <v>52</v>
      </c>
      <c r="E49" s="28" t="s">
        <v>187</v>
      </c>
    </row>
    <row r="50" spans="1:5" ht="12.75">
      <c r="A50" s="31" t="s">
        <v>54</v>
      </c>
      <c r="E50" s="30" t="s">
        <v>188</v>
      </c>
    </row>
    <row r="51" spans="1:16" ht="25.5">
      <c r="A51" s="17" t="s">
        <v>47</v>
      </c>
      <c r="B51" s="22" t="s">
        <v>96</v>
      </c>
      <c r="C51" s="22" t="s">
        <v>189</v>
      </c>
      <c r="D51" s="17" t="s">
        <v>49</v>
      </c>
      <c r="E51" s="23" t="s">
        <v>190</v>
      </c>
      <c r="F51" s="24" t="s">
        <v>119</v>
      </c>
      <c r="G51" s="25">
        <v>204.288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>
      <c r="A52" s="27" t="s">
        <v>52</v>
      </c>
      <c r="E52" s="28" t="s">
        <v>191</v>
      </c>
    </row>
    <row r="53" spans="1:5" ht="12.75">
      <c r="A53" s="29" t="s">
        <v>54</v>
      </c>
      <c r="E53" s="30" t="s">
        <v>184</v>
      </c>
    </row>
    <row r="54" spans="1:18" ht="12.75" customHeight="1">
      <c r="A54" s="5" t="s">
        <v>45</v>
      </c>
      <c r="B54" s="5"/>
      <c r="C54" s="33" t="s">
        <v>42</v>
      </c>
      <c r="D54" s="5"/>
      <c r="E54" s="20" t="s">
        <v>128</v>
      </c>
      <c r="F54" s="5"/>
      <c r="G54" s="5"/>
      <c r="H54" s="5"/>
      <c r="I54" s="34">
        <f>0+Q54</f>
        <v>0</v>
      </c>
      <c r="O54">
        <f>0+R54</f>
        <v>0</v>
      </c>
      <c r="Q54">
        <f>0+I55+I58+I61+I64</f>
        <v>0</v>
      </c>
      <c r="R54">
        <f>0+O55+O58+O61+O64</f>
        <v>0</v>
      </c>
    </row>
    <row r="55" spans="1:16" ht="25.5">
      <c r="A55" s="17" t="s">
        <v>47</v>
      </c>
      <c r="B55" s="22" t="s">
        <v>99</v>
      </c>
      <c r="C55" s="22" t="s">
        <v>192</v>
      </c>
      <c r="D55" s="17" t="s">
        <v>49</v>
      </c>
      <c r="E55" s="23" t="s">
        <v>193</v>
      </c>
      <c r="F55" s="24" t="s">
        <v>73</v>
      </c>
      <c r="G55" s="25">
        <v>2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>
      <c r="A56" s="27" t="s">
        <v>52</v>
      </c>
      <c r="E56" s="28" t="s">
        <v>194</v>
      </c>
    </row>
    <row r="57" spans="1:5" ht="12.75">
      <c r="A57" s="31" t="s">
        <v>54</v>
      </c>
      <c r="E57" s="30" t="s">
        <v>195</v>
      </c>
    </row>
    <row r="58" spans="1:16" ht="25.5">
      <c r="A58" s="17" t="s">
        <v>47</v>
      </c>
      <c r="B58" s="22" t="s">
        <v>196</v>
      </c>
      <c r="C58" s="22" t="s">
        <v>197</v>
      </c>
      <c r="D58" s="17" t="s">
        <v>49</v>
      </c>
      <c r="E58" s="23" t="s">
        <v>198</v>
      </c>
      <c r="F58" s="24" t="s">
        <v>73</v>
      </c>
      <c r="G58" s="25">
        <v>4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27</v>
      </c>
    </row>
    <row r="59" spans="1:5" ht="12.75">
      <c r="A59" s="27" t="s">
        <v>52</v>
      </c>
      <c r="E59" s="28" t="s">
        <v>199</v>
      </c>
    </row>
    <row r="60" spans="1:5" ht="38.25">
      <c r="A60" s="31" t="s">
        <v>54</v>
      </c>
      <c r="E60" s="30" t="s">
        <v>200</v>
      </c>
    </row>
    <row r="61" spans="1:16" ht="25.5">
      <c r="A61" s="17" t="s">
        <v>47</v>
      </c>
      <c r="B61" s="22" t="s">
        <v>201</v>
      </c>
      <c r="C61" s="22" t="s">
        <v>202</v>
      </c>
      <c r="D61" s="17" t="s">
        <v>49</v>
      </c>
      <c r="E61" s="23" t="s">
        <v>203</v>
      </c>
      <c r="F61" s="24" t="s">
        <v>73</v>
      </c>
      <c r="G61" s="25">
        <v>16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27</v>
      </c>
    </row>
    <row r="62" spans="1:5" ht="12.75">
      <c r="A62" s="27" t="s">
        <v>52</v>
      </c>
      <c r="E62" s="28" t="s">
        <v>204</v>
      </c>
    </row>
    <row r="63" spans="1:5" ht="12.75">
      <c r="A63" s="31" t="s">
        <v>54</v>
      </c>
      <c r="E63" s="30" t="s">
        <v>205</v>
      </c>
    </row>
    <row r="64" spans="1:16" ht="12.75">
      <c r="A64" s="17" t="s">
        <v>47</v>
      </c>
      <c r="B64" s="22" t="s">
        <v>206</v>
      </c>
      <c r="C64" s="22" t="s">
        <v>207</v>
      </c>
      <c r="D64" s="17" t="s">
        <v>49</v>
      </c>
      <c r="E64" s="23" t="s">
        <v>208</v>
      </c>
      <c r="F64" s="24" t="s">
        <v>131</v>
      </c>
      <c r="G64" s="25">
        <v>8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27</v>
      </c>
    </row>
    <row r="65" spans="1:5" ht="12.75">
      <c r="A65" s="27" t="s">
        <v>52</v>
      </c>
      <c r="E65" s="28" t="s">
        <v>49</v>
      </c>
    </row>
    <row r="66" spans="1:5" ht="12.75">
      <c r="A66" s="29" t="s">
        <v>54</v>
      </c>
      <c r="E66" s="30" t="s">
        <v>156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0+O9+O28+O65+O87+O103+O134+O144+O163+O170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209</v>
      </c>
      <c r="I3" s="32">
        <f>0+I9+I28+I65+I87+I103+I134+I144+I163+I170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209</v>
      </c>
      <c r="D4" s="35"/>
      <c r="E4" s="11" t="s">
        <v>210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209</v>
      </c>
      <c r="D5" s="41"/>
      <c r="E5" s="14" t="s">
        <v>210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</f>
        <v>0</v>
      </c>
      <c r="R9">
        <f>0+O10+O13+O16+O19+O22+O25</f>
        <v>0</v>
      </c>
    </row>
    <row r="10" spans="1:16" ht="25.5">
      <c r="A10" s="17" t="s">
        <v>47</v>
      </c>
      <c r="B10" s="22" t="s">
        <v>31</v>
      </c>
      <c r="C10" s="22" t="s">
        <v>143</v>
      </c>
      <c r="D10" s="17" t="s">
        <v>49</v>
      </c>
      <c r="E10" s="23" t="s">
        <v>144</v>
      </c>
      <c r="F10" s="24" t="s">
        <v>107</v>
      </c>
      <c r="G10" s="25">
        <v>399.576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49</v>
      </c>
    </row>
    <row r="12" spans="1:5" ht="38.25">
      <c r="A12" s="31" t="s">
        <v>54</v>
      </c>
      <c r="E12" s="30" t="s">
        <v>211</v>
      </c>
    </row>
    <row r="13" spans="1:16" ht="25.5">
      <c r="A13" s="17" t="s">
        <v>47</v>
      </c>
      <c r="B13" s="22" t="s">
        <v>27</v>
      </c>
      <c r="C13" s="22" t="s">
        <v>212</v>
      </c>
      <c r="D13" s="17" t="s">
        <v>49</v>
      </c>
      <c r="E13" s="23" t="s">
        <v>213</v>
      </c>
      <c r="F13" s="24" t="s">
        <v>107</v>
      </c>
      <c r="G13" s="25">
        <v>11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12.75">
      <c r="A15" s="31" t="s">
        <v>54</v>
      </c>
      <c r="E15" s="30" t="s">
        <v>214</v>
      </c>
    </row>
    <row r="16" spans="1:16" ht="12.75">
      <c r="A16" s="17" t="s">
        <v>47</v>
      </c>
      <c r="B16" s="22" t="s">
        <v>26</v>
      </c>
      <c r="C16" s="22" t="s">
        <v>76</v>
      </c>
      <c r="D16" s="17" t="s">
        <v>49</v>
      </c>
      <c r="E16" s="23" t="s">
        <v>77</v>
      </c>
      <c r="F16" s="24" t="s">
        <v>51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215</v>
      </c>
    </row>
    <row r="18" spans="1:5" ht="12.75">
      <c r="A18" s="31" t="s">
        <v>54</v>
      </c>
      <c r="E18" s="30" t="s">
        <v>49</v>
      </c>
    </row>
    <row r="19" spans="1:16" ht="12.75">
      <c r="A19" s="17" t="s">
        <v>47</v>
      </c>
      <c r="B19" s="22" t="s">
        <v>35</v>
      </c>
      <c r="C19" s="22" t="s">
        <v>216</v>
      </c>
      <c r="D19" s="17" t="s">
        <v>49</v>
      </c>
      <c r="E19" s="23" t="s">
        <v>217</v>
      </c>
      <c r="F19" s="24" t="s">
        <v>73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12.75">
      <c r="A21" s="31" t="s">
        <v>54</v>
      </c>
      <c r="E21" s="30" t="s">
        <v>49</v>
      </c>
    </row>
    <row r="22" spans="1:16" ht="12.75">
      <c r="A22" s="17" t="s">
        <v>47</v>
      </c>
      <c r="B22" s="22" t="s">
        <v>37</v>
      </c>
      <c r="C22" s="22" t="s">
        <v>218</v>
      </c>
      <c r="D22" s="17" t="s">
        <v>49</v>
      </c>
      <c r="E22" s="23" t="s">
        <v>219</v>
      </c>
      <c r="F22" s="24" t="s">
        <v>51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220</v>
      </c>
    </row>
    <row r="24" spans="1:5" ht="12.75">
      <c r="A24" s="31" t="s">
        <v>54</v>
      </c>
      <c r="E24" s="30" t="s">
        <v>49</v>
      </c>
    </row>
    <row r="25" spans="1:16" ht="12.75">
      <c r="A25" s="17" t="s">
        <v>47</v>
      </c>
      <c r="B25" s="22" t="s">
        <v>39</v>
      </c>
      <c r="C25" s="22" t="s">
        <v>221</v>
      </c>
      <c r="D25" s="17" t="s">
        <v>49</v>
      </c>
      <c r="E25" s="23" t="s">
        <v>222</v>
      </c>
      <c r="F25" s="24" t="s">
        <v>73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223</v>
      </c>
    </row>
    <row r="27" spans="1:5" ht="12.75">
      <c r="A27" s="29" t="s">
        <v>54</v>
      </c>
      <c r="E27" s="30" t="s">
        <v>49</v>
      </c>
    </row>
    <row r="28" spans="1:18" ht="12.75" customHeight="1">
      <c r="A28" s="5" t="s">
        <v>45</v>
      </c>
      <c r="B28" s="5"/>
      <c r="C28" s="33" t="s">
        <v>31</v>
      </c>
      <c r="D28" s="5"/>
      <c r="E28" s="20" t="s">
        <v>122</v>
      </c>
      <c r="F28" s="5"/>
      <c r="G28" s="5"/>
      <c r="H28" s="5"/>
      <c r="I28" s="34">
        <f>0+Q28</f>
        <v>0</v>
      </c>
      <c r="O28">
        <f>0+R28</f>
        <v>0</v>
      </c>
      <c r="Q28">
        <f>0+I29+I32+I35+I38+I41+I44+I47+I50+I53+I56+I59+I62</f>
        <v>0</v>
      </c>
      <c r="R28">
        <f>0+O29+O32+O35+O38+O41+O44+O47+O50+O53+O56+O59+O62</f>
        <v>0</v>
      </c>
    </row>
    <row r="29" spans="1:16" ht="12.75">
      <c r="A29" s="17" t="s">
        <v>47</v>
      </c>
      <c r="B29" s="22" t="s">
        <v>70</v>
      </c>
      <c r="C29" s="22" t="s">
        <v>154</v>
      </c>
      <c r="D29" s="17" t="s">
        <v>49</v>
      </c>
      <c r="E29" s="23" t="s">
        <v>155</v>
      </c>
      <c r="F29" s="24" t="s">
        <v>131</v>
      </c>
      <c r="G29" s="25">
        <v>8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27</v>
      </c>
    </row>
    <row r="30" spans="1:5" ht="12.75">
      <c r="A30" s="27" t="s">
        <v>52</v>
      </c>
      <c r="E30" s="28" t="s">
        <v>49</v>
      </c>
    </row>
    <row r="31" spans="1:5" ht="12.75">
      <c r="A31" s="31" t="s">
        <v>54</v>
      </c>
      <c r="E31" s="30" t="s">
        <v>224</v>
      </c>
    </row>
    <row r="32" spans="1:16" ht="12.75">
      <c r="A32" s="17" t="s">
        <v>47</v>
      </c>
      <c r="B32" s="22" t="s">
        <v>75</v>
      </c>
      <c r="C32" s="22" t="s">
        <v>225</v>
      </c>
      <c r="D32" s="17" t="s">
        <v>49</v>
      </c>
      <c r="E32" s="23" t="s">
        <v>226</v>
      </c>
      <c r="F32" s="24" t="s">
        <v>125</v>
      </c>
      <c r="G32" s="25">
        <v>9.35</v>
      </c>
      <c r="H32" s="26">
        <v>0</v>
      </c>
      <c r="I32" s="26">
        <f>ROUND(ROUND(H32,2)*ROUND(G32,3),2)</f>
        <v>0</v>
      </c>
      <c r="O32">
        <f>(I32*21)/100</f>
        <v>0</v>
      </c>
      <c r="P32" t="s">
        <v>27</v>
      </c>
    </row>
    <row r="33" spans="1:5" ht="12.75">
      <c r="A33" s="27" t="s">
        <v>52</v>
      </c>
      <c r="E33" s="28" t="s">
        <v>227</v>
      </c>
    </row>
    <row r="34" spans="1:5" ht="12.75">
      <c r="A34" s="31" t="s">
        <v>54</v>
      </c>
      <c r="E34" s="30" t="s">
        <v>228</v>
      </c>
    </row>
    <row r="35" spans="1:16" ht="12.75">
      <c r="A35" s="17" t="s">
        <v>47</v>
      </c>
      <c r="B35" s="22" t="s">
        <v>42</v>
      </c>
      <c r="C35" s="22" t="s">
        <v>229</v>
      </c>
      <c r="D35" s="17" t="s">
        <v>49</v>
      </c>
      <c r="E35" s="23" t="s">
        <v>230</v>
      </c>
      <c r="F35" s="24" t="s">
        <v>125</v>
      </c>
      <c r="G35" s="25">
        <v>14.175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7" t="s">
        <v>52</v>
      </c>
      <c r="E36" s="28" t="s">
        <v>231</v>
      </c>
    </row>
    <row r="37" spans="1:5" ht="12.75">
      <c r="A37" s="31" t="s">
        <v>54</v>
      </c>
      <c r="E37" s="30" t="s">
        <v>232</v>
      </c>
    </row>
    <row r="38" spans="1:16" ht="12.75">
      <c r="A38" s="17" t="s">
        <v>47</v>
      </c>
      <c r="B38" s="22" t="s">
        <v>44</v>
      </c>
      <c r="C38" s="22" t="s">
        <v>233</v>
      </c>
      <c r="D38" s="17" t="s">
        <v>49</v>
      </c>
      <c r="E38" s="23" t="s">
        <v>230</v>
      </c>
      <c r="F38" s="24" t="s">
        <v>125</v>
      </c>
      <c r="G38" s="25">
        <v>5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>
      <c r="A39" s="27" t="s">
        <v>52</v>
      </c>
      <c r="E39" s="28" t="s">
        <v>136</v>
      </c>
    </row>
    <row r="40" spans="1:5" ht="12.75">
      <c r="A40" s="31" t="s">
        <v>54</v>
      </c>
      <c r="E40" s="30" t="s">
        <v>234</v>
      </c>
    </row>
    <row r="41" spans="1:16" ht="12.75">
      <c r="A41" s="17" t="s">
        <v>47</v>
      </c>
      <c r="B41" s="22" t="s">
        <v>85</v>
      </c>
      <c r="C41" s="22" t="s">
        <v>235</v>
      </c>
      <c r="D41" s="17" t="s">
        <v>49</v>
      </c>
      <c r="E41" s="23" t="s">
        <v>236</v>
      </c>
      <c r="F41" s="24" t="s">
        <v>125</v>
      </c>
      <c r="G41" s="25">
        <v>105.602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27</v>
      </c>
    </row>
    <row r="42" spans="1:5" ht="12.75">
      <c r="A42" s="27" t="s">
        <v>52</v>
      </c>
      <c r="E42" s="28" t="s">
        <v>237</v>
      </c>
    </row>
    <row r="43" spans="1:5" ht="38.25">
      <c r="A43" s="31" t="s">
        <v>54</v>
      </c>
      <c r="E43" s="30" t="s">
        <v>238</v>
      </c>
    </row>
    <row r="44" spans="1:16" ht="12.75">
      <c r="A44" s="17" t="s">
        <v>47</v>
      </c>
      <c r="B44" s="22" t="s">
        <v>89</v>
      </c>
      <c r="C44" s="22" t="s">
        <v>239</v>
      </c>
      <c r="D44" s="17" t="s">
        <v>49</v>
      </c>
      <c r="E44" s="23" t="s">
        <v>240</v>
      </c>
      <c r="F44" s="24" t="s">
        <v>125</v>
      </c>
      <c r="G44" s="25">
        <v>96.252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7" t="s">
        <v>52</v>
      </c>
      <c r="E45" s="28" t="s">
        <v>241</v>
      </c>
    </row>
    <row r="46" spans="1:5" ht="12.75">
      <c r="A46" s="31" t="s">
        <v>54</v>
      </c>
      <c r="E46" s="30" t="s">
        <v>242</v>
      </c>
    </row>
    <row r="47" spans="1:16" ht="12.75">
      <c r="A47" s="17" t="s">
        <v>47</v>
      </c>
      <c r="B47" s="22" t="s">
        <v>92</v>
      </c>
      <c r="C47" s="22" t="s">
        <v>243</v>
      </c>
      <c r="D47" s="17" t="s">
        <v>49</v>
      </c>
      <c r="E47" s="23" t="s">
        <v>244</v>
      </c>
      <c r="F47" s="24" t="s">
        <v>125</v>
      </c>
      <c r="G47" s="25">
        <v>185.613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7" t="s">
        <v>52</v>
      </c>
      <c r="E48" s="28" t="s">
        <v>231</v>
      </c>
    </row>
    <row r="49" spans="1:5" ht="76.5">
      <c r="A49" s="31" t="s">
        <v>54</v>
      </c>
      <c r="E49" s="30" t="s">
        <v>245</v>
      </c>
    </row>
    <row r="50" spans="1:16" ht="12.75">
      <c r="A50" s="17" t="s">
        <v>47</v>
      </c>
      <c r="B50" s="22" t="s">
        <v>96</v>
      </c>
      <c r="C50" s="22" t="s">
        <v>246</v>
      </c>
      <c r="D50" s="17" t="s">
        <v>49</v>
      </c>
      <c r="E50" s="23" t="s">
        <v>247</v>
      </c>
      <c r="F50" s="24" t="s">
        <v>125</v>
      </c>
      <c r="G50" s="25">
        <v>305.39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>
      <c r="A51" s="27" t="s">
        <v>52</v>
      </c>
      <c r="E51" s="28" t="s">
        <v>49</v>
      </c>
    </row>
    <row r="52" spans="1:5" ht="12.75">
      <c r="A52" s="31" t="s">
        <v>54</v>
      </c>
      <c r="E52" s="30" t="s">
        <v>248</v>
      </c>
    </row>
    <row r="53" spans="1:16" ht="12.75">
      <c r="A53" s="17" t="s">
        <v>47</v>
      </c>
      <c r="B53" s="22" t="s">
        <v>99</v>
      </c>
      <c r="C53" s="22" t="s">
        <v>249</v>
      </c>
      <c r="D53" s="17" t="s">
        <v>49</v>
      </c>
      <c r="E53" s="23" t="s">
        <v>250</v>
      </c>
      <c r="F53" s="24" t="s">
        <v>125</v>
      </c>
      <c r="G53" s="25">
        <v>96.252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27</v>
      </c>
    </row>
    <row r="54" spans="1:5" ht="12.75">
      <c r="A54" s="27" t="s">
        <v>52</v>
      </c>
      <c r="E54" s="28" t="s">
        <v>251</v>
      </c>
    </row>
    <row r="55" spans="1:5" ht="51">
      <c r="A55" s="31" t="s">
        <v>54</v>
      </c>
      <c r="E55" s="30" t="s">
        <v>252</v>
      </c>
    </row>
    <row r="56" spans="1:16" ht="12.75">
      <c r="A56" s="17" t="s">
        <v>47</v>
      </c>
      <c r="B56" s="22" t="s">
        <v>196</v>
      </c>
      <c r="C56" s="22" t="s">
        <v>253</v>
      </c>
      <c r="D56" s="17" t="s">
        <v>49</v>
      </c>
      <c r="E56" s="23" t="s">
        <v>254</v>
      </c>
      <c r="F56" s="24" t="s">
        <v>125</v>
      </c>
      <c r="G56" s="25">
        <v>37.415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27</v>
      </c>
    </row>
    <row r="57" spans="1:5" ht="12.75">
      <c r="A57" s="27" t="s">
        <v>52</v>
      </c>
      <c r="E57" s="28" t="s">
        <v>255</v>
      </c>
    </row>
    <row r="58" spans="1:5" ht="51">
      <c r="A58" s="31" t="s">
        <v>54</v>
      </c>
      <c r="E58" s="30" t="s">
        <v>256</v>
      </c>
    </row>
    <row r="59" spans="1:16" ht="12.75">
      <c r="A59" s="17" t="s">
        <v>47</v>
      </c>
      <c r="B59" s="22" t="s">
        <v>201</v>
      </c>
      <c r="C59" s="22" t="s">
        <v>257</v>
      </c>
      <c r="D59" s="17" t="s">
        <v>49</v>
      </c>
      <c r="E59" s="23" t="s">
        <v>258</v>
      </c>
      <c r="F59" s="24" t="s">
        <v>119</v>
      </c>
      <c r="G59" s="25">
        <v>93.5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>
      <c r="A60" s="27" t="s">
        <v>52</v>
      </c>
      <c r="E60" s="28" t="s">
        <v>49</v>
      </c>
    </row>
    <row r="61" spans="1:5" ht="12.75">
      <c r="A61" s="31" t="s">
        <v>54</v>
      </c>
      <c r="E61" s="30" t="s">
        <v>259</v>
      </c>
    </row>
    <row r="62" spans="1:16" ht="12.75">
      <c r="A62" s="17" t="s">
        <v>47</v>
      </c>
      <c r="B62" s="22" t="s">
        <v>206</v>
      </c>
      <c r="C62" s="22" t="s">
        <v>260</v>
      </c>
      <c r="D62" s="17" t="s">
        <v>49</v>
      </c>
      <c r="E62" s="23" t="s">
        <v>261</v>
      </c>
      <c r="F62" s="24" t="s">
        <v>119</v>
      </c>
      <c r="G62" s="25">
        <v>93.5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7" t="s">
        <v>52</v>
      </c>
      <c r="E63" s="28" t="s">
        <v>49</v>
      </c>
    </row>
    <row r="64" spans="1:5" ht="12.75">
      <c r="A64" s="29" t="s">
        <v>54</v>
      </c>
      <c r="E64" s="30" t="s">
        <v>262</v>
      </c>
    </row>
    <row r="65" spans="1:18" ht="12.75" customHeight="1">
      <c r="A65" s="5" t="s">
        <v>45</v>
      </c>
      <c r="B65" s="5"/>
      <c r="C65" s="33" t="s">
        <v>27</v>
      </c>
      <c r="D65" s="5"/>
      <c r="E65" s="20" t="s">
        <v>263</v>
      </c>
      <c r="F65" s="5"/>
      <c r="G65" s="5"/>
      <c r="H65" s="5"/>
      <c r="I65" s="34">
        <f>0+Q65</f>
        <v>0</v>
      </c>
      <c r="O65">
        <f>0+R65</f>
        <v>0</v>
      </c>
      <c r="Q65">
        <f>0+I66+I69+I72+I75+I78+I81+I84</f>
        <v>0</v>
      </c>
      <c r="R65">
        <f>0+O66+O69+O72+O75+O78+O81+O84</f>
        <v>0</v>
      </c>
    </row>
    <row r="66" spans="1:16" ht="12.75">
      <c r="A66" s="17" t="s">
        <v>47</v>
      </c>
      <c r="B66" s="22" t="s">
        <v>264</v>
      </c>
      <c r="C66" s="22" t="s">
        <v>265</v>
      </c>
      <c r="D66" s="17" t="s">
        <v>49</v>
      </c>
      <c r="E66" s="23" t="s">
        <v>266</v>
      </c>
      <c r="F66" s="24" t="s">
        <v>119</v>
      </c>
      <c r="G66" s="25">
        <v>4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27</v>
      </c>
    </row>
    <row r="67" spans="1:5" ht="25.5">
      <c r="A67" s="27" t="s">
        <v>52</v>
      </c>
      <c r="E67" s="28" t="s">
        <v>267</v>
      </c>
    </row>
    <row r="68" spans="1:5" ht="12.75">
      <c r="A68" s="31" t="s">
        <v>54</v>
      </c>
      <c r="E68" s="30" t="s">
        <v>268</v>
      </c>
    </row>
    <row r="69" spans="1:16" ht="12.75">
      <c r="A69" s="17" t="s">
        <v>47</v>
      </c>
      <c r="B69" s="22" t="s">
        <v>269</v>
      </c>
      <c r="C69" s="22" t="s">
        <v>270</v>
      </c>
      <c r="D69" s="17" t="s">
        <v>49</v>
      </c>
      <c r="E69" s="23" t="s">
        <v>271</v>
      </c>
      <c r="F69" s="24" t="s">
        <v>131</v>
      </c>
      <c r="G69" s="25">
        <v>288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27</v>
      </c>
    </row>
    <row r="70" spans="1:5" ht="12.75">
      <c r="A70" s="27" t="s">
        <v>52</v>
      </c>
      <c r="E70" s="28" t="s">
        <v>272</v>
      </c>
    </row>
    <row r="71" spans="1:5" ht="12.75">
      <c r="A71" s="31" t="s">
        <v>54</v>
      </c>
      <c r="E71" s="30" t="s">
        <v>273</v>
      </c>
    </row>
    <row r="72" spans="1:16" ht="12.75">
      <c r="A72" s="17" t="s">
        <v>47</v>
      </c>
      <c r="B72" s="22" t="s">
        <v>274</v>
      </c>
      <c r="C72" s="22" t="s">
        <v>275</v>
      </c>
      <c r="D72" s="17" t="s">
        <v>49</v>
      </c>
      <c r="E72" s="23" t="s">
        <v>276</v>
      </c>
      <c r="F72" s="24" t="s">
        <v>119</v>
      </c>
      <c r="G72" s="25">
        <v>120</v>
      </c>
      <c r="H72" s="26">
        <v>0</v>
      </c>
      <c r="I72" s="26">
        <f>ROUND(ROUND(H72,2)*ROUND(G72,3),2)</f>
        <v>0</v>
      </c>
      <c r="O72">
        <f>(I72*21)/100</f>
        <v>0</v>
      </c>
      <c r="P72" t="s">
        <v>27</v>
      </c>
    </row>
    <row r="73" spans="1:5" ht="38.25">
      <c r="A73" s="27" t="s">
        <v>52</v>
      </c>
      <c r="E73" s="28" t="s">
        <v>277</v>
      </c>
    </row>
    <row r="74" spans="1:5" ht="12.75">
      <c r="A74" s="31" t="s">
        <v>54</v>
      </c>
      <c r="E74" s="30" t="s">
        <v>278</v>
      </c>
    </row>
    <row r="75" spans="1:16" ht="12.75">
      <c r="A75" s="17" t="s">
        <v>47</v>
      </c>
      <c r="B75" s="22" t="s">
        <v>279</v>
      </c>
      <c r="C75" s="22" t="s">
        <v>280</v>
      </c>
      <c r="D75" s="17" t="s">
        <v>49</v>
      </c>
      <c r="E75" s="23" t="s">
        <v>281</v>
      </c>
      <c r="F75" s="24" t="s">
        <v>119</v>
      </c>
      <c r="G75" s="25">
        <v>120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27</v>
      </c>
    </row>
    <row r="76" spans="1:5" ht="25.5">
      <c r="A76" s="27" t="s">
        <v>52</v>
      </c>
      <c r="E76" s="28" t="s">
        <v>282</v>
      </c>
    </row>
    <row r="77" spans="1:5" ht="12.75">
      <c r="A77" s="31" t="s">
        <v>54</v>
      </c>
      <c r="E77" s="30" t="s">
        <v>283</v>
      </c>
    </row>
    <row r="78" spans="1:16" ht="12.75">
      <c r="A78" s="17" t="s">
        <v>47</v>
      </c>
      <c r="B78" s="22" t="s">
        <v>284</v>
      </c>
      <c r="C78" s="22" t="s">
        <v>285</v>
      </c>
      <c r="D78" s="17" t="s">
        <v>49</v>
      </c>
      <c r="E78" s="23" t="s">
        <v>286</v>
      </c>
      <c r="F78" s="24" t="s">
        <v>131</v>
      </c>
      <c r="G78" s="25">
        <v>252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27</v>
      </c>
    </row>
    <row r="79" spans="1:5" ht="12.75">
      <c r="A79" s="27" t="s">
        <v>52</v>
      </c>
      <c r="E79" s="28" t="s">
        <v>287</v>
      </c>
    </row>
    <row r="80" spans="1:5" ht="51">
      <c r="A80" s="31" t="s">
        <v>54</v>
      </c>
      <c r="E80" s="30" t="s">
        <v>288</v>
      </c>
    </row>
    <row r="81" spans="1:16" ht="12.75">
      <c r="A81" s="17" t="s">
        <v>47</v>
      </c>
      <c r="B81" s="22" t="s">
        <v>289</v>
      </c>
      <c r="C81" s="22" t="s">
        <v>290</v>
      </c>
      <c r="D81" s="17" t="s">
        <v>49</v>
      </c>
      <c r="E81" s="23" t="s">
        <v>291</v>
      </c>
      <c r="F81" s="24" t="s">
        <v>131</v>
      </c>
      <c r="G81" s="25">
        <v>63</v>
      </c>
      <c r="H81" s="26">
        <v>0</v>
      </c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>
      <c r="A82" s="27" t="s">
        <v>52</v>
      </c>
      <c r="E82" s="28" t="s">
        <v>287</v>
      </c>
    </row>
    <row r="83" spans="1:5" ht="38.25">
      <c r="A83" s="31" t="s">
        <v>54</v>
      </c>
      <c r="E83" s="30" t="s">
        <v>292</v>
      </c>
    </row>
    <row r="84" spans="1:16" ht="12.75">
      <c r="A84" s="17" t="s">
        <v>47</v>
      </c>
      <c r="B84" s="22" t="s">
        <v>293</v>
      </c>
      <c r="C84" s="22" t="s">
        <v>294</v>
      </c>
      <c r="D84" s="17" t="s">
        <v>49</v>
      </c>
      <c r="E84" s="23" t="s">
        <v>295</v>
      </c>
      <c r="F84" s="24" t="s">
        <v>119</v>
      </c>
      <c r="G84" s="25">
        <v>41.85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27</v>
      </c>
    </row>
    <row r="85" spans="1:5" ht="12.75">
      <c r="A85" s="27" t="s">
        <v>52</v>
      </c>
      <c r="E85" s="28" t="s">
        <v>296</v>
      </c>
    </row>
    <row r="86" spans="1:5" ht="38.25">
      <c r="A86" s="29" t="s">
        <v>54</v>
      </c>
      <c r="E86" s="30" t="s">
        <v>297</v>
      </c>
    </row>
    <row r="87" spans="1:18" ht="12.75" customHeight="1">
      <c r="A87" s="5" t="s">
        <v>45</v>
      </c>
      <c r="B87" s="5"/>
      <c r="C87" s="33" t="s">
        <v>26</v>
      </c>
      <c r="D87" s="5"/>
      <c r="E87" s="20" t="s">
        <v>298</v>
      </c>
      <c r="F87" s="5"/>
      <c r="G87" s="5"/>
      <c r="H87" s="5"/>
      <c r="I87" s="34">
        <f>0+Q87</f>
        <v>0</v>
      </c>
      <c r="O87">
        <f>0+R87</f>
        <v>0</v>
      </c>
      <c r="Q87">
        <f>0+I88+I91+I94+I97+I100</f>
        <v>0</v>
      </c>
      <c r="R87">
        <f>0+O88+O91+O94+O97+O100</f>
        <v>0</v>
      </c>
    </row>
    <row r="88" spans="1:16" ht="12.75">
      <c r="A88" s="17" t="s">
        <v>47</v>
      </c>
      <c r="B88" s="22" t="s">
        <v>299</v>
      </c>
      <c r="C88" s="22" t="s">
        <v>300</v>
      </c>
      <c r="D88" s="17" t="s">
        <v>49</v>
      </c>
      <c r="E88" s="23" t="s">
        <v>301</v>
      </c>
      <c r="F88" s="24" t="s">
        <v>302</v>
      </c>
      <c r="G88" s="25">
        <v>204</v>
      </c>
      <c r="H88" s="26">
        <v>0</v>
      </c>
      <c r="I88" s="26">
        <f>ROUND(ROUND(H88,2)*ROUND(G88,3),2)</f>
        <v>0</v>
      </c>
      <c r="O88">
        <f>(I88*21)/100</f>
        <v>0</v>
      </c>
      <c r="P88" t="s">
        <v>27</v>
      </c>
    </row>
    <row r="89" spans="1:5" ht="12.75">
      <c r="A89" s="27" t="s">
        <v>52</v>
      </c>
      <c r="E89" s="28" t="s">
        <v>49</v>
      </c>
    </row>
    <row r="90" spans="1:5" ht="12.75">
      <c r="A90" s="31" t="s">
        <v>54</v>
      </c>
      <c r="E90" s="30" t="s">
        <v>303</v>
      </c>
    </row>
    <row r="91" spans="1:16" ht="12.75">
      <c r="A91" s="17" t="s">
        <v>47</v>
      </c>
      <c r="B91" s="22" t="s">
        <v>304</v>
      </c>
      <c r="C91" s="22" t="s">
        <v>305</v>
      </c>
      <c r="D91" s="17" t="s">
        <v>49</v>
      </c>
      <c r="E91" s="23" t="s">
        <v>306</v>
      </c>
      <c r="F91" s="24" t="s">
        <v>125</v>
      </c>
      <c r="G91" s="25">
        <v>15.913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27</v>
      </c>
    </row>
    <row r="92" spans="1:5" ht="12.75">
      <c r="A92" s="27" t="s">
        <v>52</v>
      </c>
      <c r="E92" s="28" t="s">
        <v>307</v>
      </c>
    </row>
    <row r="93" spans="1:5" ht="12.75">
      <c r="A93" s="31" t="s">
        <v>54</v>
      </c>
      <c r="E93" s="30" t="s">
        <v>308</v>
      </c>
    </row>
    <row r="94" spans="1:16" ht="12.75">
      <c r="A94" s="17" t="s">
        <v>47</v>
      </c>
      <c r="B94" s="22" t="s">
        <v>309</v>
      </c>
      <c r="C94" s="22" t="s">
        <v>310</v>
      </c>
      <c r="D94" s="17" t="s">
        <v>49</v>
      </c>
      <c r="E94" s="23" t="s">
        <v>311</v>
      </c>
      <c r="F94" s="24" t="s">
        <v>107</v>
      </c>
      <c r="G94" s="25">
        <v>2.387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27</v>
      </c>
    </row>
    <row r="95" spans="1:5" ht="12.75">
      <c r="A95" s="27" t="s">
        <v>52</v>
      </c>
      <c r="E95" s="28" t="s">
        <v>312</v>
      </c>
    </row>
    <row r="96" spans="1:5" ht="12.75">
      <c r="A96" s="31" t="s">
        <v>54</v>
      </c>
      <c r="E96" s="30" t="s">
        <v>313</v>
      </c>
    </row>
    <row r="97" spans="1:16" ht="12.75">
      <c r="A97" s="17" t="s">
        <v>47</v>
      </c>
      <c r="B97" s="22" t="s">
        <v>314</v>
      </c>
      <c r="C97" s="22" t="s">
        <v>315</v>
      </c>
      <c r="D97" s="17" t="s">
        <v>49</v>
      </c>
      <c r="E97" s="23" t="s">
        <v>316</v>
      </c>
      <c r="F97" s="24" t="s">
        <v>125</v>
      </c>
      <c r="G97" s="25">
        <v>61.801</v>
      </c>
      <c r="H97" s="26">
        <v>0</v>
      </c>
      <c r="I97" s="26">
        <f>ROUND(ROUND(H97,2)*ROUND(G97,3),2)</f>
        <v>0</v>
      </c>
      <c r="O97">
        <f>(I97*21)/100</f>
        <v>0</v>
      </c>
      <c r="P97" t="s">
        <v>27</v>
      </c>
    </row>
    <row r="98" spans="1:5" ht="25.5">
      <c r="A98" s="27" t="s">
        <v>52</v>
      </c>
      <c r="E98" s="28" t="s">
        <v>317</v>
      </c>
    </row>
    <row r="99" spans="1:5" ht="63.75">
      <c r="A99" s="31" t="s">
        <v>54</v>
      </c>
      <c r="E99" s="30" t="s">
        <v>318</v>
      </c>
    </row>
    <row r="100" spans="1:16" ht="12.75">
      <c r="A100" s="17" t="s">
        <v>47</v>
      </c>
      <c r="B100" s="22" t="s">
        <v>319</v>
      </c>
      <c r="C100" s="22" t="s">
        <v>320</v>
      </c>
      <c r="D100" s="17" t="s">
        <v>49</v>
      </c>
      <c r="E100" s="23" t="s">
        <v>321</v>
      </c>
      <c r="F100" s="24" t="s">
        <v>107</v>
      </c>
      <c r="G100" s="25">
        <v>11.124</v>
      </c>
      <c r="H100" s="26">
        <v>0</v>
      </c>
      <c r="I100" s="26">
        <f>ROUND(ROUND(H100,2)*ROUND(G100,3),2)</f>
        <v>0</v>
      </c>
      <c r="O100">
        <f>(I100*21)/100</f>
        <v>0</v>
      </c>
      <c r="P100" t="s">
        <v>27</v>
      </c>
    </row>
    <row r="101" spans="1:5" ht="12.75">
      <c r="A101" s="27" t="s">
        <v>52</v>
      </c>
      <c r="E101" s="28" t="s">
        <v>322</v>
      </c>
    </row>
    <row r="102" spans="1:5" ht="12.75">
      <c r="A102" s="29" t="s">
        <v>54</v>
      </c>
      <c r="E102" s="30" t="s">
        <v>323</v>
      </c>
    </row>
    <row r="103" spans="1:18" ht="12.75" customHeight="1">
      <c r="A103" s="5" t="s">
        <v>45</v>
      </c>
      <c r="B103" s="5"/>
      <c r="C103" s="33" t="s">
        <v>35</v>
      </c>
      <c r="D103" s="5"/>
      <c r="E103" s="20" t="s">
        <v>324</v>
      </c>
      <c r="F103" s="5"/>
      <c r="G103" s="5"/>
      <c r="H103" s="5"/>
      <c r="I103" s="34">
        <f>0+Q103</f>
        <v>0</v>
      </c>
      <c r="O103">
        <f>0+R103</f>
        <v>0</v>
      </c>
      <c r="Q103">
        <f>0+I104+I107+I110+I113+I116+I119+I122+I125+I128+I131</f>
        <v>0</v>
      </c>
      <c r="R103">
        <f>0+O104+O107+O110+O113+O116+O119+O122+O125+O128+O131</f>
        <v>0</v>
      </c>
    </row>
    <row r="104" spans="1:16" ht="12.75">
      <c r="A104" s="17" t="s">
        <v>47</v>
      </c>
      <c r="B104" s="22" t="s">
        <v>325</v>
      </c>
      <c r="C104" s="22" t="s">
        <v>326</v>
      </c>
      <c r="D104" s="17" t="s">
        <v>49</v>
      </c>
      <c r="E104" s="23" t="s">
        <v>327</v>
      </c>
      <c r="F104" s="24" t="s">
        <v>125</v>
      </c>
      <c r="G104" s="25">
        <v>50.05</v>
      </c>
      <c r="H104" s="26">
        <v>0</v>
      </c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>
      <c r="A105" s="27" t="s">
        <v>52</v>
      </c>
      <c r="E105" s="28" t="s">
        <v>49</v>
      </c>
    </row>
    <row r="106" spans="1:5" ht="12.75">
      <c r="A106" s="31" t="s">
        <v>54</v>
      </c>
      <c r="E106" s="30" t="s">
        <v>328</v>
      </c>
    </row>
    <row r="107" spans="1:16" ht="12.75">
      <c r="A107" s="17" t="s">
        <v>47</v>
      </c>
      <c r="B107" s="22" t="s">
        <v>329</v>
      </c>
      <c r="C107" s="22" t="s">
        <v>330</v>
      </c>
      <c r="D107" s="17" t="s">
        <v>49</v>
      </c>
      <c r="E107" s="23" t="s">
        <v>331</v>
      </c>
      <c r="F107" s="24" t="s">
        <v>107</v>
      </c>
      <c r="G107" s="25">
        <v>6.006</v>
      </c>
      <c r="H107" s="26">
        <v>0</v>
      </c>
      <c r="I107" s="26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27" t="s">
        <v>52</v>
      </c>
      <c r="E108" s="28" t="s">
        <v>332</v>
      </c>
    </row>
    <row r="109" spans="1:5" ht="12.75">
      <c r="A109" s="31" t="s">
        <v>54</v>
      </c>
      <c r="E109" s="30" t="s">
        <v>333</v>
      </c>
    </row>
    <row r="110" spans="1:16" ht="12.75">
      <c r="A110" s="17" t="s">
        <v>47</v>
      </c>
      <c r="B110" s="22" t="s">
        <v>334</v>
      </c>
      <c r="C110" s="22" t="s">
        <v>335</v>
      </c>
      <c r="D110" s="17" t="s">
        <v>49</v>
      </c>
      <c r="E110" s="23" t="s">
        <v>336</v>
      </c>
      <c r="F110" s="24" t="s">
        <v>107</v>
      </c>
      <c r="G110" s="25">
        <v>17</v>
      </c>
      <c r="H110" s="26">
        <v>0</v>
      </c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12.75">
      <c r="A111" s="27" t="s">
        <v>52</v>
      </c>
      <c r="E111" s="28" t="s">
        <v>337</v>
      </c>
    </row>
    <row r="112" spans="1:5" ht="12.75">
      <c r="A112" s="31" t="s">
        <v>54</v>
      </c>
      <c r="E112" s="30" t="s">
        <v>338</v>
      </c>
    </row>
    <row r="113" spans="1:16" ht="12.75">
      <c r="A113" s="17" t="s">
        <v>47</v>
      </c>
      <c r="B113" s="22" t="s">
        <v>339</v>
      </c>
      <c r="C113" s="22" t="s">
        <v>340</v>
      </c>
      <c r="D113" s="17" t="s">
        <v>49</v>
      </c>
      <c r="E113" s="23" t="s">
        <v>341</v>
      </c>
      <c r="F113" s="24" t="s">
        <v>125</v>
      </c>
      <c r="G113" s="25">
        <v>14.244</v>
      </c>
      <c r="H113" s="26">
        <v>0</v>
      </c>
      <c r="I113" s="26">
        <f>ROUND(ROUND(H113,2)*ROUND(G113,3),2)</f>
        <v>0</v>
      </c>
      <c r="O113">
        <f>(I113*21)/100</f>
        <v>0</v>
      </c>
      <c r="P113" t="s">
        <v>27</v>
      </c>
    </row>
    <row r="114" spans="1:5" ht="12.75">
      <c r="A114" s="27" t="s">
        <v>52</v>
      </c>
      <c r="E114" s="28" t="s">
        <v>342</v>
      </c>
    </row>
    <row r="115" spans="1:5" ht="76.5">
      <c r="A115" s="31" t="s">
        <v>54</v>
      </c>
      <c r="E115" s="30" t="s">
        <v>343</v>
      </c>
    </row>
    <row r="116" spans="1:16" ht="12.75">
      <c r="A116" s="17" t="s">
        <v>47</v>
      </c>
      <c r="B116" s="22" t="s">
        <v>344</v>
      </c>
      <c r="C116" s="22" t="s">
        <v>345</v>
      </c>
      <c r="D116" s="17" t="s">
        <v>49</v>
      </c>
      <c r="E116" s="23" t="s">
        <v>346</v>
      </c>
      <c r="F116" s="24" t="s">
        <v>125</v>
      </c>
      <c r="G116" s="25">
        <v>0.9</v>
      </c>
      <c r="H116" s="26">
        <v>0</v>
      </c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12.75">
      <c r="A117" s="27" t="s">
        <v>52</v>
      </c>
      <c r="E117" s="28" t="s">
        <v>347</v>
      </c>
    </row>
    <row r="118" spans="1:5" ht="12.75">
      <c r="A118" s="31" t="s">
        <v>54</v>
      </c>
      <c r="E118" s="30" t="s">
        <v>348</v>
      </c>
    </row>
    <row r="119" spans="1:16" ht="12.75">
      <c r="A119" s="17" t="s">
        <v>47</v>
      </c>
      <c r="B119" s="22" t="s">
        <v>349</v>
      </c>
      <c r="C119" s="22" t="s">
        <v>350</v>
      </c>
      <c r="D119" s="17" t="s">
        <v>49</v>
      </c>
      <c r="E119" s="23" t="s">
        <v>351</v>
      </c>
      <c r="F119" s="24" t="s">
        <v>125</v>
      </c>
      <c r="G119" s="25">
        <v>12.555</v>
      </c>
      <c r="H119" s="26">
        <v>0</v>
      </c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>
      <c r="A120" s="27" t="s">
        <v>52</v>
      </c>
      <c r="E120" s="28" t="s">
        <v>352</v>
      </c>
    </row>
    <row r="121" spans="1:5" ht="38.25">
      <c r="A121" s="31" t="s">
        <v>54</v>
      </c>
      <c r="E121" s="30" t="s">
        <v>353</v>
      </c>
    </row>
    <row r="122" spans="1:16" ht="12.75">
      <c r="A122" s="17" t="s">
        <v>47</v>
      </c>
      <c r="B122" s="22" t="s">
        <v>354</v>
      </c>
      <c r="C122" s="22" t="s">
        <v>355</v>
      </c>
      <c r="D122" s="17" t="s">
        <v>49</v>
      </c>
      <c r="E122" s="23" t="s">
        <v>356</v>
      </c>
      <c r="F122" s="24" t="s">
        <v>125</v>
      </c>
      <c r="G122" s="25">
        <v>63.383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27</v>
      </c>
    </row>
    <row r="123" spans="1:5" ht="12.75">
      <c r="A123" s="27" t="s">
        <v>52</v>
      </c>
      <c r="E123" s="28" t="s">
        <v>49</v>
      </c>
    </row>
    <row r="124" spans="1:5" ht="38.25">
      <c r="A124" s="31" t="s">
        <v>54</v>
      </c>
      <c r="E124" s="30" t="s">
        <v>357</v>
      </c>
    </row>
    <row r="125" spans="1:16" ht="12.75">
      <c r="A125" s="17" t="s">
        <v>47</v>
      </c>
      <c r="B125" s="22" t="s">
        <v>358</v>
      </c>
      <c r="C125" s="22" t="s">
        <v>359</v>
      </c>
      <c r="D125" s="17" t="s">
        <v>49</v>
      </c>
      <c r="E125" s="23" t="s">
        <v>360</v>
      </c>
      <c r="F125" s="24" t="s">
        <v>125</v>
      </c>
      <c r="G125" s="25">
        <v>12.14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27</v>
      </c>
    </row>
    <row r="126" spans="1:5" ht="12.75">
      <c r="A126" s="27" t="s">
        <v>52</v>
      </c>
      <c r="E126" s="28" t="s">
        <v>361</v>
      </c>
    </row>
    <row r="127" spans="1:5" ht="38.25">
      <c r="A127" s="31" t="s">
        <v>54</v>
      </c>
      <c r="E127" s="30" t="s">
        <v>362</v>
      </c>
    </row>
    <row r="128" spans="1:16" ht="12.75">
      <c r="A128" s="17" t="s">
        <v>47</v>
      </c>
      <c r="B128" s="22" t="s">
        <v>363</v>
      </c>
      <c r="C128" s="22" t="s">
        <v>364</v>
      </c>
      <c r="D128" s="17" t="s">
        <v>49</v>
      </c>
      <c r="E128" s="23" t="s">
        <v>365</v>
      </c>
      <c r="F128" s="24" t="s">
        <v>125</v>
      </c>
      <c r="G128" s="25">
        <v>7.5</v>
      </c>
      <c r="H128" s="26">
        <v>0</v>
      </c>
      <c r="I128" s="26">
        <f>ROUND(ROUND(H128,2)*ROUND(G128,3),2)</f>
        <v>0</v>
      </c>
      <c r="O128">
        <f>(I128*21)/100</f>
        <v>0</v>
      </c>
      <c r="P128" t="s">
        <v>27</v>
      </c>
    </row>
    <row r="129" spans="1:5" ht="12.75">
      <c r="A129" s="27" t="s">
        <v>52</v>
      </c>
      <c r="E129" s="28" t="s">
        <v>366</v>
      </c>
    </row>
    <row r="130" spans="1:5" ht="12.75">
      <c r="A130" s="31" t="s">
        <v>54</v>
      </c>
      <c r="E130" s="30" t="s">
        <v>367</v>
      </c>
    </row>
    <row r="131" spans="1:16" ht="12.75">
      <c r="A131" s="17" t="s">
        <v>47</v>
      </c>
      <c r="B131" s="22" t="s">
        <v>368</v>
      </c>
      <c r="C131" s="22" t="s">
        <v>369</v>
      </c>
      <c r="D131" s="17" t="s">
        <v>49</v>
      </c>
      <c r="E131" s="23" t="s">
        <v>370</v>
      </c>
      <c r="F131" s="24" t="s">
        <v>125</v>
      </c>
      <c r="G131" s="25">
        <v>1.2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27</v>
      </c>
    </row>
    <row r="132" spans="1:5" ht="12.75">
      <c r="A132" s="27" t="s">
        <v>52</v>
      </c>
      <c r="E132" s="28" t="s">
        <v>49</v>
      </c>
    </row>
    <row r="133" spans="1:5" ht="12.75">
      <c r="A133" s="29" t="s">
        <v>54</v>
      </c>
      <c r="E133" s="30" t="s">
        <v>371</v>
      </c>
    </row>
    <row r="134" spans="1:18" ht="12.75" customHeight="1">
      <c r="A134" s="5" t="s">
        <v>45</v>
      </c>
      <c r="B134" s="5"/>
      <c r="C134" s="33" t="s">
        <v>37</v>
      </c>
      <c r="D134" s="5"/>
      <c r="E134" s="20" t="s">
        <v>142</v>
      </c>
      <c r="F134" s="5"/>
      <c r="G134" s="5"/>
      <c r="H134" s="5"/>
      <c r="I134" s="34">
        <f>0+Q134</f>
        <v>0</v>
      </c>
      <c r="O134">
        <f>0+R134</f>
        <v>0</v>
      </c>
      <c r="Q134">
        <f>0+I135+I138+I141</f>
        <v>0</v>
      </c>
      <c r="R134">
        <f>0+O135+O138+O141</f>
        <v>0</v>
      </c>
    </row>
    <row r="135" spans="1:16" ht="12.75">
      <c r="A135" s="17" t="s">
        <v>47</v>
      </c>
      <c r="B135" s="22" t="s">
        <v>372</v>
      </c>
      <c r="C135" s="22" t="s">
        <v>181</v>
      </c>
      <c r="D135" s="17" t="s">
        <v>49</v>
      </c>
      <c r="E135" s="23" t="s">
        <v>182</v>
      </c>
      <c r="F135" s="24" t="s">
        <v>119</v>
      </c>
      <c r="G135" s="25">
        <v>68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27" t="s">
        <v>52</v>
      </c>
      <c r="E136" s="28" t="s">
        <v>183</v>
      </c>
    </row>
    <row r="137" spans="1:5" ht="12.75">
      <c r="A137" s="31" t="s">
        <v>54</v>
      </c>
      <c r="E137" s="30" t="s">
        <v>373</v>
      </c>
    </row>
    <row r="138" spans="1:16" ht="12.75">
      <c r="A138" s="17" t="s">
        <v>47</v>
      </c>
      <c r="B138" s="22" t="s">
        <v>374</v>
      </c>
      <c r="C138" s="22" t="s">
        <v>185</v>
      </c>
      <c r="D138" s="17" t="s">
        <v>49</v>
      </c>
      <c r="E138" s="23" t="s">
        <v>186</v>
      </c>
      <c r="F138" s="24" t="s">
        <v>119</v>
      </c>
      <c r="G138" s="25">
        <v>68</v>
      </c>
      <c r="H138" s="26">
        <v>0</v>
      </c>
      <c r="I138" s="26">
        <f>ROUND(ROUND(H138,2)*ROUND(G138,3),2)</f>
        <v>0</v>
      </c>
      <c r="O138">
        <f>(I138*21)/100</f>
        <v>0</v>
      </c>
      <c r="P138" t="s">
        <v>27</v>
      </c>
    </row>
    <row r="139" spans="1:5" ht="12.75">
      <c r="A139" s="27" t="s">
        <v>52</v>
      </c>
      <c r="E139" s="28" t="s">
        <v>187</v>
      </c>
    </row>
    <row r="140" spans="1:5" ht="12.75">
      <c r="A140" s="31" t="s">
        <v>54</v>
      </c>
      <c r="E140" s="30" t="s">
        <v>373</v>
      </c>
    </row>
    <row r="141" spans="1:16" ht="12.75">
      <c r="A141" s="17" t="s">
        <v>47</v>
      </c>
      <c r="B141" s="22" t="s">
        <v>375</v>
      </c>
      <c r="C141" s="22" t="s">
        <v>376</v>
      </c>
      <c r="D141" s="17" t="s">
        <v>49</v>
      </c>
      <c r="E141" s="23" t="s">
        <v>377</v>
      </c>
      <c r="F141" s="24" t="s">
        <v>119</v>
      </c>
      <c r="G141" s="25">
        <v>68</v>
      </c>
      <c r="H141" s="26">
        <v>0</v>
      </c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12.75">
      <c r="A142" s="27" t="s">
        <v>52</v>
      </c>
      <c r="E142" s="28" t="s">
        <v>378</v>
      </c>
    </row>
    <row r="143" spans="1:5" ht="12.75">
      <c r="A143" s="29" t="s">
        <v>54</v>
      </c>
      <c r="E143" s="30" t="s">
        <v>373</v>
      </c>
    </row>
    <row r="144" spans="1:18" ht="12.75" customHeight="1">
      <c r="A144" s="5" t="s">
        <v>45</v>
      </c>
      <c r="B144" s="5"/>
      <c r="C144" s="33" t="s">
        <v>70</v>
      </c>
      <c r="D144" s="5"/>
      <c r="E144" s="20" t="s">
        <v>379</v>
      </c>
      <c r="F144" s="5"/>
      <c r="G144" s="5"/>
      <c r="H144" s="5"/>
      <c r="I144" s="34">
        <f>0+Q144</f>
        <v>0</v>
      </c>
      <c r="O144">
        <f>0+R144</f>
        <v>0</v>
      </c>
      <c r="Q144">
        <f>0+I145+I148+I151+I154+I157+I160</f>
        <v>0</v>
      </c>
      <c r="R144">
        <f>0+O145+O148+O151+O154+O157+O160</f>
        <v>0</v>
      </c>
    </row>
    <row r="145" spans="1:16" ht="12.75">
      <c r="A145" s="17" t="s">
        <v>47</v>
      </c>
      <c r="B145" s="22" t="s">
        <v>380</v>
      </c>
      <c r="C145" s="22" t="s">
        <v>381</v>
      </c>
      <c r="D145" s="17" t="s">
        <v>49</v>
      </c>
      <c r="E145" s="23" t="s">
        <v>382</v>
      </c>
      <c r="F145" s="24" t="s">
        <v>119</v>
      </c>
      <c r="G145" s="25">
        <v>30.6</v>
      </c>
      <c r="H145" s="26">
        <v>0</v>
      </c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>
      <c r="A146" s="27" t="s">
        <v>52</v>
      </c>
      <c r="E146" s="28" t="s">
        <v>383</v>
      </c>
    </row>
    <row r="147" spans="1:5" ht="12.75">
      <c r="A147" s="31" t="s">
        <v>54</v>
      </c>
      <c r="E147" s="30" t="s">
        <v>384</v>
      </c>
    </row>
    <row r="148" spans="1:16" ht="25.5">
      <c r="A148" s="17" t="s">
        <v>47</v>
      </c>
      <c r="B148" s="22" t="s">
        <v>385</v>
      </c>
      <c r="C148" s="22" t="s">
        <v>386</v>
      </c>
      <c r="D148" s="17" t="s">
        <v>49</v>
      </c>
      <c r="E148" s="23" t="s">
        <v>387</v>
      </c>
      <c r="F148" s="24" t="s">
        <v>119</v>
      </c>
      <c r="G148" s="25">
        <v>115.5</v>
      </c>
      <c r="H148" s="26">
        <v>0</v>
      </c>
      <c r="I148" s="26">
        <f>ROUND(ROUND(H148,2)*ROUND(G148,3),2)</f>
        <v>0</v>
      </c>
      <c r="O148">
        <f>(I148*21)/100</f>
        <v>0</v>
      </c>
      <c r="P148" t="s">
        <v>27</v>
      </c>
    </row>
    <row r="149" spans="1:5" ht="12.75">
      <c r="A149" s="27" t="s">
        <v>52</v>
      </c>
      <c r="E149" s="28" t="s">
        <v>49</v>
      </c>
    </row>
    <row r="150" spans="1:5" ht="12.75">
      <c r="A150" s="31" t="s">
        <v>54</v>
      </c>
      <c r="E150" s="30" t="s">
        <v>388</v>
      </c>
    </row>
    <row r="151" spans="1:16" ht="12.75">
      <c r="A151" s="17" t="s">
        <v>47</v>
      </c>
      <c r="B151" s="22" t="s">
        <v>389</v>
      </c>
      <c r="C151" s="22" t="s">
        <v>390</v>
      </c>
      <c r="D151" s="17" t="s">
        <v>49</v>
      </c>
      <c r="E151" s="23" t="s">
        <v>391</v>
      </c>
      <c r="F151" s="24" t="s">
        <v>119</v>
      </c>
      <c r="G151" s="25">
        <v>18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>
      <c r="A152" s="27" t="s">
        <v>52</v>
      </c>
      <c r="E152" s="28" t="s">
        <v>392</v>
      </c>
    </row>
    <row r="153" spans="1:5" ht="12.75">
      <c r="A153" s="31" t="s">
        <v>54</v>
      </c>
      <c r="E153" s="30" t="s">
        <v>393</v>
      </c>
    </row>
    <row r="154" spans="1:16" ht="12.75">
      <c r="A154" s="17" t="s">
        <v>47</v>
      </c>
      <c r="B154" s="22" t="s">
        <v>394</v>
      </c>
      <c r="C154" s="22" t="s">
        <v>395</v>
      </c>
      <c r="D154" s="17" t="s">
        <v>49</v>
      </c>
      <c r="E154" s="23" t="s">
        <v>396</v>
      </c>
      <c r="F154" s="24" t="s">
        <v>119</v>
      </c>
      <c r="G154" s="25">
        <v>3</v>
      </c>
      <c r="H154" s="26">
        <v>0</v>
      </c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12.75">
      <c r="A155" s="27" t="s">
        <v>52</v>
      </c>
      <c r="E155" s="28" t="s">
        <v>397</v>
      </c>
    </row>
    <row r="156" spans="1:5" ht="12.75">
      <c r="A156" s="31" t="s">
        <v>54</v>
      </c>
      <c r="E156" s="30" t="s">
        <v>398</v>
      </c>
    </row>
    <row r="157" spans="1:16" ht="12.75">
      <c r="A157" s="17" t="s">
        <v>47</v>
      </c>
      <c r="B157" s="22" t="s">
        <v>399</v>
      </c>
      <c r="C157" s="22" t="s">
        <v>400</v>
      </c>
      <c r="D157" s="17" t="s">
        <v>49</v>
      </c>
      <c r="E157" s="23" t="s">
        <v>401</v>
      </c>
      <c r="F157" s="24" t="s">
        <v>119</v>
      </c>
      <c r="G157" s="25">
        <v>25.5</v>
      </c>
      <c r="H157" s="26">
        <v>0</v>
      </c>
      <c r="I157" s="26">
        <f>ROUND(ROUND(H157,2)*ROUND(G157,3),2)</f>
        <v>0</v>
      </c>
      <c r="O157">
        <f>(I157*21)/100</f>
        <v>0</v>
      </c>
      <c r="P157" t="s">
        <v>27</v>
      </c>
    </row>
    <row r="158" spans="1:5" ht="12.75">
      <c r="A158" s="27" t="s">
        <v>52</v>
      </c>
      <c r="E158" s="28" t="s">
        <v>49</v>
      </c>
    </row>
    <row r="159" spans="1:5" ht="12.75">
      <c r="A159" s="31" t="s">
        <v>54</v>
      </c>
      <c r="E159" s="30" t="s">
        <v>402</v>
      </c>
    </row>
    <row r="160" spans="1:16" ht="12.75">
      <c r="A160" s="17" t="s">
        <v>47</v>
      </c>
      <c r="B160" s="22" t="s">
        <v>403</v>
      </c>
      <c r="C160" s="22" t="s">
        <v>404</v>
      </c>
      <c r="D160" s="17" t="s">
        <v>49</v>
      </c>
      <c r="E160" s="23" t="s">
        <v>405</v>
      </c>
      <c r="F160" s="24" t="s">
        <v>119</v>
      </c>
      <c r="G160" s="25">
        <v>14.25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27</v>
      </c>
    </row>
    <row r="161" spans="1:5" ht="12.75">
      <c r="A161" s="27" t="s">
        <v>52</v>
      </c>
      <c r="E161" s="28" t="s">
        <v>49</v>
      </c>
    </row>
    <row r="162" spans="1:5" ht="12.75">
      <c r="A162" s="29" t="s">
        <v>54</v>
      </c>
      <c r="E162" s="30" t="s">
        <v>406</v>
      </c>
    </row>
    <row r="163" spans="1:18" ht="12.75" customHeight="1">
      <c r="A163" s="5" t="s">
        <v>45</v>
      </c>
      <c r="B163" s="5"/>
      <c r="C163" s="33" t="s">
        <v>75</v>
      </c>
      <c r="D163" s="5"/>
      <c r="E163" s="20" t="s">
        <v>407</v>
      </c>
      <c r="F163" s="5"/>
      <c r="G163" s="5"/>
      <c r="H163" s="5"/>
      <c r="I163" s="34">
        <f>0+Q163</f>
        <v>0</v>
      </c>
      <c r="O163">
        <f>0+R163</f>
        <v>0</v>
      </c>
      <c r="Q163">
        <f>0+I164+I167</f>
        <v>0</v>
      </c>
      <c r="R163">
        <f>0+O164+O167</f>
        <v>0</v>
      </c>
    </row>
    <row r="164" spans="1:16" ht="12.75">
      <c r="A164" s="17" t="s">
        <v>47</v>
      </c>
      <c r="B164" s="22" t="s">
        <v>408</v>
      </c>
      <c r="C164" s="22" t="s">
        <v>409</v>
      </c>
      <c r="D164" s="17" t="s">
        <v>49</v>
      </c>
      <c r="E164" s="23" t="s">
        <v>410</v>
      </c>
      <c r="F164" s="24" t="s">
        <v>131</v>
      </c>
      <c r="G164" s="25">
        <v>12.4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27</v>
      </c>
    </row>
    <row r="165" spans="1:5" ht="12.75">
      <c r="A165" s="27" t="s">
        <v>52</v>
      </c>
      <c r="E165" s="28" t="s">
        <v>411</v>
      </c>
    </row>
    <row r="166" spans="1:5" ht="12.75">
      <c r="A166" s="31" t="s">
        <v>54</v>
      </c>
      <c r="E166" s="30" t="s">
        <v>412</v>
      </c>
    </row>
    <row r="167" spans="1:16" ht="12.75">
      <c r="A167" s="17" t="s">
        <v>47</v>
      </c>
      <c r="B167" s="22" t="s">
        <v>413</v>
      </c>
      <c r="C167" s="22" t="s">
        <v>414</v>
      </c>
      <c r="D167" s="17" t="s">
        <v>49</v>
      </c>
      <c r="E167" s="23" t="s">
        <v>415</v>
      </c>
      <c r="F167" s="24" t="s">
        <v>131</v>
      </c>
      <c r="G167" s="25">
        <v>3</v>
      </c>
      <c r="H167" s="26">
        <v>0</v>
      </c>
      <c r="I167" s="26">
        <f>ROUND(ROUND(H167,2)*ROUND(G167,3),2)</f>
        <v>0</v>
      </c>
      <c r="O167">
        <f>(I167*21)/100</f>
        <v>0</v>
      </c>
      <c r="P167" t="s">
        <v>27</v>
      </c>
    </row>
    <row r="168" spans="1:5" ht="12.75">
      <c r="A168" s="27" t="s">
        <v>52</v>
      </c>
      <c r="E168" s="28" t="s">
        <v>416</v>
      </c>
    </row>
    <row r="169" spans="1:5" ht="12.75">
      <c r="A169" s="29" t="s">
        <v>54</v>
      </c>
      <c r="E169" s="30" t="s">
        <v>417</v>
      </c>
    </row>
    <row r="170" spans="1:18" ht="12.75" customHeight="1">
      <c r="A170" s="5" t="s">
        <v>45</v>
      </c>
      <c r="B170" s="5"/>
      <c r="C170" s="33" t="s">
        <v>42</v>
      </c>
      <c r="D170" s="5"/>
      <c r="E170" s="20" t="s">
        <v>128</v>
      </c>
      <c r="F170" s="5"/>
      <c r="G170" s="5"/>
      <c r="H170" s="5"/>
      <c r="I170" s="34">
        <f>0+Q170</f>
        <v>0</v>
      </c>
      <c r="O170">
        <f>0+R170</f>
        <v>0</v>
      </c>
      <c r="Q170">
        <f>0+I171+I174+I177+I180+I183+I186+I189+I192+I195+I198</f>
        <v>0</v>
      </c>
      <c r="R170">
        <f>0+O171+O174+O177+O180+O183+O186+O189+O192+O195+O198</f>
        <v>0</v>
      </c>
    </row>
    <row r="171" spans="1:16" ht="12.75">
      <c r="A171" s="17" t="s">
        <v>47</v>
      </c>
      <c r="B171" s="22" t="s">
        <v>418</v>
      </c>
      <c r="C171" s="22" t="s">
        <v>419</v>
      </c>
      <c r="D171" s="17" t="s">
        <v>49</v>
      </c>
      <c r="E171" s="23" t="s">
        <v>420</v>
      </c>
      <c r="F171" s="24" t="s">
        <v>131</v>
      </c>
      <c r="G171" s="25">
        <v>47.5</v>
      </c>
      <c r="H171" s="26">
        <v>0</v>
      </c>
      <c r="I171" s="26">
        <f>ROUND(ROUND(H171,2)*ROUND(G171,3),2)</f>
        <v>0</v>
      </c>
      <c r="O171">
        <f>(I171*21)/100</f>
        <v>0</v>
      </c>
      <c r="P171" t="s">
        <v>27</v>
      </c>
    </row>
    <row r="172" spans="1:5" ht="12.75">
      <c r="A172" s="27" t="s">
        <v>52</v>
      </c>
      <c r="E172" s="28" t="s">
        <v>421</v>
      </c>
    </row>
    <row r="173" spans="1:5" ht="12.75">
      <c r="A173" s="31" t="s">
        <v>54</v>
      </c>
      <c r="E173" s="30" t="s">
        <v>422</v>
      </c>
    </row>
    <row r="174" spans="1:16" ht="12.75">
      <c r="A174" s="17" t="s">
        <v>47</v>
      </c>
      <c r="B174" s="22" t="s">
        <v>423</v>
      </c>
      <c r="C174" s="22" t="s">
        <v>424</v>
      </c>
      <c r="D174" s="17" t="s">
        <v>49</v>
      </c>
      <c r="E174" s="23" t="s">
        <v>425</v>
      </c>
      <c r="F174" s="24" t="s">
        <v>73</v>
      </c>
      <c r="G174" s="25">
        <v>10</v>
      </c>
      <c r="H174" s="26">
        <v>0</v>
      </c>
      <c r="I174" s="26">
        <f>ROUND(ROUND(H174,2)*ROUND(G174,3),2)</f>
        <v>0</v>
      </c>
      <c r="O174">
        <f>(I174*21)/100</f>
        <v>0</v>
      </c>
      <c r="P174" t="s">
        <v>27</v>
      </c>
    </row>
    <row r="175" spans="1:5" ht="12.75">
      <c r="A175" s="27" t="s">
        <v>52</v>
      </c>
      <c r="E175" s="28" t="s">
        <v>426</v>
      </c>
    </row>
    <row r="176" spans="1:5" ht="38.25">
      <c r="A176" s="31" t="s">
        <v>54</v>
      </c>
      <c r="E176" s="30" t="s">
        <v>427</v>
      </c>
    </row>
    <row r="177" spans="1:16" ht="12.75">
      <c r="A177" s="17" t="s">
        <v>47</v>
      </c>
      <c r="B177" s="22" t="s">
        <v>428</v>
      </c>
      <c r="C177" s="22" t="s">
        <v>429</v>
      </c>
      <c r="D177" s="17" t="s">
        <v>49</v>
      </c>
      <c r="E177" s="23" t="s">
        <v>430</v>
      </c>
      <c r="F177" s="24" t="s">
        <v>73</v>
      </c>
      <c r="G177" s="25">
        <v>2</v>
      </c>
      <c r="H177" s="26">
        <v>0</v>
      </c>
      <c r="I177" s="26">
        <f>ROUND(ROUND(H177,2)*ROUND(G177,3),2)</f>
        <v>0</v>
      </c>
      <c r="O177">
        <f>(I177*21)/100</f>
        <v>0</v>
      </c>
      <c r="P177" t="s">
        <v>27</v>
      </c>
    </row>
    <row r="178" spans="1:5" ht="12.75">
      <c r="A178" s="27" t="s">
        <v>52</v>
      </c>
      <c r="E178" s="28" t="s">
        <v>431</v>
      </c>
    </row>
    <row r="179" spans="1:5" ht="12.75">
      <c r="A179" s="31" t="s">
        <v>54</v>
      </c>
      <c r="E179" s="30" t="s">
        <v>49</v>
      </c>
    </row>
    <row r="180" spans="1:16" ht="12.75">
      <c r="A180" s="17" t="s">
        <v>47</v>
      </c>
      <c r="B180" s="22" t="s">
        <v>432</v>
      </c>
      <c r="C180" s="22" t="s">
        <v>433</v>
      </c>
      <c r="D180" s="17" t="s">
        <v>49</v>
      </c>
      <c r="E180" s="23" t="s">
        <v>434</v>
      </c>
      <c r="F180" s="24" t="s">
        <v>131</v>
      </c>
      <c r="G180" s="25">
        <v>12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27</v>
      </c>
    </row>
    <row r="181" spans="1:5" ht="12.75">
      <c r="A181" s="27" t="s">
        <v>52</v>
      </c>
      <c r="E181" s="28" t="s">
        <v>435</v>
      </c>
    </row>
    <row r="182" spans="1:5" ht="12.75">
      <c r="A182" s="31" t="s">
        <v>54</v>
      </c>
      <c r="E182" s="30" t="s">
        <v>436</v>
      </c>
    </row>
    <row r="183" spans="1:16" ht="12.75">
      <c r="A183" s="17" t="s">
        <v>47</v>
      </c>
      <c r="B183" s="22" t="s">
        <v>437</v>
      </c>
      <c r="C183" s="22" t="s">
        <v>438</v>
      </c>
      <c r="D183" s="17" t="s">
        <v>49</v>
      </c>
      <c r="E183" s="23" t="s">
        <v>439</v>
      </c>
      <c r="F183" s="24" t="s">
        <v>131</v>
      </c>
      <c r="G183" s="25">
        <v>10</v>
      </c>
      <c r="H183" s="26">
        <v>0</v>
      </c>
      <c r="I183" s="26">
        <f>ROUND(ROUND(H183,2)*ROUND(G183,3),2)</f>
        <v>0</v>
      </c>
      <c r="O183">
        <f>(I183*21)/100</f>
        <v>0</v>
      </c>
      <c r="P183" t="s">
        <v>27</v>
      </c>
    </row>
    <row r="184" spans="1:5" ht="12.75">
      <c r="A184" s="27" t="s">
        <v>52</v>
      </c>
      <c r="E184" s="28" t="s">
        <v>435</v>
      </c>
    </row>
    <row r="185" spans="1:5" ht="12.75">
      <c r="A185" s="31" t="s">
        <v>54</v>
      </c>
      <c r="E185" s="30" t="s">
        <v>440</v>
      </c>
    </row>
    <row r="186" spans="1:16" ht="12.75">
      <c r="A186" s="17" t="s">
        <v>47</v>
      </c>
      <c r="B186" s="22" t="s">
        <v>441</v>
      </c>
      <c r="C186" s="22" t="s">
        <v>442</v>
      </c>
      <c r="D186" s="17" t="s">
        <v>49</v>
      </c>
      <c r="E186" s="23" t="s">
        <v>443</v>
      </c>
      <c r="F186" s="24" t="s">
        <v>131</v>
      </c>
      <c r="G186" s="25">
        <v>47.5</v>
      </c>
      <c r="H186" s="26">
        <v>0</v>
      </c>
      <c r="I186" s="26">
        <f>ROUND(ROUND(H186,2)*ROUND(G186,3),2)</f>
        <v>0</v>
      </c>
      <c r="O186">
        <f>(I186*21)/100</f>
        <v>0</v>
      </c>
      <c r="P186" t="s">
        <v>27</v>
      </c>
    </row>
    <row r="187" spans="1:5" ht="12.75">
      <c r="A187" s="27" t="s">
        <v>52</v>
      </c>
      <c r="E187" s="28" t="s">
        <v>49</v>
      </c>
    </row>
    <row r="188" spans="1:5" ht="12.75">
      <c r="A188" s="31" t="s">
        <v>54</v>
      </c>
      <c r="E188" s="30" t="s">
        <v>444</v>
      </c>
    </row>
    <row r="189" spans="1:16" ht="12.75">
      <c r="A189" s="17" t="s">
        <v>47</v>
      </c>
      <c r="B189" s="22" t="s">
        <v>445</v>
      </c>
      <c r="C189" s="22" t="s">
        <v>207</v>
      </c>
      <c r="D189" s="17" t="s">
        <v>49</v>
      </c>
      <c r="E189" s="23" t="s">
        <v>208</v>
      </c>
      <c r="F189" s="24" t="s">
        <v>131</v>
      </c>
      <c r="G189" s="25">
        <v>8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27</v>
      </c>
    </row>
    <row r="190" spans="1:5" ht="12.75">
      <c r="A190" s="27" t="s">
        <v>52</v>
      </c>
      <c r="E190" s="28" t="s">
        <v>49</v>
      </c>
    </row>
    <row r="191" spans="1:5" ht="12.75">
      <c r="A191" s="31" t="s">
        <v>54</v>
      </c>
      <c r="E191" s="30" t="s">
        <v>446</v>
      </c>
    </row>
    <row r="192" spans="1:16" ht="25.5">
      <c r="A192" s="17" t="s">
        <v>47</v>
      </c>
      <c r="B192" s="22" t="s">
        <v>447</v>
      </c>
      <c r="C192" s="22" t="s">
        <v>448</v>
      </c>
      <c r="D192" s="17" t="s">
        <v>49</v>
      </c>
      <c r="E192" s="23" t="s">
        <v>449</v>
      </c>
      <c r="F192" s="24" t="s">
        <v>131</v>
      </c>
      <c r="G192" s="25">
        <v>19.5</v>
      </c>
      <c r="H192" s="26">
        <v>0</v>
      </c>
      <c r="I192" s="26">
        <f>ROUND(ROUND(H192,2)*ROUND(G192,3),2)</f>
        <v>0</v>
      </c>
      <c r="O192">
        <f>(I192*21)/100</f>
        <v>0</v>
      </c>
      <c r="P192" t="s">
        <v>27</v>
      </c>
    </row>
    <row r="193" spans="1:5" ht="12.75">
      <c r="A193" s="27" t="s">
        <v>52</v>
      </c>
      <c r="E193" s="28" t="s">
        <v>450</v>
      </c>
    </row>
    <row r="194" spans="1:5" ht="12.75">
      <c r="A194" s="31" t="s">
        <v>54</v>
      </c>
      <c r="E194" s="30" t="s">
        <v>451</v>
      </c>
    </row>
    <row r="195" spans="1:16" ht="12.75">
      <c r="A195" s="17" t="s">
        <v>47</v>
      </c>
      <c r="B195" s="22" t="s">
        <v>452</v>
      </c>
      <c r="C195" s="22" t="s">
        <v>453</v>
      </c>
      <c r="D195" s="17" t="s">
        <v>49</v>
      </c>
      <c r="E195" s="23" t="s">
        <v>454</v>
      </c>
      <c r="F195" s="24" t="s">
        <v>73</v>
      </c>
      <c r="G195" s="25">
        <v>1</v>
      </c>
      <c r="H195" s="26">
        <v>0</v>
      </c>
      <c r="I195" s="26">
        <f>ROUND(ROUND(H195,2)*ROUND(G195,3),2)</f>
        <v>0</v>
      </c>
      <c r="O195">
        <f>(I195*21)/100</f>
        <v>0</v>
      </c>
      <c r="P195" t="s">
        <v>27</v>
      </c>
    </row>
    <row r="196" spans="1:5" ht="12.75">
      <c r="A196" s="27" t="s">
        <v>52</v>
      </c>
      <c r="E196" s="28" t="s">
        <v>455</v>
      </c>
    </row>
    <row r="197" spans="1:5" ht="12.75">
      <c r="A197" s="31" t="s">
        <v>54</v>
      </c>
      <c r="E197" s="30" t="s">
        <v>49</v>
      </c>
    </row>
    <row r="198" spans="1:16" ht="12.75">
      <c r="A198" s="17" t="s">
        <v>47</v>
      </c>
      <c r="B198" s="22" t="s">
        <v>456</v>
      </c>
      <c r="C198" s="22" t="s">
        <v>457</v>
      </c>
      <c r="D198" s="17" t="s">
        <v>49</v>
      </c>
      <c r="E198" s="23" t="s">
        <v>458</v>
      </c>
      <c r="F198" s="24" t="s">
        <v>131</v>
      </c>
      <c r="G198" s="25">
        <v>4.5</v>
      </c>
      <c r="H198" s="26">
        <v>0</v>
      </c>
      <c r="I198" s="26">
        <f>ROUND(ROUND(H198,2)*ROUND(G198,3),2)</f>
        <v>0</v>
      </c>
      <c r="O198">
        <f>(I198*21)/100</f>
        <v>0</v>
      </c>
      <c r="P198" t="s">
        <v>27</v>
      </c>
    </row>
    <row r="199" spans="1:5" ht="12.75">
      <c r="A199" s="27" t="s">
        <v>52</v>
      </c>
      <c r="E199" s="28" t="s">
        <v>459</v>
      </c>
    </row>
    <row r="200" spans="1:5" ht="12.75">
      <c r="A200" s="29" t="s">
        <v>54</v>
      </c>
      <c r="E200" s="30" t="s">
        <v>460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0+O9+O13+O20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9" t="s">
        <v>15</v>
      </c>
      <c r="D3" s="35"/>
      <c r="E3" s="11" t="s">
        <v>16</v>
      </c>
      <c r="F3" s="1"/>
      <c r="G3" s="8"/>
      <c r="H3" s="7" t="s">
        <v>461</v>
      </c>
      <c r="I3" s="32">
        <f>0+I9+I13+I20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9" t="s">
        <v>461</v>
      </c>
      <c r="D4" s="35"/>
      <c r="E4" s="11" t="s">
        <v>462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0" t="s">
        <v>461</v>
      </c>
      <c r="D5" s="41"/>
      <c r="E5" s="14" t="s">
        <v>462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8" t="s">
        <v>28</v>
      </c>
      <c r="B6" s="38" t="s">
        <v>30</v>
      </c>
      <c r="C6" s="38" t="s">
        <v>32</v>
      </c>
      <c r="D6" s="38" t="s">
        <v>33</v>
      </c>
      <c r="E6" s="38" t="s">
        <v>34</v>
      </c>
      <c r="F6" s="38" t="s">
        <v>36</v>
      </c>
      <c r="G6" s="38" t="s">
        <v>38</v>
      </c>
      <c r="H6" s="38" t="s">
        <v>40</v>
      </c>
      <c r="I6" s="38"/>
    </row>
    <row r="7" spans="1:9" ht="12.75" customHeight="1">
      <c r="A7" s="38"/>
      <c r="B7" s="38"/>
      <c r="C7" s="38"/>
      <c r="D7" s="38"/>
      <c r="E7" s="38"/>
      <c r="F7" s="38"/>
      <c r="G7" s="38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47</v>
      </c>
      <c r="B10" s="22" t="s">
        <v>31</v>
      </c>
      <c r="C10" s="22" t="s">
        <v>463</v>
      </c>
      <c r="D10" s="17" t="s">
        <v>49</v>
      </c>
      <c r="E10" s="23" t="s">
        <v>464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02">
      <c r="A11" s="27" t="s">
        <v>52</v>
      </c>
      <c r="E11" s="28" t="s">
        <v>465</v>
      </c>
    </row>
    <row r="12" spans="1:5" ht="12.75">
      <c r="A12" s="29" t="s">
        <v>54</v>
      </c>
      <c r="E12" s="30" t="s">
        <v>49</v>
      </c>
    </row>
    <row r="13" spans="1:18" ht="12.75" customHeight="1">
      <c r="A13" s="5" t="s">
        <v>45</v>
      </c>
      <c r="B13" s="5"/>
      <c r="C13" s="33" t="s">
        <v>31</v>
      </c>
      <c r="D13" s="5"/>
      <c r="E13" s="20" t="s">
        <v>122</v>
      </c>
      <c r="F13" s="5"/>
      <c r="G13" s="5"/>
      <c r="H13" s="5"/>
      <c r="I13" s="34">
        <f>0+Q13</f>
        <v>0</v>
      </c>
      <c r="O13">
        <f>0+R13</f>
        <v>0</v>
      </c>
      <c r="Q13">
        <f>0+I14+I17</f>
        <v>0</v>
      </c>
      <c r="R13">
        <f>0+O14+O17</f>
        <v>0</v>
      </c>
    </row>
    <row r="14" spans="1:16" ht="12.75">
      <c r="A14" s="17" t="s">
        <v>47</v>
      </c>
      <c r="B14" s="22" t="s">
        <v>27</v>
      </c>
      <c r="C14" s="22" t="s">
        <v>466</v>
      </c>
      <c r="D14" s="17" t="s">
        <v>49</v>
      </c>
      <c r="E14" s="23" t="s">
        <v>467</v>
      </c>
      <c r="F14" s="24" t="s">
        <v>125</v>
      </c>
      <c r="G14" s="25">
        <v>88.2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27</v>
      </c>
    </row>
    <row r="15" spans="1:5" ht="25.5">
      <c r="A15" s="27" t="s">
        <v>52</v>
      </c>
      <c r="E15" s="28" t="s">
        <v>468</v>
      </c>
    </row>
    <row r="16" spans="1:5" ht="12.75">
      <c r="A16" s="31" t="s">
        <v>54</v>
      </c>
      <c r="E16" s="30" t="s">
        <v>469</v>
      </c>
    </row>
    <row r="17" spans="1:16" ht="12.75">
      <c r="A17" s="17" t="s">
        <v>47</v>
      </c>
      <c r="B17" s="22" t="s">
        <v>26</v>
      </c>
      <c r="C17" s="22" t="s">
        <v>470</v>
      </c>
      <c r="D17" s="17" t="s">
        <v>49</v>
      </c>
      <c r="E17" s="23" t="s">
        <v>471</v>
      </c>
      <c r="F17" s="24" t="s">
        <v>125</v>
      </c>
      <c r="G17" s="25">
        <v>170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27</v>
      </c>
    </row>
    <row r="18" spans="1:5" ht="12.75">
      <c r="A18" s="27" t="s">
        <v>52</v>
      </c>
      <c r="E18" s="28" t="s">
        <v>472</v>
      </c>
    </row>
    <row r="19" spans="1:5" ht="12.75">
      <c r="A19" s="29" t="s">
        <v>54</v>
      </c>
      <c r="E19" s="30" t="s">
        <v>473</v>
      </c>
    </row>
    <row r="20" spans="1:18" ht="12.75" customHeight="1">
      <c r="A20" s="5" t="s">
        <v>45</v>
      </c>
      <c r="B20" s="5"/>
      <c r="C20" s="33" t="s">
        <v>37</v>
      </c>
      <c r="D20" s="5"/>
      <c r="E20" s="20" t="s">
        <v>142</v>
      </c>
      <c r="F20" s="5"/>
      <c r="G20" s="5"/>
      <c r="H20" s="5"/>
      <c r="I20" s="34">
        <f>0+Q20</f>
        <v>0</v>
      </c>
      <c r="O20">
        <f>0+R20</f>
        <v>0</v>
      </c>
      <c r="Q20">
        <f>0+I21+I24</f>
        <v>0</v>
      </c>
      <c r="R20">
        <f>0+O21+O24</f>
        <v>0</v>
      </c>
    </row>
    <row r="21" spans="1:16" ht="12.75">
      <c r="A21" s="17" t="s">
        <v>47</v>
      </c>
      <c r="B21" s="22" t="s">
        <v>35</v>
      </c>
      <c r="C21" s="22" t="s">
        <v>474</v>
      </c>
      <c r="D21" s="17" t="s">
        <v>49</v>
      </c>
      <c r="E21" s="23" t="s">
        <v>475</v>
      </c>
      <c r="F21" s="24" t="s">
        <v>119</v>
      </c>
      <c r="G21" s="25">
        <v>6810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27</v>
      </c>
    </row>
    <row r="22" spans="1:5" ht="25.5">
      <c r="A22" s="27" t="s">
        <v>52</v>
      </c>
      <c r="E22" s="28" t="s">
        <v>476</v>
      </c>
    </row>
    <row r="23" spans="1:5" ht="12.75">
      <c r="A23" s="31" t="s">
        <v>54</v>
      </c>
      <c r="E23" s="30" t="s">
        <v>477</v>
      </c>
    </row>
    <row r="24" spans="1:16" ht="12.75">
      <c r="A24" s="17" t="s">
        <v>47</v>
      </c>
      <c r="B24" s="22" t="s">
        <v>37</v>
      </c>
      <c r="C24" s="22" t="s">
        <v>478</v>
      </c>
      <c r="D24" s="17" t="s">
        <v>49</v>
      </c>
      <c r="E24" s="23" t="s">
        <v>479</v>
      </c>
      <c r="F24" s="24" t="s">
        <v>125</v>
      </c>
      <c r="G24" s="25">
        <v>40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27</v>
      </c>
    </row>
    <row r="25" spans="1:5" ht="25.5">
      <c r="A25" s="27" t="s">
        <v>52</v>
      </c>
      <c r="E25" s="28" t="s">
        <v>480</v>
      </c>
    </row>
    <row r="26" spans="1:5" ht="12.75">
      <c r="A26" s="29" t="s">
        <v>54</v>
      </c>
      <c r="E26" s="30" t="s">
        <v>481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Spisarová Hana</cp:lastModifiedBy>
  <dcterms:modified xsi:type="dcterms:W3CDTF">2021-03-23T12:27:32Z</dcterms:modified>
  <cp:category/>
  <cp:version/>
  <cp:contentType/>
  <cp:contentStatus/>
</cp:coreProperties>
</file>