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Silnice III-20137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'SO 101 - Silnice III-20137'!$C$83:$K$332</definedName>
    <definedName name="_xlnm.Print_Area" localSheetId="1">'SO 101 - Silnice III-20137'!$C$4:$J$36,'SO 101 - Silnice III-20137'!$C$42:$J$65,'SO 101 - Silnice III-20137'!$C$71:$K$332</definedName>
    <definedName name="_xlnm._FilterDatabase" localSheetId="2" hidden="1">'VRN - Vedlejší rozpočtové...'!$C$77:$K$90</definedName>
    <definedName name="_xlnm.Print_Area" localSheetId="2">'VRN - Vedlejší rozpočtové...'!$C$4:$J$36,'VRN - Vedlejší rozpočtové...'!$C$42:$J$59,'VRN - Vedlejší rozpočtové...'!$C$65:$K$90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101 - Silnice III-20137'!$83:$83</definedName>
    <definedName name="_xlnm.Print_Titles" localSheetId="2">'VRN - Vedlejší rozpočtové...'!$77:$77</definedName>
  </definedNames>
  <calcPr fullCalcOnLoad="1"/>
</workbook>
</file>

<file path=xl/sharedStrings.xml><?xml version="1.0" encoding="utf-8"?>
<sst xmlns="http://schemas.openxmlformats.org/spreadsheetml/2006/main" count="3527" uniqueCount="623">
  <si>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</si>
  <si>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</si>
  <si>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</si>
  <si>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</si>
  <si>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</si>
  <si>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</si>
  <si>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</si>
  <si>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{4c2816a8-f0fa-4a5e-9d14-e69866d75b0e}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</si>
  <si>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</si>
  <si>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</si>
  <si>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</si>
  <si>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</si>
  <si>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</si>
  <si>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</si>
  <si>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</si>
  <si>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</si>
  <si>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</si>
  <si>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49/18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</si>
  <si>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</si>
  <si>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</si>
  <si>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III/20137 Sedlec-Bílov - oprava</t>
  </si>
  <si>
    <t>KSO:</t>
  </si>
  <si>
    <t>CC-CZ:</t>
  </si>
  <si>
    <t>Místo:</t>
  </si>
  <si>
    <t xml:space="preserve"> </t>
  </si>
  <si>
    <t>Datum:</t>
  </si>
  <si>
    <t>29. 11. 2018</t>
  </si>
  <si>
    <t>Zadavatel:</t>
  </si>
  <si>
    <t>IČ:</t>
  </si>
  <si>
    <t>04349521</t>
  </si>
  <si>
    <t>U-PROJEKT DOS s.r.o.</t>
  </si>
  <si>
    <t>DIČ:</t>
  </si>
  <si>
    <t>Uchazeč:</t>
  </si>
  <si>
    <t>Vyplň údaj</t>
  </si>
  <si>
    <t>Projektant:</t>
  </si>
  <si>
    <t>True</t>
  </si>
  <si>
    <t>Poznámka:</t>
  </si>
  <si>
    <t>Uchazeč (zhotovitel) o veřejnou zakázku je před podáním nabídky povinnen se seznámit s projektovou dokumentací a překontrolovat si výkaz výměr. Případné nesrovnalosti budou konzultovány se autorským dozorem/ projektantem stavební části.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</si>
  <si>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</si>
  <si>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</si>
  <si>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</si>
  <si>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</si>
  <si>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</si>
  <si>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</si>
  <si>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</si>
  <si>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</si>
  <si>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</si>
  <si>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</si>
  <si>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</si>
  <si>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</si>
  <si>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</si>
  <si>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</si>
  <si>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</si>
  <si>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</si>
  <si>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</si>
  <si>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</si>
  <si>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</si>
  <si>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</si>
  <si>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</si>
  <si>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</si>
  <si>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</si>
  <si>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</si>
  <si>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</si>
  <si>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</si>
  <si>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</si>
  <si>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</si>
  <si>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</si>
  <si>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</si>
  <si>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</si>
  <si>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</si>
  <si>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</si>
  <si>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</si>
  <si>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</si>
  <si>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</si>
  <si>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</si>
  <si>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</si>
  <si>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</si>
  <si>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</si>
  <si>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Silnice III/20137</t>
  </si>
  <si>
    <t>STA</t>
  </si>
  <si>
    <t>1</t>
  </si>
  <si>
    <t>{927b08b8-4d25-493f-99a7-6cf75505a47f}</t>
  </si>
  <si>
    <t>2</t>
  </si>
  <si>
    <t>VRN</t>
  </si>
  <si>
    <t>Vedlejší rozpočtové náklady</t>
  </si>
  <si>
    <t>{03ee3970-41be-4e9c-899b-cf20f53ac9df}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</si>
  <si>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</si>
  <si>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</si>
  <si>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</si>
  <si>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</si>
  <si>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</si>
  <si>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</si>
  <si>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</si>
  <si>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Silnice III/20137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</si>
  <si>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</si>
  <si>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</si>
  <si>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</si>
  <si>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</si>
  <si>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</si>
  <si>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</si>
  <si>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</si>
  <si>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</si>
  <si>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</si>
  <si>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</si>
  <si>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</si>
  <si>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</si>
  <si>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</si>
  <si>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</si>
  <si>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</si>
  <si>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</si>
  <si>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</si>
  <si>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</si>
  <si>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</si>
  <si>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</si>
  <si>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</si>
  <si>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</si>
  <si>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</si>
  <si>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</si>
  <si>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</si>
  <si>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</si>
  <si>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</si>
  <si>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</si>
  <si>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</si>
  <si>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</si>
  <si>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11</t>
  </si>
  <si>
    <t>Zemní práce - přípravné a přidružené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</si>
  <si>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</si>
  <si>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</si>
  <si>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</si>
  <si>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</si>
  <si>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2018 02</t>
  </si>
  <si>
    <t>4</t>
  </si>
  <si>
    <t>-593814486</t>
  </si>
  <si>
    <t>VV</t>
  </si>
  <si>
    <t>Rozebrání dlažeb</t>
  </si>
  <si>
    <t>2,3+2,6</t>
  </si>
  <si>
    <t>Součet</t>
  </si>
  <si>
    <t>113154364</t>
  </si>
  <si>
    <t>Frézování živičného podkladu nebo krytu  s naložením na dopravní prostředek plochy přes 1 000 do 10 000 m2 s překážkami v trase pruhu šířky přes 1 m do 2 m, tloušťky vrstvy do 100 mm</t>
  </si>
  <si>
    <t>488548350</t>
  </si>
  <si>
    <t>Proměnné frézování živičného krytu tl. do 100 mm, průměrně 50 mm</t>
  </si>
  <si>
    <t>2083,75</t>
  </si>
  <si>
    <t>3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</si>
  <si>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</si>
  <si>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</si>
  <si>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</si>
  <si>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955778598</t>
  </si>
  <si>
    <t>Vytrhání obrub krajníků obrubníků stojatých</t>
  </si>
  <si>
    <t>1,85+1,95</t>
  </si>
  <si>
    <t>122101102.S</t>
  </si>
  <si>
    <t>Odkopávky a prokopávky nezapažené  s přehozením výkopku na vzdálenost do 3 m nebo s naložením na dopravní prostředek v horninách tř. 1 a 2 přes 100 do 1 000 m3</t>
  </si>
  <si>
    <t>m3</t>
  </si>
  <si>
    <t>-1117302032</t>
  </si>
  <si>
    <t>Odkopávky v místě sanace</t>
  </si>
  <si>
    <t>540*0,3</t>
  </si>
  <si>
    <t>5</t>
  </si>
  <si>
    <t>162301102.S</t>
  </si>
  <si>
    <t>Vodorovné přemístění do 1000 m výkopku/sypaniny z horniny tř. 1 až 4</t>
  </si>
  <si>
    <t>-894264273</t>
  </si>
  <si>
    <t>6</t>
  </si>
  <si>
    <t>162701109.S</t>
  </si>
  <si>
    <t>Příplatek k vodorovnému přemístění výkopku/sypaniny z horniny tř. 1 až 4 ZKD 1000 m přes 10000 m</t>
  </si>
  <si>
    <t>-214097809</t>
  </si>
  <si>
    <t>(540*0,3)*19</t>
  </si>
  <si>
    <t>7</t>
  </si>
  <si>
    <t>181102302.S</t>
  </si>
  <si>
    <t>Úprava pláně v zářezech se zhutněním</t>
  </si>
  <si>
    <t>-1486168956</t>
  </si>
  <si>
    <t>540</t>
  </si>
  <si>
    <t>8</t>
  </si>
  <si>
    <t>460030143.S</t>
  </si>
  <si>
    <t>Přípravné terénní práce  odstranění podkladu nebo krytu komunikace včetně rozpojení na kusy a zarovnání styčné spáry z kameniva těženého, tloušťky přes 20 do 30 cm</t>
  </si>
  <si>
    <t>-968142531</t>
  </si>
  <si>
    <t>Odstranění stávající komunikace v místě sanace</t>
  </si>
  <si>
    <t>9</t>
  </si>
  <si>
    <t>460650176</t>
  </si>
  <si>
    <t>Vozovky a chodníky  očištění vybouraných kostek nebo dlaždic od spojovacího materiálu s původní výplní spár kamenivem, s odklizením a uložením očištěného materiálu na vzdálenost 3 m z dlaždic betonových tvarovaných nebo zámkových</t>
  </si>
  <si>
    <t>-1353347685</t>
  </si>
  <si>
    <t>Očištění dlažeb</t>
  </si>
  <si>
    <t>10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</si>
  <si>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</si>
  <si>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</si>
  <si>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-353769608</t>
  </si>
  <si>
    <t>Čištění příkopů komunikací příkopovým rypadlem objem nánosu do 0,3 m3/m</t>
  </si>
  <si>
    <t>1910,00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</si>
  <si>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</si>
  <si>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</si>
  <si>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1200694938</t>
  </si>
  <si>
    <t>Čištění vozovek metením</t>
  </si>
  <si>
    <t>2083,7553</t>
  </si>
  <si>
    <t>6947,7730</t>
  </si>
  <si>
    <t>12</t>
  </si>
  <si>
    <t>997006512</t>
  </si>
  <si>
    <t>Vodorovné doprava suti s naložením a složením na skládku do 1 km</t>
  </si>
  <si>
    <t>t</t>
  </si>
  <si>
    <t>1579814307</t>
  </si>
  <si>
    <t>Vytrhané obrubníky</t>
  </si>
  <si>
    <t>1,274</t>
  </si>
  <si>
    <t>13</t>
  </si>
  <si>
    <t>997211519</t>
  </si>
  <si>
    <t>Příplatek ZKD 1 km u vodorovné dopravy suti</t>
  </si>
  <si>
    <t>383821988</t>
  </si>
  <si>
    <t>1,274*19</t>
  </si>
  <si>
    <t>14</t>
  </si>
  <si>
    <t>997006512.S</t>
  </si>
  <si>
    <t>-284218664</t>
  </si>
  <si>
    <t>435,5</t>
  </si>
  <si>
    <t>997211519.S</t>
  </si>
  <si>
    <t>-1498537533</t>
  </si>
  <si>
    <t>435,5*19</t>
  </si>
  <si>
    <t>16</t>
  </si>
  <si>
    <t>997221815</t>
  </si>
  <si>
    <t>Poplatek za uložení stavebního odpadu na skládce (skládkovné) z prostého betonu zatříděného do Katalogu odpadů pod kódem 170 101</t>
  </si>
  <si>
    <t>1455056775</t>
  </si>
  <si>
    <t>poplatek beton</t>
  </si>
  <si>
    <t>17</t>
  </si>
  <si>
    <t>997221855.S</t>
  </si>
  <si>
    <t>Poplatek za uložení stavebního odpadu na skládce (skládkovné) zeminy a kameniva zatříděného do Katalogu odpadů pod kódem 170 504</t>
  </si>
  <si>
    <t>525790713</t>
  </si>
  <si>
    <t>poplatek za zeminu</t>
  </si>
  <si>
    <t>(540*0,3)*1,8</t>
  </si>
  <si>
    <t>poplatek za kamenivo</t>
  </si>
  <si>
    <t>Komunikace pozemní</t>
  </si>
  <si>
    <t>57</t>
  </si>
  <si>
    <t>Kryty pozemních komunikací letišť a ploch z kameniva nebo živičné</t>
  </si>
  <si>
    <t>18</t>
  </si>
  <si>
    <t>564851111</t>
  </si>
  <si>
    <t>Podklad ze štěrkodrti ŠD  s rozprostřením a zhutněním, po zhutnění tl. 150 mm</t>
  </si>
  <si>
    <t>-178986824</t>
  </si>
  <si>
    <t>ŠDa, sjezdy, položka včetně dopravy</t>
  </si>
  <si>
    <t>20,6087+16,4460+18,393+17,6554+15,8130+21,1859+9,0299</t>
  </si>
  <si>
    <t>72,8482</t>
  </si>
  <si>
    <t>19</t>
  </si>
  <si>
    <t>564851111.S</t>
  </si>
  <si>
    <t>Podklad ze štěrkodrtě ŠD tl 150 mm</t>
  </si>
  <si>
    <t>588079671</t>
  </si>
  <si>
    <t>Oprava komunikace v místě sanace, položka včetně dopravy</t>
  </si>
  <si>
    <t>skladba A</t>
  </si>
  <si>
    <t>ŠDa</t>
  </si>
  <si>
    <t>ŠDb</t>
  </si>
  <si>
    <t>20</t>
  </si>
  <si>
    <t>56487111R.S</t>
  </si>
  <si>
    <t>Podklad ze štěrkodrti ŠD  s rozprostřením a zhutněním, po zhutnění tl. 250 mm</t>
  </si>
  <si>
    <t>1584874617</t>
  </si>
  <si>
    <t>Sanace podloží, fr. 0/63, celková tl. 0,5 m, položka včetně dopravy</t>
  </si>
  <si>
    <t>2*540</t>
  </si>
  <si>
    <t>564951413</t>
  </si>
  <si>
    <t>Podklad nebo podsyp z asfaltového recyklátu  s rozprostřením a zhutněním, po zhutnění tl. 150 mm</t>
  </si>
  <si>
    <t>-315130399</t>
  </si>
  <si>
    <t>skladba D</t>
  </si>
  <si>
    <t>R-materiál, sjezdy (použit vzfrézovaný materiál), položka včetně dopravy</t>
  </si>
  <si>
    <t>sjezd 25, 24, 23, 22, 21, 20, 18, 17, 16, 15, 14, 13, 01</t>
  </si>
  <si>
    <t>12+9,9527+9,1813+10,3183+12+10,0226+6,9508+18,2336+17,3150+14,9061+9,6634+20,3172+60,4212</t>
  </si>
  <si>
    <t>22</t>
  </si>
  <si>
    <t>565155121</t>
  </si>
  <si>
    <t>Asfaltový beton vrstva podkladní ACP 16 (obalované kamenivo střednězrnné - OKS)  s rozprostřením a zhutněním v pruhu šířky přes 3 m, po zhutnění tl. 70 mm</t>
  </si>
  <si>
    <t>-333609910</t>
  </si>
  <si>
    <t>ACP 16S 50/70, skladba A, B, položka včetně dopravy</t>
  </si>
  <si>
    <t>průměrná tl. 70 mm</t>
  </si>
  <si>
    <t>23</t>
  </si>
  <si>
    <t>565135111</t>
  </si>
  <si>
    <t>Asfaltový beton vrstva podkladní ACP 16 (obalované kamenivo střednězrnné - OKS)  s rozprostřením a zhutněním v pruhu šířky do 3 m, po zhutnění tl. 50 mm</t>
  </si>
  <si>
    <t>-351790010</t>
  </si>
  <si>
    <t>skladba E, položka včetně dopravy</t>
  </si>
  <si>
    <t>ACP 16S 50/70</t>
  </si>
  <si>
    <t>sjezd 11, 10, 8, 6, 4, 2</t>
  </si>
  <si>
    <t>úprava napojení</t>
  </si>
  <si>
    <t>24</t>
  </si>
  <si>
    <t>56995113R</t>
  </si>
  <si>
    <t>Zpevnění krajnic nebo komunikací pro pěší  s rozprostřením a zhutněním, po zhutnění asfaltovým recyklátem tl. 150 mm</t>
  </si>
  <si>
    <t>144927121</t>
  </si>
  <si>
    <t>Zpevnění krajnic asfaltovým recyklátem tl 200 mm, použit vyfrézovaný materiál, položka včetně dopravy</t>
  </si>
  <si>
    <t>623</t>
  </si>
  <si>
    <t>25</t>
  </si>
  <si>
    <t>56995113R.1</t>
  </si>
  <si>
    <t>-1849164503</t>
  </si>
  <si>
    <t>Zpevnění krajnic asfaltovým recyklátem tl 200 mm, nákup nového asfaltového materiálu, položka včetně dopravy</t>
  </si>
  <si>
    <t>802</t>
  </si>
  <si>
    <t>26</t>
  </si>
  <si>
    <t>573191111</t>
  </si>
  <si>
    <t>Postřik infiltrační kationaktivní emulzí v množství 1,00 kg/m2</t>
  </si>
  <si>
    <t>-1937620271</t>
  </si>
  <si>
    <t>položka včetně dopravy</t>
  </si>
  <si>
    <t>postřik kationaktivní 0,3 kg/m2, skladba C</t>
  </si>
  <si>
    <t>2083,7553*2</t>
  </si>
  <si>
    <t>postřik kationaktivní 0,3 - 0,4 kg/m2, skladba A, B</t>
  </si>
  <si>
    <t>6947,7730*3</t>
  </si>
  <si>
    <t>27</t>
  </si>
  <si>
    <t>577144111</t>
  </si>
  <si>
    <t>Asfaltový beton vrstva obrusná ACO 11 (ABS)  s rozprostřením a se zhutněním z nemodifikovaného asfaltu v pruhu šířky do 3 m tř. I, po zhutnění tl. 50 mm</t>
  </si>
  <si>
    <t>186134767</t>
  </si>
  <si>
    <t>skldba E, položka včetně dopravy</t>
  </si>
  <si>
    <t>ACO 11+ 50/70, sjezdy</t>
  </si>
  <si>
    <t>28</t>
  </si>
  <si>
    <t>577144121</t>
  </si>
  <si>
    <t>Asfaltový beton vrstva obrusná ACO 11 (ABS)  s rozprostřením a se zhutněním z nemodifikovaného asfaltu v pruhu šířky přes 3 m tř. I, po zhutnění tl. 50 mm</t>
  </si>
  <si>
    <t>-2022439355</t>
  </si>
  <si>
    <t>ACO 11+ 50/70, skladba C</t>
  </si>
  <si>
    <t>ACO 11+ 50/70, skladba A, B</t>
  </si>
  <si>
    <t>29</t>
  </si>
  <si>
    <t>597161111</t>
  </si>
  <si>
    <t>Rigol dlážděný  do lože z betonu prostého tl. 100 mm, s vyplněním a zatřením spár cementovou maltou z lomového kamene tl. do 250 mm</t>
  </si>
  <si>
    <t>1513557984</t>
  </si>
  <si>
    <t>Odvodňovací žlab</t>
  </si>
  <si>
    <t>8*0,5</t>
  </si>
  <si>
    <t>30</t>
  </si>
  <si>
    <t>577145122</t>
  </si>
  <si>
    <t>Asfaltový beton vrstva ložní ACL 16 (ABH)  s rozprostřením a zhutněním z nemodifikovaného asfaltu v pruhu šířky přes 3 m, po zhutnění tl. 50 mm</t>
  </si>
  <si>
    <t>-329689784</t>
  </si>
  <si>
    <t>ACL 16+ 50/70, skladba C</t>
  </si>
  <si>
    <t>31</t>
  </si>
  <si>
    <t>577155122</t>
  </si>
  <si>
    <t>Asfaltový beton vrstva ložní ACL 16 (ABH)  s rozprostřením a zhutněním z nemodifikovaného asfaltu v pruhu šířky přes 3 m, po zhutnění tl. 60 mm</t>
  </si>
  <si>
    <t>-327564477</t>
  </si>
  <si>
    <t>ACL 16+ 50/70, skladba A, B</t>
  </si>
  <si>
    <t>32</t>
  </si>
  <si>
    <t>919721223.S</t>
  </si>
  <si>
    <t>Geomříž pro vyztužení asfaltového povrchu ze skelných vláken s geotextilií, podélná pevnost v tahu 100 kN/m</t>
  </si>
  <si>
    <t>-464713203</t>
  </si>
  <si>
    <t>Geomříž pro vyztužení asfaltového povrchu ze skelných vláken, položka včetně dopravy</t>
  </si>
  <si>
    <t>1150</t>
  </si>
  <si>
    <t>59</t>
  </si>
  <si>
    <t>Kryty pozemních komunikací, letišť a ploch dlážděné</t>
  </si>
  <si>
    <t>33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</si>
  <si>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</si>
  <si>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</si>
  <si>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2074194376</t>
  </si>
  <si>
    <t>Přeskládání dlažby</t>
  </si>
  <si>
    <t>34</t>
  </si>
  <si>
    <t>916231213</t>
  </si>
  <si>
    <t>Osazení chodníkového obrubníku betonového stojatého s boční opěrou do lože z betonu prostého</t>
  </si>
  <si>
    <t>-1846897724</t>
  </si>
  <si>
    <t>Osazení chodníkového obrubníku betonového, položka včetně dopravy</t>
  </si>
  <si>
    <t>35</t>
  </si>
  <si>
    <t>M</t>
  </si>
  <si>
    <t>59217017</t>
  </si>
  <si>
    <t>obrubník betonový chodníkový 100x10x25 cm</t>
  </si>
  <si>
    <t>1568113070</t>
  </si>
  <si>
    <t>obrubník betonový chodníkový 100x10x25 cm, položka včetně dopravy</t>
  </si>
  <si>
    <t>1,95+1,85</t>
  </si>
  <si>
    <t>Trubní vedení</t>
  </si>
  <si>
    <t>36</t>
  </si>
  <si>
    <t>PROP 01</t>
  </si>
  <si>
    <t>D+M trubní propustek DN 300</t>
  </si>
  <si>
    <t>kpl</t>
  </si>
  <si>
    <t>1567731682</t>
  </si>
  <si>
    <t>Dodávka a montáž prodložení trubního propustku DN 300 s obetonování, šikmá čela, odláždění vtoku i výtoku, položka včetně dopravy</t>
  </si>
  <si>
    <t>trubní propustek 01, komplet</t>
  </si>
  <si>
    <t>37</t>
  </si>
  <si>
    <t>PROP 02</t>
  </si>
  <si>
    <t>-1168814893</t>
  </si>
  <si>
    <t>trubní propustek 02, komplet</t>
  </si>
  <si>
    <t>38</t>
  </si>
  <si>
    <t>PROP 03</t>
  </si>
  <si>
    <t>-16773097</t>
  </si>
  <si>
    <t>Dodávka a montáž trubního propustku DN 300 s obetonování, šikmá čela, odláždění vtoku i výtoku, položka včetně dopravy</t>
  </si>
  <si>
    <t>trubní propustek 03,  dl. 9 m, komplet</t>
  </si>
  <si>
    <t>39</t>
  </si>
  <si>
    <t>PROP 04</t>
  </si>
  <si>
    <t>-2134031418</t>
  </si>
  <si>
    <t>Dodávka a montáž trubního propustku DN 300 s obetonování,  šikmá čela, odláždění vtoku i výtoku, položka včetně dopravy</t>
  </si>
  <si>
    <t>trubní propustek 04,  dl. 9 m, komplet</t>
  </si>
  <si>
    <t>40</t>
  </si>
  <si>
    <t>PROP 05</t>
  </si>
  <si>
    <t>-1615019193</t>
  </si>
  <si>
    <t>trubní propustek 05,  dl. 9 m, komplet</t>
  </si>
  <si>
    <t>41</t>
  </si>
  <si>
    <t>PROP 06</t>
  </si>
  <si>
    <t>D+M trubní propustek DN 400</t>
  </si>
  <si>
    <t>-1364976813</t>
  </si>
  <si>
    <t>Dodávka a montáž trubního propustku DN 400 s obetonování, kari síť, šikmá čela, odláždění vtoku i výtoku, pročištění stávajícího zaústění meliorace</t>
  </si>
  <si>
    <t>zakrytí nátoku do meliorace ocelovou mříží, položka včetně dopravy</t>
  </si>
  <si>
    <t>trubní propustek 06, dl. 10 m, komplet</t>
  </si>
  <si>
    <t>42</t>
  </si>
  <si>
    <t>PROP 07</t>
  </si>
  <si>
    <t>-614971052</t>
  </si>
  <si>
    <t>trubní propustek 07,  dl. 9 m, komplet</t>
  </si>
  <si>
    <t>43</t>
  </si>
  <si>
    <t>PROP 08</t>
  </si>
  <si>
    <t>1093453574</t>
  </si>
  <si>
    <t>Dodávka a montáž trubního propustku DN 400 s obetonování, kari síť, šikmá čela, odláždění vtoku i výtoku, položka včetně dopravy</t>
  </si>
  <si>
    <t>trubní propustek 08, dl. 11 m, komplet</t>
  </si>
  <si>
    <t>Ostatní konstrukce a práce, bourání</t>
  </si>
  <si>
    <t>91</t>
  </si>
  <si>
    <t>Doplňující konstrukce a práce pozemních komunikací, letišť a ploch</t>
  </si>
  <si>
    <t>44</t>
  </si>
  <si>
    <t>912211111</t>
  </si>
  <si>
    <t>Montáž směrového sloupku  plastového s odrazkou prostým uložením bez betonového základu silničního</t>
  </si>
  <si>
    <t>kus</t>
  </si>
  <si>
    <t>-1195752061</t>
  </si>
  <si>
    <t>Montáž směrového sloupku</t>
  </si>
  <si>
    <t>25+25</t>
  </si>
  <si>
    <t>45</t>
  </si>
  <si>
    <t>919732211</t>
  </si>
  <si>
    <t>Styčná spára napojení nového živičného povrchu na stávající za tepla š 15 mm hl 25 mm s prořezáním</t>
  </si>
  <si>
    <t>-229594034</t>
  </si>
  <si>
    <t>21,96+36,29+18,84+30,64+5,92</t>
  </si>
  <si>
    <t>1258,409</t>
  </si>
  <si>
    <t>46</t>
  </si>
  <si>
    <t>40445158</t>
  </si>
  <si>
    <t>sloupek silniční  směrový plastový 1200mm</t>
  </si>
  <si>
    <t>-238354798</t>
  </si>
  <si>
    <t>47</t>
  </si>
  <si>
    <t>915131111</t>
  </si>
  <si>
    <t>Vodorovné dopravní značení stříkané barvou  přechody pro chodce, šipky, symboly bílé základní</t>
  </si>
  <si>
    <t>1911353397</t>
  </si>
  <si>
    <t>BUS</t>
  </si>
  <si>
    <t>1+1+2,141+2,3125</t>
  </si>
  <si>
    <t>48</t>
  </si>
  <si>
    <t>915111111</t>
  </si>
  <si>
    <t>Vodorovné dopravní značení stříkané barvou  dělící čára šířky 125 mm souvislá bílá základní</t>
  </si>
  <si>
    <t>1225503951</t>
  </si>
  <si>
    <t>V4 (0,125)</t>
  </si>
  <si>
    <t>3035,29</t>
  </si>
  <si>
    <t>49</t>
  </si>
  <si>
    <t>915121121</t>
  </si>
  <si>
    <t>Vodorovné dopravní značení stříkané barvou  vodící čára bílá šířky 250 mm přerušovaná základní</t>
  </si>
  <si>
    <t>800362313</t>
  </si>
  <si>
    <t xml:space="preserve">V4 (0,5/0,5/0,25) </t>
  </si>
  <si>
    <t>88,11</t>
  </si>
  <si>
    <t xml:space="preserve">V2b (1,5/1,5/0,25) </t>
  </si>
  <si>
    <t>23,71</t>
  </si>
  <si>
    <t>VRN - Vedlejší rozpočtové náklady</t>
  </si>
  <si>
    <t xml:space="preserve">    VRN2 - Příprava staveniště</t>
  </si>
  <si>
    <t>VRN2</t>
  </si>
  <si>
    <t>Příprava staveniště</t>
  </si>
  <si>
    <t>012103000</t>
  </si>
  <si>
    <t>Geodetické práce před výstavbou</t>
  </si>
  <si>
    <t>-170289873</t>
  </si>
  <si>
    <t>Vytyčení sítí</t>
  </si>
  <si>
    <t>012303000</t>
  </si>
  <si>
    <t>Geodetické práce po výstavbě</t>
  </si>
  <si>
    <t>1394766870</t>
  </si>
  <si>
    <t>Zaměření výměry stavu obrusné vrstvy (ACO)</t>
  </si>
  <si>
    <t>030001000</t>
  </si>
  <si>
    <t>Zařízení staveniště</t>
  </si>
  <si>
    <t>-1429589781</t>
  </si>
  <si>
    <t>DIO</t>
  </si>
  <si>
    <t>DIO - Dopravní značení na staveništi</t>
  </si>
  <si>
    <t>-1946157091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</si>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</sst>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5" xfId="0" applyNumberFormat="1" applyFont="1" applyBorder="1" applyAlignment="1">
      <alignment/>
    </xf>
    <xf numFmtId="166" fontId="33" fillId="0" borderId="16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4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4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18</v>
      </c>
      <c r="BS5" s="24" t="s">
        <v>9</v>
      </c>
    </row>
    <row r="6" spans="2:71" ht="36.95" customHeight="1">
      <c r="B6" s="28"/>
      <c r="C6" s="29"/>
      <c r="D6" s="37" t="s">
        <v>19</v>
      </c>
      <c r="E6" s="29"/>
      <c r="F6" s="29"/>
      <c r="G6" s="29"/>
      <c r="H6" s="29"/>
      <c r="I6" s="29"/>
      <c r="J6" s="29"/>
      <c r="K6" s="38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9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5</v>
      </c>
      <c r="AO7" s="29"/>
      <c r="AP7" s="29"/>
      <c r="AQ7" s="31"/>
      <c r="BE7" s="39"/>
      <c r="BS7" s="24" t="s">
        <v>9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9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29</v>
      </c>
      <c r="AO10" s="29"/>
      <c r="AP10" s="29"/>
      <c r="AQ10" s="31"/>
      <c r="BE10" s="39"/>
      <c r="BS10" s="24" t="s">
        <v>9</v>
      </c>
    </row>
    <row r="11" spans="2:71" ht="18.45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31</v>
      </c>
      <c r="AL11" s="29"/>
      <c r="AM11" s="29"/>
      <c r="AN11" s="35" t="s">
        <v>5</v>
      </c>
      <c r="AO11" s="29"/>
      <c r="AP11" s="29"/>
      <c r="AQ11" s="31"/>
      <c r="BE11" s="39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9</v>
      </c>
    </row>
    <row r="13" spans="2:71" ht="14.4" customHeight="1">
      <c r="B13" s="28"/>
      <c r="C13" s="29"/>
      <c r="D13" s="40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33</v>
      </c>
      <c r="AO13" s="29"/>
      <c r="AP13" s="29"/>
      <c r="AQ13" s="31"/>
      <c r="BE13" s="39"/>
      <c r="BS13" s="24" t="s">
        <v>9</v>
      </c>
    </row>
    <row r="14" spans="2:71" ht="13.5">
      <c r="B14" s="28"/>
      <c r="C14" s="29"/>
      <c r="D14" s="29"/>
      <c r="E14" s="42" t="s">
        <v>33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29"/>
      <c r="AM14" s="29"/>
      <c r="AN14" s="42" t="s">
        <v>33</v>
      </c>
      <c r="AO14" s="29"/>
      <c r="AP14" s="29"/>
      <c r="AQ14" s="31"/>
      <c r="BE14" s="39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5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31</v>
      </c>
      <c r="AL17" s="29"/>
      <c r="AM17" s="29"/>
      <c r="AN17" s="35" t="s">
        <v>5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9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9</v>
      </c>
    </row>
    <row r="20" spans="2:71" ht="28.5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46"/>
    </row>
    <row r="39" spans="2:44" s="1" customFormat="1" ht="36.95" customHeight="1">
      <c r="B39" s="46"/>
      <c r="C39" s="72" t="s">
        <v>51</v>
      </c>
      <c r="AR39" s="46"/>
    </row>
    <row r="40" spans="2:44" s="1" customFormat="1" ht="6.95" customHeight="1">
      <c r="B40" s="46"/>
      <c r="AR40" s="46"/>
    </row>
    <row r="41" spans="2:44" s="3" customFormat="1" ht="14.4" customHeight="1">
      <c r="B41" s="73"/>
      <c r="C41" s="74" t="s">
        <v>16</v>
      </c>
      <c r="L41" s="3" t="str">
        <f>K5</f>
        <v>49/18</v>
      </c>
      <c r="AR41" s="73"/>
    </row>
    <row r="42" spans="2:44" s="4" customFormat="1" ht="36.95" customHeight="1">
      <c r="B42" s="75"/>
      <c r="C42" s="76" t="s">
        <v>19</v>
      </c>
      <c r="L42" s="77" t="str">
        <f>K6</f>
        <v>III/20137 Sedlec-Bílov - oprava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5"/>
    </row>
    <row r="43" spans="2:44" s="1" customFormat="1" ht="6.95" customHeight="1">
      <c r="B43" s="46"/>
      <c r="AR43" s="46"/>
    </row>
    <row r="44" spans="2:44" s="1" customFormat="1" ht="13.5">
      <c r="B44" s="46"/>
      <c r="C44" s="74" t="s">
        <v>23</v>
      </c>
      <c r="L44" s="78" t="str">
        <f>IF(K8="","",K8)</f>
        <v xml:space="preserve"> </v>
      </c>
      <c r="AI44" s="74" t="s">
        <v>25</v>
      </c>
      <c r="AM44" s="79" t="str">
        <f>IF(AN8="","",AN8)</f>
        <v>29. 11. 2018</v>
      </c>
      <c r="AN44" s="79"/>
      <c r="AR44" s="46"/>
    </row>
    <row r="45" spans="2:44" s="1" customFormat="1" ht="6.95" customHeight="1">
      <c r="B45" s="46"/>
      <c r="AR45" s="46"/>
    </row>
    <row r="46" spans="2:56" s="1" customFormat="1" ht="13.5">
      <c r="B46" s="46"/>
      <c r="C46" s="74" t="s">
        <v>27</v>
      </c>
      <c r="L46" s="3" t="str">
        <f>IF(E11="","",E11)</f>
        <v>U-PROJEKT DOS s.r.o.</v>
      </c>
      <c r="AI46" s="74" t="s">
        <v>34</v>
      </c>
      <c r="AM46" s="3" t="str">
        <f>IF(E17="","",E17)</f>
        <v xml:space="preserve"> </v>
      </c>
      <c r="AN46" s="3"/>
      <c r="AO46" s="3"/>
      <c r="AP46" s="3"/>
      <c r="AR46" s="46"/>
      <c r="AS46" s="80" t="s">
        <v>52</v>
      </c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3"/>
    </row>
    <row r="47" spans="2:56" s="1" customFormat="1" ht="13.5">
      <c r="B47" s="46"/>
      <c r="C47" s="74" t="s">
        <v>32</v>
      </c>
      <c r="L47" s="3" t="str">
        <f>IF(E14="Vyplň údaj","",E14)</f>
        <v/>
      </c>
      <c r="AR47" s="46"/>
      <c r="AS47" s="84"/>
      <c r="AT47" s="55"/>
      <c r="AU47" s="47"/>
      <c r="AV47" s="47"/>
      <c r="AW47" s="47"/>
      <c r="AX47" s="47"/>
      <c r="AY47" s="47"/>
      <c r="AZ47" s="47"/>
      <c r="BA47" s="47"/>
      <c r="BB47" s="47"/>
      <c r="BC47" s="47"/>
      <c r="BD47" s="85"/>
    </row>
    <row r="48" spans="2:56" s="1" customFormat="1" ht="10.8" customHeight="1">
      <c r="B48" s="46"/>
      <c r="AR48" s="46"/>
      <c r="AS48" s="8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85"/>
    </row>
    <row r="49" spans="2:56" s="1" customFormat="1" ht="29.25" customHeight="1">
      <c r="B49" s="46"/>
      <c r="C49" s="86" t="s">
        <v>53</v>
      </c>
      <c r="D49" s="87"/>
      <c r="E49" s="87"/>
      <c r="F49" s="87"/>
      <c r="G49" s="87"/>
      <c r="H49" s="88"/>
      <c r="I49" s="89" t="s">
        <v>54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0" t="s">
        <v>55</v>
      </c>
      <c r="AH49" s="87"/>
      <c r="AI49" s="87"/>
      <c r="AJ49" s="87"/>
      <c r="AK49" s="87"/>
      <c r="AL49" s="87"/>
      <c r="AM49" s="87"/>
      <c r="AN49" s="89" t="s">
        <v>56</v>
      </c>
      <c r="AO49" s="87"/>
      <c r="AP49" s="87"/>
      <c r="AQ49" s="91" t="s">
        <v>57</v>
      </c>
      <c r="AR49" s="46"/>
      <c r="AS49" s="92" t="s">
        <v>58</v>
      </c>
      <c r="AT49" s="93" t="s">
        <v>59</v>
      </c>
      <c r="AU49" s="93" t="s">
        <v>60</v>
      </c>
      <c r="AV49" s="93" t="s">
        <v>61</v>
      </c>
      <c r="AW49" s="93" t="s">
        <v>62</v>
      </c>
      <c r="AX49" s="93" t="s">
        <v>63</v>
      </c>
      <c r="AY49" s="93" t="s">
        <v>64</v>
      </c>
      <c r="AZ49" s="93" t="s">
        <v>65</v>
      </c>
      <c r="BA49" s="93" t="s">
        <v>66</v>
      </c>
      <c r="BB49" s="93" t="s">
        <v>67</v>
      </c>
      <c r="BC49" s="93" t="s">
        <v>68</v>
      </c>
      <c r="BD49" s="94" t="s">
        <v>69</v>
      </c>
    </row>
    <row r="50" spans="2:56" s="1" customFormat="1" ht="10.8" customHeight="1">
      <c r="B50" s="46"/>
      <c r="AR50" s="46"/>
      <c r="AS50" s="95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75"/>
      <c r="C51" s="96" t="s">
        <v>70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>
        <f>ROUND(SUM(AG52:AG53),2)</f>
        <v>0</v>
      </c>
      <c r="AH51" s="98"/>
      <c r="AI51" s="98"/>
      <c r="AJ51" s="98"/>
      <c r="AK51" s="98"/>
      <c r="AL51" s="98"/>
      <c r="AM51" s="98"/>
      <c r="AN51" s="99">
        <f>SUM(AG51,AT51)</f>
        <v>0</v>
      </c>
      <c r="AO51" s="99"/>
      <c r="AP51" s="99"/>
      <c r="AQ51" s="100" t="s">
        <v>5</v>
      </c>
      <c r="AR51" s="75"/>
      <c r="AS51" s="101">
        <f>ROUND(SUM(AS52:AS53),2)</f>
        <v>0</v>
      </c>
      <c r="AT51" s="102">
        <f>ROUND(SUM(AV51:AW51),2)</f>
        <v>0</v>
      </c>
      <c r="AU51" s="103">
        <f>ROUND(SUM(AU52:AU53),5)</f>
        <v>0</v>
      </c>
      <c r="AV51" s="102">
        <f>ROUND(AZ51*L26,2)</f>
        <v>0</v>
      </c>
      <c r="AW51" s="102">
        <f>ROUND(BA51*L27,2)</f>
        <v>0</v>
      </c>
      <c r="AX51" s="102">
        <f>ROUND(BB51*L26,2)</f>
        <v>0</v>
      </c>
      <c r="AY51" s="102">
        <f>ROUND(BC51*L27,2)</f>
        <v>0</v>
      </c>
      <c r="AZ51" s="102">
        <f>ROUND(SUM(AZ52:AZ53),2)</f>
        <v>0</v>
      </c>
      <c r="BA51" s="102">
        <f>ROUND(SUM(BA52:BA53),2)</f>
        <v>0</v>
      </c>
      <c r="BB51" s="102">
        <f>ROUND(SUM(BB52:BB53),2)</f>
        <v>0</v>
      </c>
      <c r="BC51" s="102">
        <f>ROUND(SUM(BC52:BC53),2)</f>
        <v>0</v>
      </c>
      <c r="BD51" s="104">
        <f>ROUND(SUM(BD52:BD53),2)</f>
        <v>0</v>
      </c>
      <c r="BS51" s="76" t="s">
        <v>71</v>
      </c>
      <c r="BT51" s="76" t="s">
        <v>72</v>
      </c>
      <c r="BU51" s="105" t="s">
        <v>73</v>
      </c>
      <c r="BV51" s="76" t="s">
        <v>74</v>
      </c>
      <c r="BW51" s="76" t="s">
        <v>7</v>
      </c>
      <c r="BX51" s="76" t="s">
        <v>75</v>
      </c>
      <c r="CL51" s="76" t="s">
        <v>5</v>
      </c>
    </row>
    <row r="52" spans="1:91" s="5" customFormat="1" ht="16.5" customHeight="1">
      <c r="A52" s="106" t="s">
        <v>76</v>
      </c>
      <c r="B52" s="107"/>
      <c r="C52" s="108"/>
      <c r="D52" s="109" t="s">
        <v>77</v>
      </c>
      <c r="E52" s="109"/>
      <c r="F52" s="109"/>
      <c r="G52" s="109"/>
      <c r="H52" s="109"/>
      <c r="I52" s="110"/>
      <c r="J52" s="109" t="s">
        <v>78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11">
        <f>'SO 101 - Silnice III-20137'!J27</f>
        <v>0</v>
      </c>
      <c r="AH52" s="110"/>
      <c r="AI52" s="110"/>
      <c r="AJ52" s="110"/>
      <c r="AK52" s="110"/>
      <c r="AL52" s="110"/>
      <c r="AM52" s="110"/>
      <c r="AN52" s="111">
        <f>SUM(AG52,AT52)</f>
        <v>0</v>
      </c>
      <c r="AO52" s="110"/>
      <c r="AP52" s="110"/>
      <c r="AQ52" s="112" t="s">
        <v>79</v>
      </c>
      <c r="AR52" s="107"/>
      <c r="AS52" s="113">
        <v>0</v>
      </c>
      <c r="AT52" s="114">
        <f>ROUND(SUM(AV52:AW52),2)</f>
        <v>0</v>
      </c>
      <c r="AU52" s="115">
        <f>'SO 101 - Silnice III-20137'!P84</f>
        <v>0</v>
      </c>
      <c r="AV52" s="114">
        <f>'SO 101 - Silnice III-20137'!J30</f>
        <v>0</v>
      </c>
      <c r="AW52" s="114">
        <f>'SO 101 - Silnice III-20137'!J31</f>
        <v>0</v>
      </c>
      <c r="AX52" s="114">
        <f>'SO 101 - Silnice III-20137'!J32</f>
        <v>0</v>
      </c>
      <c r="AY52" s="114">
        <f>'SO 101 - Silnice III-20137'!J33</f>
        <v>0</v>
      </c>
      <c r="AZ52" s="114">
        <f>'SO 101 - Silnice III-20137'!F30</f>
        <v>0</v>
      </c>
      <c r="BA52" s="114">
        <f>'SO 101 - Silnice III-20137'!F31</f>
        <v>0</v>
      </c>
      <c r="BB52" s="114">
        <f>'SO 101 - Silnice III-20137'!F32</f>
        <v>0</v>
      </c>
      <c r="BC52" s="114">
        <f>'SO 101 - Silnice III-20137'!F33</f>
        <v>0</v>
      </c>
      <c r="BD52" s="116">
        <f>'SO 101 - Silnice III-20137'!F34</f>
        <v>0</v>
      </c>
      <c r="BT52" s="117" t="s">
        <v>80</v>
      </c>
      <c r="BV52" s="117" t="s">
        <v>74</v>
      </c>
      <c r="BW52" s="117" t="s">
        <v>81</v>
      </c>
      <c r="BX52" s="117" t="s">
        <v>7</v>
      </c>
      <c r="CL52" s="117" t="s">
        <v>5</v>
      </c>
      <c r="CM52" s="117" t="s">
        <v>82</v>
      </c>
    </row>
    <row r="53" spans="1:91" s="5" customFormat="1" ht="16.5" customHeight="1">
      <c r="A53" s="106" t="s">
        <v>76</v>
      </c>
      <c r="B53" s="107"/>
      <c r="C53" s="108"/>
      <c r="D53" s="109" t="s">
        <v>83</v>
      </c>
      <c r="E53" s="109"/>
      <c r="F53" s="109"/>
      <c r="G53" s="109"/>
      <c r="H53" s="109"/>
      <c r="I53" s="110"/>
      <c r="J53" s="109" t="s">
        <v>84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1">
        <f>'VRN - Vedlejší rozpočtové...'!J27</f>
        <v>0</v>
      </c>
      <c r="AH53" s="110"/>
      <c r="AI53" s="110"/>
      <c r="AJ53" s="110"/>
      <c r="AK53" s="110"/>
      <c r="AL53" s="110"/>
      <c r="AM53" s="110"/>
      <c r="AN53" s="111">
        <f>SUM(AG53,AT53)</f>
        <v>0</v>
      </c>
      <c r="AO53" s="110"/>
      <c r="AP53" s="110"/>
      <c r="AQ53" s="112" t="s">
        <v>79</v>
      </c>
      <c r="AR53" s="107"/>
      <c r="AS53" s="118">
        <v>0</v>
      </c>
      <c r="AT53" s="119">
        <f>ROUND(SUM(AV53:AW53),2)</f>
        <v>0</v>
      </c>
      <c r="AU53" s="120">
        <f>'VRN - Vedlejší rozpočtové...'!P78</f>
        <v>0</v>
      </c>
      <c r="AV53" s="119">
        <f>'VRN - Vedlejší rozpočtové...'!J30</f>
        <v>0</v>
      </c>
      <c r="AW53" s="119">
        <f>'VRN - Vedlejší rozpočtové...'!J31</f>
        <v>0</v>
      </c>
      <c r="AX53" s="119">
        <f>'VRN - Vedlejší rozpočtové...'!J32</f>
        <v>0</v>
      </c>
      <c r="AY53" s="119">
        <f>'VRN - Vedlejší rozpočtové...'!J33</f>
        <v>0</v>
      </c>
      <c r="AZ53" s="119">
        <f>'VRN - Vedlejší rozpočtové...'!F30</f>
        <v>0</v>
      </c>
      <c r="BA53" s="119">
        <f>'VRN - Vedlejší rozpočtové...'!F31</f>
        <v>0</v>
      </c>
      <c r="BB53" s="119">
        <f>'VRN - Vedlejší rozpočtové...'!F32</f>
        <v>0</v>
      </c>
      <c r="BC53" s="119">
        <f>'VRN - Vedlejší rozpočtové...'!F33</f>
        <v>0</v>
      </c>
      <c r="BD53" s="121">
        <f>'VRN - Vedlejší rozpočtové...'!F34</f>
        <v>0</v>
      </c>
      <c r="BT53" s="117" t="s">
        <v>80</v>
      </c>
      <c r="BV53" s="117" t="s">
        <v>74</v>
      </c>
      <c r="BW53" s="117" t="s">
        <v>85</v>
      </c>
      <c r="BX53" s="117" t="s">
        <v>7</v>
      </c>
      <c r="CL53" s="117" t="s">
        <v>5</v>
      </c>
      <c r="CM53" s="117" t="s">
        <v>82</v>
      </c>
    </row>
    <row r="54" spans="2:44" s="1" customFormat="1" ht="30" customHeight="1">
      <c r="B54" s="46"/>
      <c r="AR54" s="46"/>
    </row>
    <row r="55" spans="2:44" s="1" customFormat="1" ht="6.95" customHeight="1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46"/>
    </row>
  </sheetData>
  <mergeCells count="4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</mergeCells>
  <hyperlinks>
    <hyperlink ref="K1:S1" location="C2" display="1) Rekapitulace stavby"/>
    <hyperlink ref="W1:AI1" location="C51" display="2) Rekapitulace objektů stavby a soupisů prací"/>
    <hyperlink ref="A52" location="'SO 101 - Silnice III-20137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86</v>
      </c>
      <c r="G1" s="125" t="s">
        <v>87</v>
      </c>
      <c r="H1" s="125"/>
      <c r="I1" s="126"/>
      <c r="J1" s="125" t="s">
        <v>88</v>
      </c>
      <c r="K1" s="124" t="s">
        <v>89</v>
      </c>
      <c r="L1" s="125" t="s">
        <v>90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</row>
    <row r="4" spans="2:46" ht="36.95" customHeight="1">
      <c r="B4" s="28"/>
      <c r="C4" s="29"/>
      <c r="D4" s="30" t="s">
        <v>91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III/20137 Sedlec-Bílov - oprava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92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93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29. 11. 2018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29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32" t="s">
        <v>31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32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34</v>
      </c>
      <c r="E20" s="47"/>
      <c r="F20" s="47"/>
      <c r="G20" s="47"/>
      <c r="H20" s="47"/>
      <c r="I20" s="132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32" t="s">
        <v>31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16.5" customHeight="1">
      <c r="B24" s="134"/>
      <c r="C24" s="135"/>
      <c r="D24" s="135"/>
      <c r="E24" s="44" t="s">
        <v>5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38</v>
      </c>
      <c r="E27" s="47"/>
      <c r="F27" s="47"/>
      <c r="G27" s="47"/>
      <c r="H27" s="47"/>
      <c r="I27" s="130"/>
      <c r="J27" s="141">
        <f>ROUND(J84,2)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2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3">
        <f>ROUND(SUM(BE84:BE332),2)</f>
        <v>0</v>
      </c>
      <c r="G30" s="47"/>
      <c r="H30" s="47"/>
      <c r="I30" s="144">
        <v>0.21</v>
      </c>
      <c r="J30" s="143">
        <f>ROUND(ROUND((SUM(BE84:BE332)),2)*I30,2)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3">
        <f>ROUND(SUM(BF84:BF332),2)</f>
        <v>0</v>
      </c>
      <c r="G31" s="47"/>
      <c r="H31" s="47"/>
      <c r="I31" s="144">
        <v>0.15</v>
      </c>
      <c r="J31" s="143">
        <f>ROUND(ROUND((SUM(BF84:BF332)),2)*I31,2)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3">
        <f>ROUND(SUM(BG84:BG332),2)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3">
        <f>ROUND(SUM(BH84:BH332),2)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3">
        <f>ROUND(SUM(BI84:BI332),2)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48</v>
      </c>
      <c r="E36" s="88"/>
      <c r="F36" s="88"/>
      <c r="G36" s="147" t="s">
        <v>49</v>
      </c>
      <c r="H36" s="148" t="s">
        <v>50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94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III/20137 Sedlec-Bílov - oprava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92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SO 101 - Silnice III/20137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32" t="s">
        <v>25</v>
      </c>
      <c r="J49" s="133" t="str">
        <f>IF(J12="","",J12)</f>
        <v>29. 11. 2018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U-PROJEKT DOS s.r.o.</v>
      </c>
      <c r="G51" s="47"/>
      <c r="H51" s="47"/>
      <c r="I51" s="132" t="s">
        <v>34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32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95</v>
      </c>
      <c r="D54" s="145"/>
      <c r="E54" s="145"/>
      <c r="F54" s="145"/>
      <c r="G54" s="145"/>
      <c r="H54" s="145"/>
      <c r="I54" s="157"/>
      <c r="J54" s="158" t="s">
        <v>96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97</v>
      </c>
      <c r="D56" s="47"/>
      <c r="E56" s="47"/>
      <c r="F56" s="47"/>
      <c r="G56" s="47"/>
      <c r="H56" s="47"/>
      <c r="I56" s="130"/>
      <c r="J56" s="141">
        <f>J84</f>
        <v>0</v>
      </c>
      <c r="K56" s="51"/>
      <c r="AU56" s="24" t="s">
        <v>98</v>
      </c>
    </row>
    <row r="57" spans="2:11" s="7" customFormat="1" ht="24.95" customHeight="1">
      <c r="B57" s="161"/>
      <c r="C57" s="162"/>
      <c r="D57" s="163" t="s">
        <v>99</v>
      </c>
      <c r="E57" s="164"/>
      <c r="F57" s="164"/>
      <c r="G57" s="164"/>
      <c r="H57" s="164"/>
      <c r="I57" s="165"/>
      <c r="J57" s="166">
        <f>J85</f>
        <v>0</v>
      </c>
      <c r="K57" s="167"/>
    </row>
    <row r="58" spans="2:11" s="8" customFormat="1" ht="19.9" customHeight="1">
      <c r="B58" s="168"/>
      <c r="C58" s="169"/>
      <c r="D58" s="170" t="s">
        <v>100</v>
      </c>
      <c r="E58" s="171"/>
      <c r="F58" s="171"/>
      <c r="G58" s="171"/>
      <c r="H58" s="171"/>
      <c r="I58" s="172"/>
      <c r="J58" s="173">
        <f>J86</f>
        <v>0</v>
      </c>
      <c r="K58" s="174"/>
    </row>
    <row r="59" spans="2:11" s="8" customFormat="1" ht="19.9" customHeight="1">
      <c r="B59" s="168"/>
      <c r="C59" s="169"/>
      <c r="D59" s="170" t="s">
        <v>101</v>
      </c>
      <c r="E59" s="171"/>
      <c r="F59" s="171"/>
      <c r="G59" s="171"/>
      <c r="H59" s="171"/>
      <c r="I59" s="172"/>
      <c r="J59" s="173">
        <f>J158</f>
        <v>0</v>
      </c>
      <c r="K59" s="174"/>
    </row>
    <row r="60" spans="2:11" s="8" customFormat="1" ht="14.85" customHeight="1">
      <c r="B60" s="168"/>
      <c r="C60" s="169"/>
      <c r="D60" s="170" t="s">
        <v>102</v>
      </c>
      <c r="E60" s="171"/>
      <c r="F60" s="171"/>
      <c r="G60" s="171"/>
      <c r="H60" s="171"/>
      <c r="I60" s="172"/>
      <c r="J60" s="173">
        <f>J159</f>
        <v>0</v>
      </c>
      <c r="K60" s="174"/>
    </row>
    <row r="61" spans="2:11" s="8" customFormat="1" ht="14.85" customHeight="1">
      <c r="B61" s="168"/>
      <c r="C61" s="169"/>
      <c r="D61" s="170" t="s">
        <v>103</v>
      </c>
      <c r="E61" s="171"/>
      <c r="F61" s="171"/>
      <c r="G61" s="171"/>
      <c r="H61" s="171"/>
      <c r="I61" s="172"/>
      <c r="J61" s="173">
        <f>J249</f>
        <v>0</v>
      </c>
      <c r="K61" s="174"/>
    </row>
    <row r="62" spans="2:11" s="8" customFormat="1" ht="19.9" customHeight="1">
      <c r="B62" s="168"/>
      <c r="C62" s="169"/>
      <c r="D62" s="170" t="s">
        <v>104</v>
      </c>
      <c r="E62" s="171"/>
      <c r="F62" s="171"/>
      <c r="G62" s="171"/>
      <c r="H62" s="171"/>
      <c r="I62" s="172"/>
      <c r="J62" s="173">
        <f>J262</f>
        <v>0</v>
      </c>
      <c r="K62" s="174"/>
    </row>
    <row r="63" spans="2:11" s="8" customFormat="1" ht="19.9" customHeight="1">
      <c r="B63" s="168"/>
      <c r="C63" s="169"/>
      <c r="D63" s="170" t="s">
        <v>105</v>
      </c>
      <c r="E63" s="171"/>
      <c r="F63" s="171"/>
      <c r="G63" s="171"/>
      <c r="H63" s="171"/>
      <c r="I63" s="172"/>
      <c r="J63" s="173">
        <f>J304</f>
        <v>0</v>
      </c>
      <c r="K63" s="174"/>
    </row>
    <row r="64" spans="2:11" s="8" customFormat="1" ht="14.85" customHeight="1">
      <c r="B64" s="168"/>
      <c r="C64" s="169"/>
      <c r="D64" s="170" t="s">
        <v>106</v>
      </c>
      <c r="E64" s="171"/>
      <c r="F64" s="171"/>
      <c r="G64" s="171"/>
      <c r="H64" s="171"/>
      <c r="I64" s="172"/>
      <c r="J64" s="173">
        <f>J305</f>
        <v>0</v>
      </c>
      <c r="K64" s="174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30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52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53"/>
      <c r="J70" s="71"/>
      <c r="K70" s="71"/>
      <c r="L70" s="46"/>
    </row>
    <row r="71" spans="2:12" s="1" customFormat="1" ht="36.95" customHeight="1">
      <c r="B71" s="46"/>
      <c r="C71" s="72" t="s">
        <v>107</v>
      </c>
      <c r="I71" s="175"/>
      <c r="L71" s="46"/>
    </row>
    <row r="72" spans="2:12" s="1" customFormat="1" ht="6.95" customHeight="1">
      <c r="B72" s="46"/>
      <c r="I72" s="175"/>
      <c r="L72" s="46"/>
    </row>
    <row r="73" spans="2:12" s="1" customFormat="1" ht="14.4" customHeight="1">
      <c r="B73" s="46"/>
      <c r="C73" s="74" t="s">
        <v>19</v>
      </c>
      <c r="I73" s="175"/>
      <c r="L73" s="46"/>
    </row>
    <row r="74" spans="2:12" s="1" customFormat="1" ht="16.5" customHeight="1">
      <c r="B74" s="46"/>
      <c r="E74" s="176" t="str">
        <f>E7</f>
        <v>III/20137 Sedlec-Bílov - oprava</v>
      </c>
      <c r="F74" s="74"/>
      <c r="G74" s="74"/>
      <c r="H74" s="74"/>
      <c r="I74" s="175"/>
      <c r="L74" s="46"/>
    </row>
    <row r="75" spans="2:12" s="1" customFormat="1" ht="14.4" customHeight="1">
      <c r="B75" s="46"/>
      <c r="C75" s="74" t="s">
        <v>92</v>
      </c>
      <c r="I75" s="175"/>
      <c r="L75" s="46"/>
    </row>
    <row r="76" spans="2:12" s="1" customFormat="1" ht="17.25" customHeight="1">
      <c r="B76" s="46"/>
      <c r="E76" s="77" t="str">
        <f>E9</f>
        <v>SO 101 - Silnice III/20137</v>
      </c>
      <c r="F76" s="1"/>
      <c r="G76" s="1"/>
      <c r="H76" s="1"/>
      <c r="I76" s="175"/>
      <c r="L76" s="46"/>
    </row>
    <row r="77" spans="2:12" s="1" customFormat="1" ht="6.95" customHeight="1">
      <c r="B77" s="46"/>
      <c r="I77" s="175"/>
      <c r="L77" s="46"/>
    </row>
    <row r="78" spans="2:12" s="1" customFormat="1" ht="18" customHeight="1">
      <c r="B78" s="46"/>
      <c r="C78" s="74" t="s">
        <v>23</v>
      </c>
      <c r="F78" s="177" t="str">
        <f>F12</f>
        <v xml:space="preserve"> </v>
      </c>
      <c r="I78" s="178" t="s">
        <v>25</v>
      </c>
      <c r="J78" s="79" t="str">
        <f>IF(J12="","",J12)</f>
        <v>29. 11. 2018</v>
      </c>
      <c r="L78" s="46"/>
    </row>
    <row r="79" spans="2:12" s="1" customFormat="1" ht="6.95" customHeight="1">
      <c r="B79" s="46"/>
      <c r="I79" s="175"/>
      <c r="L79" s="46"/>
    </row>
    <row r="80" spans="2:12" s="1" customFormat="1" ht="13.5">
      <c r="B80" s="46"/>
      <c r="C80" s="74" t="s">
        <v>27</v>
      </c>
      <c r="F80" s="177" t="str">
        <f>E15</f>
        <v>U-PROJEKT DOS s.r.o.</v>
      </c>
      <c r="I80" s="178" t="s">
        <v>34</v>
      </c>
      <c r="J80" s="177" t="str">
        <f>E21</f>
        <v xml:space="preserve"> </v>
      </c>
      <c r="L80" s="46"/>
    </row>
    <row r="81" spans="2:12" s="1" customFormat="1" ht="14.4" customHeight="1">
      <c r="B81" s="46"/>
      <c r="C81" s="74" t="s">
        <v>32</v>
      </c>
      <c r="F81" s="177" t="str">
        <f>IF(E18="","",E18)</f>
        <v/>
      </c>
      <c r="I81" s="175"/>
      <c r="L81" s="46"/>
    </row>
    <row r="82" spans="2:12" s="1" customFormat="1" ht="10.3" customHeight="1">
      <c r="B82" s="46"/>
      <c r="I82" s="175"/>
      <c r="L82" s="46"/>
    </row>
    <row r="83" spans="2:20" s="9" customFormat="1" ht="29.25" customHeight="1">
      <c r="B83" s="179"/>
      <c r="C83" s="180" t="s">
        <v>108</v>
      </c>
      <c r="D83" s="181" t="s">
        <v>57</v>
      </c>
      <c r="E83" s="181" t="s">
        <v>53</v>
      </c>
      <c r="F83" s="181" t="s">
        <v>109</v>
      </c>
      <c r="G83" s="181" t="s">
        <v>110</v>
      </c>
      <c r="H83" s="181" t="s">
        <v>111</v>
      </c>
      <c r="I83" s="182" t="s">
        <v>112</v>
      </c>
      <c r="J83" s="181" t="s">
        <v>96</v>
      </c>
      <c r="K83" s="183" t="s">
        <v>113</v>
      </c>
      <c r="L83" s="179"/>
      <c r="M83" s="92" t="s">
        <v>114</v>
      </c>
      <c r="N83" s="93" t="s">
        <v>42</v>
      </c>
      <c r="O83" s="93" t="s">
        <v>115</v>
      </c>
      <c r="P83" s="93" t="s">
        <v>116</v>
      </c>
      <c r="Q83" s="93" t="s">
        <v>117</v>
      </c>
      <c r="R83" s="93" t="s">
        <v>118</v>
      </c>
      <c r="S83" s="93" t="s">
        <v>119</v>
      </c>
      <c r="T83" s="94" t="s">
        <v>120</v>
      </c>
    </row>
    <row r="84" spans="2:63" s="1" customFormat="1" ht="29.25" customHeight="1">
      <c r="B84" s="46"/>
      <c r="C84" s="96" t="s">
        <v>97</v>
      </c>
      <c r="I84" s="175"/>
      <c r="J84" s="184">
        <f>BK84</f>
        <v>0</v>
      </c>
      <c r="L84" s="46"/>
      <c r="M84" s="95"/>
      <c r="N84" s="82"/>
      <c r="O84" s="82"/>
      <c r="P84" s="185">
        <f>P85</f>
        <v>0</v>
      </c>
      <c r="Q84" s="82"/>
      <c r="R84" s="185">
        <f>R85</f>
        <v>470.04959221471705</v>
      </c>
      <c r="S84" s="82"/>
      <c r="T84" s="186">
        <f>T85</f>
        <v>1086.6635600000002</v>
      </c>
      <c r="AT84" s="24" t="s">
        <v>71</v>
      </c>
      <c r="AU84" s="24" t="s">
        <v>98</v>
      </c>
      <c r="BK84" s="187">
        <f>BK85</f>
        <v>0</v>
      </c>
    </row>
    <row r="85" spans="2:63" s="10" customFormat="1" ht="37.4" customHeight="1">
      <c r="B85" s="188"/>
      <c r="D85" s="189" t="s">
        <v>71</v>
      </c>
      <c r="E85" s="190" t="s">
        <v>121</v>
      </c>
      <c r="F85" s="190" t="s">
        <v>122</v>
      </c>
      <c r="I85" s="191"/>
      <c r="J85" s="192">
        <f>BK85</f>
        <v>0</v>
      </c>
      <c r="L85" s="188"/>
      <c r="M85" s="193"/>
      <c r="N85" s="194"/>
      <c r="O85" s="194"/>
      <c r="P85" s="195">
        <f>P86+P158+P262+P304</f>
        <v>0</v>
      </c>
      <c r="Q85" s="194"/>
      <c r="R85" s="195">
        <f>R86+R158+R262+R304</f>
        <v>470.04959221471705</v>
      </c>
      <c r="S85" s="194"/>
      <c r="T85" s="196">
        <f>T86+T158+T262+T304</f>
        <v>1086.6635600000002</v>
      </c>
      <c r="AR85" s="189" t="s">
        <v>80</v>
      </c>
      <c r="AT85" s="197" t="s">
        <v>71</v>
      </c>
      <c r="AU85" s="197" t="s">
        <v>72</v>
      </c>
      <c r="AY85" s="189" t="s">
        <v>123</v>
      </c>
      <c r="BK85" s="198">
        <f>BK86+BK158+BK262+BK304</f>
        <v>0</v>
      </c>
    </row>
    <row r="86" spans="2:63" s="10" customFormat="1" ht="19.9" customHeight="1">
      <c r="B86" s="188"/>
      <c r="D86" s="189" t="s">
        <v>71</v>
      </c>
      <c r="E86" s="199" t="s">
        <v>124</v>
      </c>
      <c r="F86" s="199" t="s">
        <v>125</v>
      </c>
      <c r="I86" s="191"/>
      <c r="J86" s="200">
        <f>BK86</f>
        <v>0</v>
      </c>
      <c r="L86" s="188"/>
      <c r="M86" s="193"/>
      <c r="N86" s="194"/>
      <c r="O86" s="194"/>
      <c r="P86" s="195">
        <f>SUM(P87:P157)</f>
        <v>0</v>
      </c>
      <c r="Q86" s="194"/>
      <c r="R86" s="195">
        <f>SUM(R87:R157)</f>
        <v>0.33340000000000003</v>
      </c>
      <c r="S86" s="194"/>
      <c r="T86" s="196">
        <f>SUM(T87:T157)</f>
        <v>1086.6635600000002</v>
      </c>
      <c r="AR86" s="189" t="s">
        <v>80</v>
      </c>
      <c r="AT86" s="197" t="s">
        <v>71</v>
      </c>
      <c r="AU86" s="197" t="s">
        <v>80</v>
      </c>
      <c r="AY86" s="189" t="s">
        <v>123</v>
      </c>
      <c r="BK86" s="198">
        <f>SUM(BK87:BK157)</f>
        <v>0</v>
      </c>
    </row>
    <row r="87" spans="2:65" s="1" customFormat="1" ht="38.25" customHeight="1">
      <c r="B87" s="201"/>
      <c r="C87" s="202" t="s">
        <v>80</v>
      </c>
      <c r="D87" s="202" t="s">
        <v>126</v>
      </c>
      <c r="E87" s="203" t="s">
        <v>127</v>
      </c>
      <c r="F87" s="204" t="s">
        <v>128</v>
      </c>
      <c r="G87" s="205" t="s">
        <v>129</v>
      </c>
      <c r="H87" s="206">
        <v>4.9</v>
      </c>
      <c r="I87" s="207"/>
      <c r="J87" s="208">
        <f>ROUND(I87*H87,2)</f>
        <v>0</v>
      </c>
      <c r="K87" s="204" t="s">
        <v>130</v>
      </c>
      <c r="L87" s="46"/>
      <c r="M87" s="209" t="s">
        <v>5</v>
      </c>
      <c r="N87" s="210" t="s">
        <v>43</v>
      </c>
      <c r="O87" s="47"/>
      <c r="P87" s="211">
        <f>O87*H87</f>
        <v>0</v>
      </c>
      <c r="Q87" s="211">
        <v>0</v>
      </c>
      <c r="R87" s="211">
        <f>Q87*H87</f>
        <v>0</v>
      </c>
      <c r="S87" s="211">
        <v>0.26</v>
      </c>
      <c r="T87" s="212">
        <f>S87*H87</f>
        <v>1.2740000000000002</v>
      </c>
      <c r="AR87" s="24" t="s">
        <v>131</v>
      </c>
      <c r="AT87" s="24" t="s">
        <v>126</v>
      </c>
      <c r="AU87" s="24" t="s">
        <v>82</v>
      </c>
      <c r="AY87" s="24" t="s">
        <v>123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80</v>
      </c>
      <c r="BK87" s="213">
        <f>ROUND(I87*H87,2)</f>
        <v>0</v>
      </c>
      <c r="BL87" s="24" t="s">
        <v>131</v>
      </c>
      <c r="BM87" s="24" t="s">
        <v>132</v>
      </c>
    </row>
    <row r="88" spans="2:51" s="11" customFormat="1" ht="13.5">
      <c r="B88" s="214"/>
      <c r="D88" s="215" t="s">
        <v>133</v>
      </c>
      <c r="E88" s="216" t="s">
        <v>5</v>
      </c>
      <c r="F88" s="217" t="s">
        <v>134</v>
      </c>
      <c r="H88" s="216" t="s">
        <v>5</v>
      </c>
      <c r="I88" s="218"/>
      <c r="L88" s="214"/>
      <c r="M88" s="219"/>
      <c r="N88" s="220"/>
      <c r="O88" s="220"/>
      <c r="P88" s="220"/>
      <c r="Q88" s="220"/>
      <c r="R88" s="220"/>
      <c r="S88" s="220"/>
      <c r="T88" s="221"/>
      <c r="AT88" s="216" t="s">
        <v>133</v>
      </c>
      <c r="AU88" s="216" t="s">
        <v>82</v>
      </c>
      <c r="AV88" s="11" t="s">
        <v>80</v>
      </c>
      <c r="AW88" s="11" t="s">
        <v>35</v>
      </c>
      <c r="AX88" s="11" t="s">
        <v>72</v>
      </c>
      <c r="AY88" s="216" t="s">
        <v>123</v>
      </c>
    </row>
    <row r="89" spans="2:51" s="12" customFormat="1" ht="13.5">
      <c r="B89" s="222"/>
      <c r="D89" s="215" t="s">
        <v>133</v>
      </c>
      <c r="E89" s="223" t="s">
        <v>5</v>
      </c>
      <c r="F89" s="224" t="s">
        <v>135</v>
      </c>
      <c r="H89" s="225">
        <v>4.9</v>
      </c>
      <c r="I89" s="226"/>
      <c r="L89" s="222"/>
      <c r="M89" s="227"/>
      <c r="N89" s="228"/>
      <c r="O89" s="228"/>
      <c r="P89" s="228"/>
      <c r="Q89" s="228"/>
      <c r="R89" s="228"/>
      <c r="S89" s="228"/>
      <c r="T89" s="229"/>
      <c r="AT89" s="223" t="s">
        <v>133</v>
      </c>
      <c r="AU89" s="223" t="s">
        <v>82</v>
      </c>
      <c r="AV89" s="12" t="s">
        <v>82</v>
      </c>
      <c r="AW89" s="12" t="s">
        <v>35</v>
      </c>
      <c r="AX89" s="12" t="s">
        <v>72</v>
      </c>
      <c r="AY89" s="223" t="s">
        <v>123</v>
      </c>
    </row>
    <row r="90" spans="2:51" s="13" customFormat="1" ht="13.5">
      <c r="B90" s="230"/>
      <c r="D90" s="215" t="s">
        <v>133</v>
      </c>
      <c r="E90" s="231" t="s">
        <v>5</v>
      </c>
      <c r="F90" s="232" t="s">
        <v>136</v>
      </c>
      <c r="H90" s="233">
        <v>4.9</v>
      </c>
      <c r="I90" s="234"/>
      <c r="L90" s="230"/>
      <c r="M90" s="235"/>
      <c r="N90" s="236"/>
      <c r="O90" s="236"/>
      <c r="P90" s="236"/>
      <c r="Q90" s="236"/>
      <c r="R90" s="236"/>
      <c r="S90" s="236"/>
      <c r="T90" s="237"/>
      <c r="AT90" s="231" t="s">
        <v>133</v>
      </c>
      <c r="AU90" s="231" t="s">
        <v>82</v>
      </c>
      <c r="AV90" s="13" t="s">
        <v>131</v>
      </c>
      <c r="AW90" s="13" t="s">
        <v>35</v>
      </c>
      <c r="AX90" s="13" t="s">
        <v>80</v>
      </c>
      <c r="AY90" s="231" t="s">
        <v>123</v>
      </c>
    </row>
    <row r="91" spans="2:65" s="1" customFormat="1" ht="38.25" customHeight="1">
      <c r="B91" s="201"/>
      <c r="C91" s="202" t="s">
        <v>82</v>
      </c>
      <c r="D91" s="202" t="s">
        <v>126</v>
      </c>
      <c r="E91" s="203" t="s">
        <v>137</v>
      </c>
      <c r="F91" s="204" t="s">
        <v>138</v>
      </c>
      <c r="G91" s="205" t="s">
        <v>129</v>
      </c>
      <c r="H91" s="206">
        <v>2083.75</v>
      </c>
      <c r="I91" s="207"/>
      <c r="J91" s="208">
        <f>ROUND(I91*H91,2)</f>
        <v>0</v>
      </c>
      <c r="K91" s="204" t="s">
        <v>130</v>
      </c>
      <c r="L91" s="46"/>
      <c r="M91" s="209" t="s">
        <v>5</v>
      </c>
      <c r="N91" s="210" t="s">
        <v>43</v>
      </c>
      <c r="O91" s="47"/>
      <c r="P91" s="211">
        <f>O91*H91</f>
        <v>0</v>
      </c>
      <c r="Q91" s="211">
        <v>0.00016</v>
      </c>
      <c r="R91" s="211">
        <f>Q91*H91</f>
        <v>0.33340000000000003</v>
      </c>
      <c r="S91" s="211">
        <v>0.256</v>
      </c>
      <c r="T91" s="212">
        <f>S91*H91</f>
        <v>533.44</v>
      </c>
      <c r="AR91" s="24" t="s">
        <v>131</v>
      </c>
      <c r="AT91" s="24" t="s">
        <v>126</v>
      </c>
      <c r="AU91" s="24" t="s">
        <v>82</v>
      </c>
      <c r="AY91" s="24" t="s">
        <v>123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80</v>
      </c>
      <c r="BK91" s="213">
        <f>ROUND(I91*H91,2)</f>
        <v>0</v>
      </c>
      <c r="BL91" s="24" t="s">
        <v>131</v>
      </c>
      <c r="BM91" s="24" t="s">
        <v>139</v>
      </c>
    </row>
    <row r="92" spans="2:51" s="11" customFormat="1" ht="13.5">
      <c r="B92" s="214"/>
      <c r="D92" s="215" t="s">
        <v>133</v>
      </c>
      <c r="E92" s="216" t="s">
        <v>5</v>
      </c>
      <c r="F92" s="217" t="s">
        <v>140</v>
      </c>
      <c r="H92" s="216" t="s">
        <v>5</v>
      </c>
      <c r="I92" s="218"/>
      <c r="L92" s="214"/>
      <c r="M92" s="219"/>
      <c r="N92" s="220"/>
      <c r="O92" s="220"/>
      <c r="P92" s="220"/>
      <c r="Q92" s="220"/>
      <c r="R92" s="220"/>
      <c r="S92" s="220"/>
      <c r="T92" s="221"/>
      <c r="AT92" s="216" t="s">
        <v>133</v>
      </c>
      <c r="AU92" s="216" t="s">
        <v>82</v>
      </c>
      <c r="AV92" s="11" t="s">
        <v>80</v>
      </c>
      <c r="AW92" s="11" t="s">
        <v>35</v>
      </c>
      <c r="AX92" s="11" t="s">
        <v>72</v>
      </c>
      <c r="AY92" s="216" t="s">
        <v>123</v>
      </c>
    </row>
    <row r="93" spans="2:51" s="12" customFormat="1" ht="13.5">
      <c r="B93" s="222"/>
      <c r="D93" s="215" t="s">
        <v>133</v>
      </c>
      <c r="E93" s="223" t="s">
        <v>5</v>
      </c>
      <c r="F93" s="224" t="s">
        <v>141</v>
      </c>
      <c r="H93" s="225">
        <v>2083.75</v>
      </c>
      <c r="I93" s="226"/>
      <c r="L93" s="222"/>
      <c r="M93" s="227"/>
      <c r="N93" s="228"/>
      <c r="O93" s="228"/>
      <c r="P93" s="228"/>
      <c r="Q93" s="228"/>
      <c r="R93" s="228"/>
      <c r="S93" s="228"/>
      <c r="T93" s="229"/>
      <c r="AT93" s="223" t="s">
        <v>133</v>
      </c>
      <c r="AU93" s="223" t="s">
        <v>82</v>
      </c>
      <c r="AV93" s="12" t="s">
        <v>82</v>
      </c>
      <c r="AW93" s="12" t="s">
        <v>35</v>
      </c>
      <c r="AX93" s="12" t="s">
        <v>72</v>
      </c>
      <c r="AY93" s="223" t="s">
        <v>123</v>
      </c>
    </row>
    <row r="94" spans="2:51" s="13" customFormat="1" ht="13.5">
      <c r="B94" s="230"/>
      <c r="D94" s="215" t="s">
        <v>133</v>
      </c>
      <c r="E94" s="231" t="s">
        <v>5</v>
      </c>
      <c r="F94" s="232" t="s">
        <v>136</v>
      </c>
      <c r="H94" s="233">
        <v>2083.75</v>
      </c>
      <c r="I94" s="234"/>
      <c r="L94" s="230"/>
      <c r="M94" s="235"/>
      <c r="N94" s="236"/>
      <c r="O94" s="236"/>
      <c r="P94" s="236"/>
      <c r="Q94" s="236"/>
      <c r="R94" s="236"/>
      <c r="S94" s="236"/>
      <c r="T94" s="237"/>
      <c r="AT94" s="231" t="s">
        <v>133</v>
      </c>
      <c r="AU94" s="231" t="s">
        <v>82</v>
      </c>
      <c r="AV94" s="13" t="s">
        <v>131</v>
      </c>
      <c r="AW94" s="13" t="s">
        <v>35</v>
      </c>
      <c r="AX94" s="13" t="s">
        <v>80</v>
      </c>
      <c r="AY94" s="231" t="s">
        <v>123</v>
      </c>
    </row>
    <row r="95" spans="2:65" s="1" customFormat="1" ht="38.25" customHeight="1">
      <c r="B95" s="201"/>
      <c r="C95" s="202" t="s">
        <v>142</v>
      </c>
      <c r="D95" s="202" t="s">
        <v>126</v>
      </c>
      <c r="E95" s="203" t="s">
        <v>143</v>
      </c>
      <c r="F95" s="204" t="s">
        <v>144</v>
      </c>
      <c r="G95" s="205" t="s">
        <v>145</v>
      </c>
      <c r="H95" s="206">
        <v>3.8</v>
      </c>
      <c r="I95" s="207"/>
      <c r="J95" s="208">
        <f>ROUND(I95*H95,2)</f>
        <v>0</v>
      </c>
      <c r="K95" s="204" t="s">
        <v>130</v>
      </c>
      <c r="L95" s="46"/>
      <c r="M95" s="209" t="s">
        <v>5</v>
      </c>
      <c r="N95" s="210" t="s">
        <v>43</v>
      </c>
      <c r="O95" s="47"/>
      <c r="P95" s="211">
        <f>O95*H95</f>
        <v>0</v>
      </c>
      <c r="Q95" s="211">
        <v>0</v>
      </c>
      <c r="R95" s="211">
        <f>Q95*H95</f>
        <v>0</v>
      </c>
      <c r="S95" s="211">
        <v>0.205</v>
      </c>
      <c r="T95" s="212">
        <f>S95*H95</f>
        <v>0.7789999999999999</v>
      </c>
      <c r="AR95" s="24" t="s">
        <v>131</v>
      </c>
      <c r="AT95" s="24" t="s">
        <v>126</v>
      </c>
      <c r="AU95" s="24" t="s">
        <v>82</v>
      </c>
      <c r="AY95" s="24" t="s">
        <v>123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4" t="s">
        <v>80</v>
      </c>
      <c r="BK95" s="213">
        <f>ROUND(I95*H95,2)</f>
        <v>0</v>
      </c>
      <c r="BL95" s="24" t="s">
        <v>131</v>
      </c>
      <c r="BM95" s="24" t="s">
        <v>146</v>
      </c>
    </row>
    <row r="96" spans="2:51" s="11" customFormat="1" ht="13.5">
      <c r="B96" s="214"/>
      <c r="D96" s="215" t="s">
        <v>133</v>
      </c>
      <c r="E96" s="216" t="s">
        <v>5</v>
      </c>
      <c r="F96" s="217" t="s">
        <v>147</v>
      </c>
      <c r="H96" s="216" t="s">
        <v>5</v>
      </c>
      <c r="I96" s="218"/>
      <c r="L96" s="214"/>
      <c r="M96" s="219"/>
      <c r="N96" s="220"/>
      <c r="O96" s="220"/>
      <c r="P96" s="220"/>
      <c r="Q96" s="220"/>
      <c r="R96" s="220"/>
      <c r="S96" s="220"/>
      <c r="T96" s="221"/>
      <c r="AT96" s="216" t="s">
        <v>133</v>
      </c>
      <c r="AU96" s="216" t="s">
        <v>82</v>
      </c>
      <c r="AV96" s="11" t="s">
        <v>80</v>
      </c>
      <c r="AW96" s="11" t="s">
        <v>35</v>
      </c>
      <c r="AX96" s="11" t="s">
        <v>72</v>
      </c>
      <c r="AY96" s="216" t="s">
        <v>123</v>
      </c>
    </row>
    <row r="97" spans="2:51" s="12" customFormat="1" ht="13.5">
      <c r="B97" s="222"/>
      <c r="D97" s="215" t="s">
        <v>133</v>
      </c>
      <c r="E97" s="223" t="s">
        <v>5</v>
      </c>
      <c r="F97" s="224" t="s">
        <v>148</v>
      </c>
      <c r="H97" s="225">
        <v>3.8</v>
      </c>
      <c r="I97" s="226"/>
      <c r="L97" s="222"/>
      <c r="M97" s="227"/>
      <c r="N97" s="228"/>
      <c r="O97" s="228"/>
      <c r="P97" s="228"/>
      <c r="Q97" s="228"/>
      <c r="R97" s="228"/>
      <c r="S97" s="228"/>
      <c r="T97" s="229"/>
      <c r="AT97" s="223" t="s">
        <v>133</v>
      </c>
      <c r="AU97" s="223" t="s">
        <v>82</v>
      </c>
      <c r="AV97" s="12" t="s">
        <v>82</v>
      </c>
      <c r="AW97" s="12" t="s">
        <v>35</v>
      </c>
      <c r="AX97" s="12" t="s">
        <v>72</v>
      </c>
      <c r="AY97" s="223" t="s">
        <v>123</v>
      </c>
    </row>
    <row r="98" spans="2:51" s="13" customFormat="1" ht="13.5">
      <c r="B98" s="230"/>
      <c r="D98" s="215" t="s">
        <v>133</v>
      </c>
      <c r="E98" s="231" t="s">
        <v>5</v>
      </c>
      <c r="F98" s="232" t="s">
        <v>136</v>
      </c>
      <c r="H98" s="233">
        <v>3.8</v>
      </c>
      <c r="I98" s="234"/>
      <c r="L98" s="230"/>
      <c r="M98" s="235"/>
      <c r="N98" s="236"/>
      <c r="O98" s="236"/>
      <c r="P98" s="236"/>
      <c r="Q98" s="236"/>
      <c r="R98" s="236"/>
      <c r="S98" s="236"/>
      <c r="T98" s="237"/>
      <c r="AT98" s="231" t="s">
        <v>133</v>
      </c>
      <c r="AU98" s="231" t="s">
        <v>82</v>
      </c>
      <c r="AV98" s="13" t="s">
        <v>131</v>
      </c>
      <c r="AW98" s="13" t="s">
        <v>35</v>
      </c>
      <c r="AX98" s="13" t="s">
        <v>80</v>
      </c>
      <c r="AY98" s="231" t="s">
        <v>123</v>
      </c>
    </row>
    <row r="99" spans="2:65" s="1" customFormat="1" ht="38.25" customHeight="1">
      <c r="B99" s="201"/>
      <c r="C99" s="202" t="s">
        <v>131</v>
      </c>
      <c r="D99" s="202" t="s">
        <v>126</v>
      </c>
      <c r="E99" s="203" t="s">
        <v>149</v>
      </c>
      <c r="F99" s="204" t="s">
        <v>150</v>
      </c>
      <c r="G99" s="205" t="s">
        <v>151</v>
      </c>
      <c r="H99" s="206">
        <v>162</v>
      </c>
      <c r="I99" s="207"/>
      <c r="J99" s="208">
        <f>ROUND(I99*H99,2)</f>
        <v>0</v>
      </c>
      <c r="K99" s="204" t="s">
        <v>5</v>
      </c>
      <c r="L99" s="46"/>
      <c r="M99" s="209" t="s">
        <v>5</v>
      </c>
      <c r="N99" s="210" t="s">
        <v>43</v>
      </c>
      <c r="O99" s="47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4" t="s">
        <v>131</v>
      </c>
      <c r="AT99" s="24" t="s">
        <v>126</v>
      </c>
      <c r="AU99" s="24" t="s">
        <v>82</v>
      </c>
      <c r="AY99" s="24" t="s">
        <v>123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4" t="s">
        <v>80</v>
      </c>
      <c r="BK99" s="213">
        <f>ROUND(I99*H99,2)</f>
        <v>0</v>
      </c>
      <c r="BL99" s="24" t="s">
        <v>131</v>
      </c>
      <c r="BM99" s="24" t="s">
        <v>152</v>
      </c>
    </row>
    <row r="100" spans="2:51" s="11" customFormat="1" ht="13.5">
      <c r="B100" s="214"/>
      <c r="D100" s="215" t="s">
        <v>133</v>
      </c>
      <c r="E100" s="216" t="s">
        <v>5</v>
      </c>
      <c r="F100" s="217" t="s">
        <v>153</v>
      </c>
      <c r="H100" s="216" t="s">
        <v>5</v>
      </c>
      <c r="I100" s="218"/>
      <c r="L100" s="214"/>
      <c r="M100" s="219"/>
      <c r="N100" s="220"/>
      <c r="O100" s="220"/>
      <c r="P100" s="220"/>
      <c r="Q100" s="220"/>
      <c r="R100" s="220"/>
      <c r="S100" s="220"/>
      <c r="T100" s="221"/>
      <c r="AT100" s="216" t="s">
        <v>133</v>
      </c>
      <c r="AU100" s="216" t="s">
        <v>82</v>
      </c>
      <c r="AV100" s="11" t="s">
        <v>80</v>
      </c>
      <c r="AW100" s="11" t="s">
        <v>35</v>
      </c>
      <c r="AX100" s="11" t="s">
        <v>72</v>
      </c>
      <c r="AY100" s="216" t="s">
        <v>123</v>
      </c>
    </row>
    <row r="101" spans="2:51" s="12" customFormat="1" ht="13.5">
      <c r="B101" s="222"/>
      <c r="D101" s="215" t="s">
        <v>133</v>
      </c>
      <c r="E101" s="223" t="s">
        <v>5</v>
      </c>
      <c r="F101" s="224" t="s">
        <v>154</v>
      </c>
      <c r="H101" s="225">
        <v>162</v>
      </c>
      <c r="I101" s="226"/>
      <c r="L101" s="222"/>
      <c r="M101" s="227"/>
      <c r="N101" s="228"/>
      <c r="O101" s="228"/>
      <c r="P101" s="228"/>
      <c r="Q101" s="228"/>
      <c r="R101" s="228"/>
      <c r="S101" s="228"/>
      <c r="T101" s="229"/>
      <c r="AT101" s="223" t="s">
        <v>133</v>
      </c>
      <c r="AU101" s="223" t="s">
        <v>82</v>
      </c>
      <c r="AV101" s="12" t="s">
        <v>82</v>
      </c>
      <c r="AW101" s="12" t="s">
        <v>35</v>
      </c>
      <c r="AX101" s="12" t="s">
        <v>72</v>
      </c>
      <c r="AY101" s="223" t="s">
        <v>123</v>
      </c>
    </row>
    <row r="102" spans="2:51" s="13" customFormat="1" ht="13.5">
      <c r="B102" s="230"/>
      <c r="D102" s="215" t="s">
        <v>133</v>
      </c>
      <c r="E102" s="231" t="s">
        <v>5</v>
      </c>
      <c r="F102" s="232" t="s">
        <v>136</v>
      </c>
      <c r="H102" s="233">
        <v>162</v>
      </c>
      <c r="I102" s="234"/>
      <c r="L102" s="230"/>
      <c r="M102" s="235"/>
      <c r="N102" s="236"/>
      <c r="O102" s="236"/>
      <c r="P102" s="236"/>
      <c r="Q102" s="236"/>
      <c r="R102" s="236"/>
      <c r="S102" s="236"/>
      <c r="T102" s="237"/>
      <c r="AT102" s="231" t="s">
        <v>133</v>
      </c>
      <c r="AU102" s="231" t="s">
        <v>82</v>
      </c>
      <c r="AV102" s="13" t="s">
        <v>131</v>
      </c>
      <c r="AW102" s="13" t="s">
        <v>35</v>
      </c>
      <c r="AX102" s="13" t="s">
        <v>80</v>
      </c>
      <c r="AY102" s="231" t="s">
        <v>123</v>
      </c>
    </row>
    <row r="103" spans="2:65" s="1" customFormat="1" ht="16.5" customHeight="1">
      <c r="B103" s="201"/>
      <c r="C103" s="202" t="s">
        <v>155</v>
      </c>
      <c r="D103" s="202" t="s">
        <v>126</v>
      </c>
      <c r="E103" s="203" t="s">
        <v>156</v>
      </c>
      <c r="F103" s="204" t="s">
        <v>157</v>
      </c>
      <c r="G103" s="205" t="s">
        <v>151</v>
      </c>
      <c r="H103" s="206">
        <v>162</v>
      </c>
      <c r="I103" s="207"/>
      <c r="J103" s="208">
        <f>ROUND(I103*H103,2)</f>
        <v>0</v>
      </c>
      <c r="K103" s="204" t="s">
        <v>5</v>
      </c>
      <c r="L103" s="46"/>
      <c r="M103" s="209" t="s">
        <v>5</v>
      </c>
      <c r="N103" s="210" t="s">
        <v>43</v>
      </c>
      <c r="O103" s="47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4" t="s">
        <v>131</v>
      </c>
      <c r="AT103" s="24" t="s">
        <v>126</v>
      </c>
      <c r="AU103" s="24" t="s">
        <v>82</v>
      </c>
      <c r="AY103" s="24" t="s">
        <v>123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4" t="s">
        <v>80</v>
      </c>
      <c r="BK103" s="213">
        <f>ROUND(I103*H103,2)</f>
        <v>0</v>
      </c>
      <c r="BL103" s="24" t="s">
        <v>131</v>
      </c>
      <c r="BM103" s="24" t="s">
        <v>158</v>
      </c>
    </row>
    <row r="104" spans="2:51" s="11" customFormat="1" ht="13.5">
      <c r="B104" s="214"/>
      <c r="D104" s="215" t="s">
        <v>133</v>
      </c>
      <c r="E104" s="216" t="s">
        <v>5</v>
      </c>
      <c r="F104" s="217" t="s">
        <v>153</v>
      </c>
      <c r="H104" s="216" t="s">
        <v>5</v>
      </c>
      <c r="I104" s="218"/>
      <c r="L104" s="214"/>
      <c r="M104" s="219"/>
      <c r="N104" s="220"/>
      <c r="O104" s="220"/>
      <c r="P104" s="220"/>
      <c r="Q104" s="220"/>
      <c r="R104" s="220"/>
      <c r="S104" s="220"/>
      <c r="T104" s="221"/>
      <c r="AT104" s="216" t="s">
        <v>133</v>
      </c>
      <c r="AU104" s="216" t="s">
        <v>82</v>
      </c>
      <c r="AV104" s="11" t="s">
        <v>80</v>
      </c>
      <c r="AW104" s="11" t="s">
        <v>35</v>
      </c>
      <c r="AX104" s="11" t="s">
        <v>72</v>
      </c>
      <c r="AY104" s="216" t="s">
        <v>123</v>
      </c>
    </row>
    <row r="105" spans="2:51" s="12" customFormat="1" ht="13.5">
      <c r="B105" s="222"/>
      <c r="D105" s="215" t="s">
        <v>133</v>
      </c>
      <c r="E105" s="223" t="s">
        <v>5</v>
      </c>
      <c r="F105" s="224" t="s">
        <v>154</v>
      </c>
      <c r="H105" s="225">
        <v>162</v>
      </c>
      <c r="I105" s="226"/>
      <c r="L105" s="222"/>
      <c r="M105" s="227"/>
      <c r="N105" s="228"/>
      <c r="O105" s="228"/>
      <c r="P105" s="228"/>
      <c r="Q105" s="228"/>
      <c r="R105" s="228"/>
      <c r="S105" s="228"/>
      <c r="T105" s="229"/>
      <c r="AT105" s="223" t="s">
        <v>133</v>
      </c>
      <c r="AU105" s="223" t="s">
        <v>82</v>
      </c>
      <c r="AV105" s="12" t="s">
        <v>82</v>
      </c>
      <c r="AW105" s="12" t="s">
        <v>35</v>
      </c>
      <c r="AX105" s="12" t="s">
        <v>72</v>
      </c>
      <c r="AY105" s="223" t="s">
        <v>123</v>
      </c>
    </row>
    <row r="106" spans="2:51" s="13" customFormat="1" ht="13.5">
      <c r="B106" s="230"/>
      <c r="D106" s="215" t="s">
        <v>133</v>
      </c>
      <c r="E106" s="231" t="s">
        <v>5</v>
      </c>
      <c r="F106" s="232" t="s">
        <v>136</v>
      </c>
      <c r="H106" s="233">
        <v>162</v>
      </c>
      <c r="I106" s="234"/>
      <c r="L106" s="230"/>
      <c r="M106" s="235"/>
      <c r="N106" s="236"/>
      <c r="O106" s="236"/>
      <c r="P106" s="236"/>
      <c r="Q106" s="236"/>
      <c r="R106" s="236"/>
      <c r="S106" s="236"/>
      <c r="T106" s="237"/>
      <c r="AT106" s="231" t="s">
        <v>133</v>
      </c>
      <c r="AU106" s="231" t="s">
        <v>82</v>
      </c>
      <c r="AV106" s="13" t="s">
        <v>131</v>
      </c>
      <c r="AW106" s="13" t="s">
        <v>35</v>
      </c>
      <c r="AX106" s="13" t="s">
        <v>80</v>
      </c>
      <c r="AY106" s="231" t="s">
        <v>123</v>
      </c>
    </row>
    <row r="107" spans="2:65" s="1" customFormat="1" ht="25.5" customHeight="1">
      <c r="B107" s="201"/>
      <c r="C107" s="202" t="s">
        <v>159</v>
      </c>
      <c r="D107" s="202" t="s">
        <v>126</v>
      </c>
      <c r="E107" s="203" t="s">
        <v>160</v>
      </c>
      <c r="F107" s="204" t="s">
        <v>161</v>
      </c>
      <c r="G107" s="205" t="s">
        <v>151</v>
      </c>
      <c r="H107" s="206">
        <v>3078</v>
      </c>
      <c r="I107" s="207"/>
      <c r="J107" s="208">
        <f>ROUND(I107*H107,2)</f>
        <v>0</v>
      </c>
      <c r="K107" s="204" t="s">
        <v>5</v>
      </c>
      <c r="L107" s="46"/>
      <c r="M107" s="209" t="s">
        <v>5</v>
      </c>
      <c r="N107" s="210" t="s">
        <v>43</v>
      </c>
      <c r="O107" s="47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4" t="s">
        <v>131</v>
      </c>
      <c r="AT107" s="24" t="s">
        <v>126</v>
      </c>
      <c r="AU107" s="24" t="s">
        <v>82</v>
      </c>
      <c r="AY107" s="24" t="s">
        <v>123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4" t="s">
        <v>80</v>
      </c>
      <c r="BK107" s="213">
        <f>ROUND(I107*H107,2)</f>
        <v>0</v>
      </c>
      <c r="BL107" s="24" t="s">
        <v>131</v>
      </c>
      <c r="BM107" s="24" t="s">
        <v>162</v>
      </c>
    </row>
    <row r="108" spans="2:51" s="11" customFormat="1" ht="13.5">
      <c r="B108" s="214"/>
      <c r="D108" s="215" t="s">
        <v>133</v>
      </c>
      <c r="E108" s="216" t="s">
        <v>5</v>
      </c>
      <c r="F108" s="217" t="s">
        <v>153</v>
      </c>
      <c r="H108" s="216" t="s">
        <v>5</v>
      </c>
      <c r="I108" s="218"/>
      <c r="L108" s="214"/>
      <c r="M108" s="219"/>
      <c r="N108" s="220"/>
      <c r="O108" s="220"/>
      <c r="P108" s="220"/>
      <c r="Q108" s="220"/>
      <c r="R108" s="220"/>
      <c r="S108" s="220"/>
      <c r="T108" s="221"/>
      <c r="AT108" s="216" t="s">
        <v>133</v>
      </c>
      <c r="AU108" s="216" t="s">
        <v>82</v>
      </c>
      <c r="AV108" s="11" t="s">
        <v>80</v>
      </c>
      <c r="AW108" s="11" t="s">
        <v>35</v>
      </c>
      <c r="AX108" s="11" t="s">
        <v>72</v>
      </c>
      <c r="AY108" s="216" t="s">
        <v>123</v>
      </c>
    </row>
    <row r="109" spans="2:51" s="12" customFormat="1" ht="13.5">
      <c r="B109" s="222"/>
      <c r="D109" s="215" t="s">
        <v>133</v>
      </c>
      <c r="E109" s="223" t="s">
        <v>5</v>
      </c>
      <c r="F109" s="224" t="s">
        <v>163</v>
      </c>
      <c r="H109" s="225">
        <v>3078</v>
      </c>
      <c r="I109" s="226"/>
      <c r="L109" s="222"/>
      <c r="M109" s="227"/>
      <c r="N109" s="228"/>
      <c r="O109" s="228"/>
      <c r="P109" s="228"/>
      <c r="Q109" s="228"/>
      <c r="R109" s="228"/>
      <c r="S109" s="228"/>
      <c r="T109" s="229"/>
      <c r="AT109" s="223" t="s">
        <v>133</v>
      </c>
      <c r="AU109" s="223" t="s">
        <v>82</v>
      </c>
      <c r="AV109" s="12" t="s">
        <v>82</v>
      </c>
      <c r="AW109" s="12" t="s">
        <v>35</v>
      </c>
      <c r="AX109" s="12" t="s">
        <v>72</v>
      </c>
      <c r="AY109" s="223" t="s">
        <v>123</v>
      </c>
    </row>
    <row r="110" spans="2:51" s="13" customFormat="1" ht="13.5">
      <c r="B110" s="230"/>
      <c r="D110" s="215" t="s">
        <v>133</v>
      </c>
      <c r="E110" s="231" t="s">
        <v>5</v>
      </c>
      <c r="F110" s="232" t="s">
        <v>136</v>
      </c>
      <c r="H110" s="233">
        <v>3078</v>
      </c>
      <c r="I110" s="234"/>
      <c r="L110" s="230"/>
      <c r="M110" s="235"/>
      <c r="N110" s="236"/>
      <c r="O110" s="236"/>
      <c r="P110" s="236"/>
      <c r="Q110" s="236"/>
      <c r="R110" s="236"/>
      <c r="S110" s="236"/>
      <c r="T110" s="237"/>
      <c r="AT110" s="231" t="s">
        <v>133</v>
      </c>
      <c r="AU110" s="231" t="s">
        <v>82</v>
      </c>
      <c r="AV110" s="13" t="s">
        <v>131</v>
      </c>
      <c r="AW110" s="13" t="s">
        <v>35</v>
      </c>
      <c r="AX110" s="13" t="s">
        <v>80</v>
      </c>
      <c r="AY110" s="231" t="s">
        <v>123</v>
      </c>
    </row>
    <row r="111" spans="2:65" s="1" customFormat="1" ht="16.5" customHeight="1">
      <c r="B111" s="201"/>
      <c r="C111" s="202" t="s">
        <v>164</v>
      </c>
      <c r="D111" s="202" t="s">
        <v>126</v>
      </c>
      <c r="E111" s="203" t="s">
        <v>165</v>
      </c>
      <c r="F111" s="204" t="s">
        <v>166</v>
      </c>
      <c r="G111" s="205" t="s">
        <v>129</v>
      </c>
      <c r="H111" s="206">
        <v>540</v>
      </c>
      <c r="I111" s="207"/>
      <c r="J111" s="208">
        <f>ROUND(I111*H111,2)</f>
        <v>0</v>
      </c>
      <c r="K111" s="204" t="s">
        <v>5</v>
      </c>
      <c r="L111" s="46"/>
      <c r="M111" s="209" t="s">
        <v>5</v>
      </c>
      <c r="N111" s="210" t="s">
        <v>43</v>
      </c>
      <c r="O111" s="47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4" t="s">
        <v>131</v>
      </c>
      <c r="AT111" s="24" t="s">
        <v>126</v>
      </c>
      <c r="AU111" s="24" t="s">
        <v>82</v>
      </c>
      <c r="AY111" s="24" t="s">
        <v>123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4" t="s">
        <v>80</v>
      </c>
      <c r="BK111" s="213">
        <f>ROUND(I111*H111,2)</f>
        <v>0</v>
      </c>
      <c r="BL111" s="24" t="s">
        <v>131</v>
      </c>
      <c r="BM111" s="24" t="s">
        <v>167</v>
      </c>
    </row>
    <row r="112" spans="2:51" s="11" customFormat="1" ht="13.5">
      <c r="B112" s="214"/>
      <c r="D112" s="215" t="s">
        <v>133</v>
      </c>
      <c r="E112" s="216" t="s">
        <v>5</v>
      </c>
      <c r="F112" s="217" t="s">
        <v>166</v>
      </c>
      <c r="H112" s="216" t="s">
        <v>5</v>
      </c>
      <c r="I112" s="218"/>
      <c r="L112" s="214"/>
      <c r="M112" s="219"/>
      <c r="N112" s="220"/>
      <c r="O112" s="220"/>
      <c r="P112" s="220"/>
      <c r="Q112" s="220"/>
      <c r="R112" s="220"/>
      <c r="S112" s="220"/>
      <c r="T112" s="221"/>
      <c r="AT112" s="216" t="s">
        <v>133</v>
      </c>
      <c r="AU112" s="216" t="s">
        <v>82</v>
      </c>
      <c r="AV112" s="11" t="s">
        <v>80</v>
      </c>
      <c r="AW112" s="11" t="s">
        <v>35</v>
      </c>
      <c r="AX112" s="11" t="s">
        <v>72</v>
      </c>
      <c r="AY112" s="216" t="s">
        <v>123</v>
      </c>
    </row>
    <row r="113" spans="2:51" s="12" customFormat="1" ht="13.5">
      <c r="B113" s="222"/>
      <c r="D113" s="215" t="s">
        <v>133</v>
      </c>
      <c r="E113" s="223" t="s">
        <v>5</v>
      </c>
      <c r="F113" s="224" t="s">
        <v>168</v>
      </c>
      <c r="H113" s="225">
        <v>540</v>
      </c>
      <c r="I113" s="226"/>
      <c r="L113" s="222"/>
      <c r="M113" s="227"/>
      <c r="N113" s="228"/>
      <c r="O113" s="228"/>
      <c r="P113" s="228"/>
      <c r="Q113" s="228"/>
      <c r="R113" s="228"/>
      <c r="S113" s="228"/>
      <c r="T113" s="229"/>
      <c r="AT113" s="223" t="s">
        <v>133</v>
      </c>
      <c r="AU113" s="223" t="s">
        <v>82</v>
      </c>
      <c r="AV113" s="12" t="s">
        <v>82</v>
      </c>
      <c r="AW113" s="12" t="s">
        <v>35</v>
      </c>
      <c r="AX113" s="12" t="s">
        <v>72</v>
      </c>
      <c r="AY113" s="223" t="s">
        <v>123</v>
      </c>
    </row>
    <row r="114" spans="2:51" s="13" customFormat="1" ht="13.5">
      <c r="B114" s="230"/>
      <c r="D114" s="215" t="s">
        <v>133</v>
      </c>
      <c r="E114" s="231" t="s">
        <v>5</v>
      </c>
      <c r="F114" s="232" t="s">
        <v>136</v>
      </c>
      <c r="H114" s="233">
        <v>540</v>
      </c>
      <c r="I114" s="234"/>
      <c r="L114" s="230"/>
      <c r="M114" s="235"/>
      <c r="N114" s="236"/>
      <c r="O114" s="236"/>
      <c r="P114" s="236"/>
      <c r="Q114" s="236"/>
      <c r="R114" s="236"/>
      <c r="S114" s="236"/>
      <c r="T114" s="237"/>
      <c r="AT114" s="231" t="s">
        <v>133</v>
      </c>
      <c r="AU114" s="231" t="s">
        <v>82</v>
      </c>
      <c r="AV114" s="13" t="s">
        <v>131</v>
      </c>
      <c r="AW114" s="13" t="s">
        <v>35</v>
      </c>
      <c r="AX114" s="13" t="s">
        <v>80</v>
      </c>
      <c r="AY114" s="231" t="s">
        <v>123</v>
      </c>
    </row>
    <row r="115" spans="2:65" s="1" customFormat="1" ht="38.25" customHeight="1">
      <c r="B115" s="201"/>
      <c r="C115" s="202" t="s">
        <v>169</v>
      </c>
      <c r="D115" s="202" t="s">
        <v>126</v>
      </c>
      <c r="E115" s="203" t="s">
        <v>170</v>
      </c>
      <c r="F115" s="204" t="s">
        <v>171</v>
      </c>
      <c r="G115" s="205" t="s">
        <v>129</v>
      </c>
      <c r="H115" s="206">
        <v>540</v>
      </c>
      <c r="I115" s="207"/>
      <c r="J115" s="208">
        <f>ROUND(I115*H115,2)</f>
        <v>0</v>
      </c>
      <c r="K115" s="204" t="s">
        <v>5</v>
      </c>
      <c r="L115" s="46"/>
      <c r="M115" s="209" t="s">
        <v>5</v>
      </c>
      <c r="N115" s="210" t="s">
        <v>43</v>
      </c>
      <c r="O115" s="47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4" t="s">
        <v>131</v>
      </c>
      <c r="AT115" s="24" t="s">
        <v>126</v>
      </c>
      <c r="AU115" s="24" t="s">
        <v>82</v>
      </c>
      <c r="AY115" s="24" t="s">
        <v>123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4" t="s">
        <v>80</v>
      </c>
      <c r="BK115" s="213">
        <f>ROUND(I115*H115,2)</f>
        <v>0</v>
      </c>
      <c r="BL115" s="24" t="s">
        <v>131</v>
      </c>
      <c r="BM115" s="24" t="s">
        <v>172</v>
      </c>
    </row>
    <row r="116" spans="2:51" s="11" customFormat="1" ht="13.5">
      <c r="B116" s="214"/>
      <c r="D116" s="215" t="s">
        <v>133</v>
      </c>
      <c r="E116" s="216" t="s">
        <v>5</v>
      </c>
      <c r="F116" s="217" t="s">
        <v>173</v>
      </c>
      <c r="H116" s="216" t="s">
        <v>5</v>
      </c>
      <c r="I116" s="218"/>
      <c r="L116" s="214"/>
      <c r="M116" s="219"/>
      <c r="N116" s="220"/>
      <c r="O116" s="220"/>
      <c r="P116" s="220"/>
      <c r="Q116" s="220"/>
      <c r="R116" s="220"/>
      <c r="S116" s="220"/>
      <c r="T116" s="221"/>
      <c r="AT116" s="216" t="s">
        <v>133</v>
      </c>
      <c r="AU116" s="216" t="s">
        <v>82</v>
      </c>
      <c r="AV116" s="11" t="s">
        <v>80</v>
      </c>
      <c r="AW116" s="11" t="s">
        <v>35</v>
      </c>
      <c r="AX116" s="11" t="s">
        <v>72</v>
      </c>
      <c r="AY116" s="216" t="s">
        <v>123</v>
      </c>
    </row>
    <row r="117" spans="2:51" s="12" customFormat="1" ht="13.5">
      <c r="B117" s="222"/>
      <c r="D117" s="215" t="s">
        <v>133</v>
      </c>
      <c r="E117" s="223" t="s">
        <v>5</v>
      </c>
      <c r="F117" s="224" t="s">
        <v>168</v>
      </c>
      <c r="H117" s="225">
        <v>540</v>
      </c>
      <c r="I117" s="226"/>
      <c r="L117" s="222"/>
      <c r="M117" s="227"/>
      <c r="N117" s="228"/>
      <c r="O117" s="228"/>
      <c r="P117" s="228"/>
      <c r="Q117" s="228"/>
      <c r="R117" s="228"/>
      <c r="S117" s="228"/>
      <c r="T117" s="229"/>
      <c r="AT117" s="223" t="s">
        <v>133</v>
      </c>
      <c r="AU117" s="223" t="s">
        <v>82</v>
      </c>
      <c r="AV117" s="12" t="s">
        <v>82</v>
      </c>
      <c r="AW117" s="12" t="s">
        <v>35</v>
      </c>
      <c r="AX117" s="12" t="s">
        <v>72</v>
      </c>
      <c r="AY117" s="223" t="s">
        <v>123</v>
      </c>
    </row>
    <row r="118" spans="2:51" s="13" customFormat="1" ht="13.5">
      <c r="B118" s="230"/>
      <c r="D118" s="215" t="s">
        <v>133</v>
      </c>
      <c r="E118" s="231" t="s">
        <v>5</v>
      </c>
      <c r="F118" s="232" t="s">
        <v>136</v>
      </c>
      <c r="H118" s="233">
        <v>540</v>
      </c>
      <c r="I118" s="234"/>
      <c r="L118" s="230"/>
      <c r="M118" s="235"/>
      <c r="N118" s="236"/>
      <c r="O118" s="236"/>
      <c r="P118" s="236"/>
      <c r="Q118" s="236"/>
      <c r="R118" s="236"/>
      <c r="S118" s="236"/>
      <c r="T118" s="237"/>
      <c r="AT118" s="231" t="s">
        <v>133</v>
      </c>
      <c r="AU118" s="231" t="s">
        <v>82</v>
      </c>
      <c r="AV118" s="13" t="s">
        <v>131</v>
      </c>
      <c r="AW118" s="13" t="s">
        <v>35</v>
      </c>
      <c r="AX118" s="13" t="s">
        <v>80</v>
      </c>
      <c r="AY118" s="231" t="s">
        <v>123</v>
      </c>
    </row>
    <row r="119" spans="2:65" s="1" customFormat="1" ht="51" customHeight="1">
      <c r="B119" s="201"/>
      <c r="C119" s="202" t="s">
        <v>174</v>
      </c>
      <c r="D119" s="202" t="s">
        <v>126</v>
      </c>
      <c r="E119" s="203" t="s">
        <v>175</v>
      </c>
      <c r="F119" s="204" t="s">
        <v>176</v>
      </c>
      <c r="G119" s="205" t="s">
        <v>129</v>
      </c>
      <c r="H119" s="206">
        <v>4.9</v>
      </c>
      <c r="I119" s="207"/>
      <c r="J119" s="208">
        <f>ROUND(I119*H119,2)</f>
        <v>0</v>
      </c>
      <c r="K119" s="204" t="s">
        <v>130</v>
      </c>
      <c r="L119" s="46"/>
      <c r="M119" s="209" t="s">
        <v>5</v>
      </c>
      <c r="N119" s="210" t="s">
        <v>43</v>
      </c>
      <c r="O119" s="47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AR119" s="24" t="s">
        <v>131</v>
      </c>
      <c r="AT119" s="24" t="s">
        <v>126</v>
      </c>
      <c r="AU119" s="24" t="s">
        <v>82</v>
      </c>
      <c r="AY119" s="24" t="s">
        <v>123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4" t="s">
        <v>80</v>
      </c>
      <c r="BK119" s="213">
        <f>ROUND(I119*H119,2)</f>
        <v>0</v>
      </c>
      <c r="BL119" s="24" t="s">
        <v>131</v>
      </c>
      <c r="BM119" s="24" t="s">
        <v>177</v>
      </c>
    </row>
    <row r="120" spans="2:51" s="11" customFormat="1" ht="13.5">
      <c r="B120" s="214"/>
      <c r="D120" s="215" t="s">
        <v>133</v>
      </c>
      <c r="E120" s="216" t="s">
        <v>5</v>
      </c>
      <c r="F120" s="217" t="s">
        <v>178</v>
      </c>
      <c r="H120" s="216" t="s">
        <v>5</v>
      </c>
      <c r="I120" s="218"/>
      <c r="L120" s="214"/>
      <c r="M120" s="219"/>
      <c r="N120" s="220"/>
      <c r="O120" s="220"/>
      <c r="P120" s="220"/>
      <c r="Q120" s="220"/>
      <c r="R120" s="220"/>
      <c r="S120" s="220"/>
      <c r="T120" s="221"/>
      <c r="AT120" s="216" t="s">
        <v>133</v>
      </c>
      <c r="AU120" s="216" t="s">
        <v>82</v>
      </c>
      <c r="AV120" s="11" t="s">
        <v>80</v>
      </c>
      <c r="AW120" s="11" t="s">
        <v>35</v>
      </c>
      <c r="AX120" s="11" t="s">
        <v>72</v>
      </c>
      <c r="AY120" s="216" t="s">
        <v>123</v>
      </c>
    </row>
    <row r="121" spans="2:51" s="12" customFormat="1" ht="13.5">
      <c r="B121" s="222"/>
      <c r="D121" s="215" t="s">
        <v>133</v>
      </c>
      <c r="E121" s="223" t="s">
        <v>5</v>
      </c>
      <c r="F121" s="224" t="s">
        <v>135</v>
      </c>
      <c r="H121" s="225">
        <v>4.9</v>
      </c>
      <c r="I121" s="226"/>
      <c r="L121" s="222"/>
      <c r="M121" s="227"/>
      <c r="N121" s="228"/>
      <c r="O121" s="228"/>
      <c r="P121" s="228"/>
      <c r="Q121" s="228"/>
      <c r="R121" s="228"/>
      <c r="S121" s="228"/>
      <c r="T121" s="229"/>
      <c r="AT121" s="223" t="s">
        <v>133</v>
      </c>
      <c r="AU121" s="223" t="s">
        <v>82</v>
      </c>
      <c r="AV121" s="12" t="s">
        <v>82</v>
      </c>
      <c r="AW121" s="12" t="s">
        <v>35</v>
      </c>
      <c r="AX121" s="12" t="s">
        <v>72</v>
      </c>
      <c r="AY121" s="223" t="s">
        <v>123</v>
      </c>
    </row>
    <row r="122" spans="2:51" s="13" customFormat="1" ht="13.5">
      <c r="B122" s="230"/>
      <c r="D122" s="215" t="s">
        <v>133</v>
      </c>
      <c r="E122" s="231" t="s">
        <v>5</v>
      </c>
      <c r="F122" s="232" t="s">
        <v>136</v>
      </c>
      <c r="H122" s="233">
        <v>4.9</v>
      </c>
      <c r="I122" s="234"/>
      <c r="L122" s="230"/>
      <c r="M122" s="235"/>
      <c r="N122" s="236"/>
      <c r="O122" s="236"/>
      <c r="P122" s="236"/>
      <c r="Q122" s="236"/>
      <c r="R122" s="236"/>
      <c r="S122" s="236"/>
      <c r="T122" s="237"/>
      <c r="AT122" s="231" t="s">
        <v>133</v>
      </c>
      <c r="AU122" s="231" t="s">
        <v>82</v>
      </c>
      <c r="AV122" s="13" t="s">
        <v>131</v>
      </c>
      <c r="AW122" s="13" t="s">
        <v>35</v>
      </c>
      <c r="AX122" s="13" t="s">
        <v>80</v>
      </c>
      <c r="AY122" s="231" t="s">
        <v>123</v>
      </c>
    </row>
    <row r="123" spans="2:65" s="1" customFormat="1" ht="63.75" customHeight="1">
      <c r="B123" s="201"/>
      <c r="C123" s="202" t="s">
        <v>179</v>
      </c>
      <c r="D123" s="202" t="s">
        <v>126</v>
      </c>
      <c r="E123" s="203" t="s">
        <v>180</v>
      </c>
      <c r="F123" s="204" t="s">
        <v>181</v>
      </c>
      <c r="G123" s="205" t="s">
        <v>145</v>
      </c>
      <c r="H123" s="206">
        <v>1910</v>
      </c>
      <c r="I123" s="207"/>
      <c r="J123" s="208">
        <f>ROUND(I123*H123,2)</f>
        <v>0</v>
      </c>
      <c r="K123" s="204" t="s">
        <v>130</v>
      </c>
      <c r="L123" s="46"/>
      <c r="M123" s="209" t="s">
        <v>5</v>
      </c>
      <c r="N123" s="210" t="s">
        <v>43</v>
      </c>
      <c r="O123" s="47"/>
      <c r="P123" s="211">
        <f>O123*H123</f>
        <v>0</v>
      </c>
      <c r="Q123" s="211">
        <v>0</v>
      </c>
      <c r="R123" s="211">
        <f>Q123*H123</f>
        <v>0</v>
      </c>
      <c r="S123" s="211">
        <v>0.194</v>
      </c>
      <c r="T123" s="212">
        <f>S123*H123</f>
        <v>370.54</v>
      </c>
      <c r="AR123" s="24" t="s">
        <v>131</v>
      </c>
      <c r="AT123" s="24" t="s">
        <v>126</v>
      </c>
      <c r="AU123" s="24" t="s">
        <v>82</v>
      </c>
      <c r="AY123" s="24" t="s">
        <v>123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4" t="s">
        <v>80</v>
      </c>
      <c r="BK123" s="213">
        <f>ROUND(I123*H123,2)</f>
        <v>0</v>
      </c>
      <c r="BL123" s="24" t="s">
        <v>131</v>
      </c>
      <c r="BM123" s="24" t="s">
        <v>182</v>
      </c>
    </row>
    <row r="124" spans="2:51" s="11" customFormat="1" ht="13.5">
      <c r="B124" s="214"/>
      <c r="D124" s="215" t="s">
        <v>133</v>
      </c>
      <c r="E124" s="216" t="s">
        <v>5</v>
      </c>
      <c r="F124" s="217" t="s">
        <v>183</v>
      </c>
      <c r="H124" s="216" t="s">
        <v>5</v>
      </c>
      <c r="I124" s="218"/>
      <c r="L124" s="214"/>
      <c r="M124" s="219"/>
      <c r="N124" s="220"/>
      <c r="O124" s="220"/>
      <c r="P124" s="220"/>
      <c r="Q124" s="220"/>
      <c r="R124" s="220"/>
      <c r="S124" s="220"/>
      <c r="T124" s="221"/>
      <c r="AT124" s="216" t="s">
        <v>133</v>
      </c>
      <c r="AU124" s="216" t="s">
        <v>82</v>
      </c>
      <c r="AV124" s="11" t="s">
        <v>80</v>
      </c>
      <c r="AW124" s="11" t="s">
        <v>35</v>
      </c>
      <c r="AX124" s="11" t="s">
        <v>72</v>
      </c>
      <c r="AY124" s="216" t="s">
        <v>123</v>
      </c>
    </row>
    <row r="125" spans="2:51" s="12" customFormat="1" ht="13.5">
      <c r="B125" s="222"/>
      <c r="D125" s="215" t="s">
        <v>133</v>
      </c>
      <c r="E125" s="223" t="s">
        <v>5</v>
      </c>
      <c r="F125" s="224" t="s">
        <v>184</v>
      </c>
      <c r="H125" s="225">
        <v>1910</v>
      </c>
      <c r="I125" s="226"/>
      <c r="L125" s="222"/>
      <c r="M125" s="227"/>
      <c r="N125" s="228"/>
      <c r="O125" s="228"/>
      <c r="P125" s="228"/>
      <c r="Q125" s="228"/>
      <c r="R125" s="228"/>
      <c r="S125" s="228"/>
      <c r="T125" s="229"/>
      <c r="AT125" s="223" t="s">
        <v>133</v>
      </c>
      <c r="AU125" s="223" t="s">
        <v>82</v>
      </c>
      <c r="AV125" s="12" t="s">
        <v>82</v>
      </c>
      <c r="AW125" s="12" t="s">
        <v>35</v>
      </c>
      <c r="AX125" s="12" t="s">
        <v>72</v>
      </c>
      <c r="AY125" s="223" t="s">
        <v>123</v>
      </c>
    </row>
    <row r="126" spans="2:51" s="13" customFormat="1" ht="13.5">
      <c r="B126" s="230"/>
      <c r="D126" s="215" t="s">
        <v>133</v>
      </c>
      <c r="E126" s="231" t="s">
        <v>5</v>
      </c>
      <c r="F126" s="232" t="s">
        <v>136</v>
      </c>
      <c r="H126" s="233">
        <v>1910</v>
      </c>
      <c r="I126" s="234"/>
      <c r="L126" s="230"/>
      <c r="M126" s="235"/>
      <c r="N126" s="236"/>
      <c r="O126" s="236"/>
      <c r="P126" s="236"/>
      <c r="Q126" s="236"/>
      <c r="R126" s="236"/>
      <c r="S126" s="236"/>
      <c r="T126" s="237"/>
      <c r="AT126" s="231" t="s">
        <v>133</v>
      </c>
      <c r="AU126" s="231" t="s">
        <v>82</v>
      </c>
      <c r="AV126" s="13" t="s">
        <v>131</v>
      </c>
      <c r="AW126" s="13" t="s">
        <v>35</v>
      </c>
      <c r="AX126" s="13" t="s">
        <v>80</v>
      </c>
      <c r="AY126" s="231" t="s">
        <v>123</v>
      </c>
    </row>
    <row r="127" spans="2:65" s="1" customFormat="1" ht="38.25" customHeight="1">
      <c r="B127" s="201"/>
      <c r="C127" s="202" t="s">
        <v>124</v>
      </c>
      <c r="D127" s="202" t="s">
        <v>126</v>
      </c>
      <c r="E127" s="203" t="s">
        <v>185</v>
      </c>
      <c r="F127" s="204" t="s">
        <v>186</v>
      </c>
      <c r="G127" s="205" t="s">
        <v>129</v>
      </c>
      <c r="H127" s="206">
        <v>9031.528</v>
      </c>
      <c r="I127" s="207"/>
      <c r="J127" s="208">
        <f>ROUND(I127*H127,2)</f>
        <v>0</v>
      </c>
      <c r="K127" s="204" t="s">
        <v>130</v>
      </c>
      <c r="L127" s="46"/>
      <c r="M127" s="209" t="s">
        <v>5</v>
      </c>
      <c r="N127" s="210" t="s">
        <v>43</v>
      </c>
      <c r="O127" s="47"/>
      <c r="P127" s="211">
        <f>O127*H127</f>
        <v>0</v>
      </c>
      <c r="Q127" s="211">
        <v>0</v>
      </c>
      <c r="R127" s="211">
        <f>Q127*H127</f>
        <v>0</v>
      </c>
      <c r="S127" s="211">
        <v>0.02</v>
      </c>
      <c r="T127" s="212">
        <f>S127*H127</f>
        <v>180.63056</v>
      </c>
      <c r="AR127" s="24" t="s">
        <v>131</v>
      </c>
      <c r="AT127" s="24" t="s">
        <v>126</v>
      </c>
      <c r="AU127" s="24" t="s">
        <v>82</v>
      </c>
      <c r="AY127" s="24" t="s">
        <v>123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4" t="s">
        <v>80</v>
      </c>
      <c r="BK127" s="213">
        <f>ROUND(I127*H127,2)</f>
        <v>0</v>
      </c>
      <c r="BL127" s="24" t="s">
        <v>131</v>
      </c>
      <c r="BM127" s="24" t="s">
        <v>187</v>
      </c>
    </row>
    <row r="128" spans="2:51" s="11" customFormat="1" ht="13.5">
      <c r="B128" s="214"/>
      <c r="D128" s="215" t="s">
        <v>133</v>
      </c>
      <c r="E128" s="216" t="s">
        <v>5</v>
      </c>
      <c r="F128" s="217" t="s">
        <v>188</v>
      </c>
      <c r="H128" s="216" t="s">
        <v>5</v>
      </c>
      <c r="I128" s="218"/>
      <c r="L128" s="214"/>
      <c r="M128" s="219"/>
      <c r="N128" s="220"/>
      <c r="O128" s="220"/>
      <c r="P128" s="220"/>
      <c r="Q128" s="220"/>
      <c r="R128" s="220"/>
      <c r="S128" s="220"/>
      <c r="T128" s="221"/>
      <c r="AT128" s="216" t="s">
        <v>133</v>
      </c>
      <c r="AU128" s="216" t="s">
        <v>82</v>
      </c>
      <c r="AV128" s="11" t="s">
        <v>80</v>
      </c>
      <c r="AW128" s="11" t="s">
        <v>35</v>
      </c>
      <c r="AX128" s="11" t="s">
        <v>72</v>
      </c>
      <c r="AY128" s="216" t="s">
        <v>123</v>
      </c>
    </row>
    <row r="129" spans="2:51" s="12" customFormat="1" ht="13.5">
      <c r="B129" s="222"/>
      <c r="D129" s="215" t="s">
        <v>133</v>
      </c>
      <c r="E129" s="223" t="s">
        <v>5</v>
      </c>
      <c r="F129" s="224" t="s">
        <v>189</v>
      </c>
      <c r="H129" s="225">
        <v>2083.755</v>
      </c>
      <c r="I129" s="226"/>
      <c r="L129" s="222"/>
      <c r="M129" s="227"/>
      <c r="N129" s="228"/>
      <c r="O129" s="228"/>
      <c r="P129" s="228"/>
      <c r="Q129" s="228"/>
      <c r="R129" s="228"/>
      <c r="S129" s="228"/>
      <c r="T129" s="229"/>
      <c r="AT129" s="223" t="s">
        <v>133</v>
      </c>
      <c r="AU129" s="223" t="s">
        <v>82</v>
      </c>
      <c r="AV129" s="12" t="s">
        <v>82</v>
      </c>
      <c r="AW129" s="12" t="s">
        <v>35</v>
      </c>
      <c r="AX129" s="12" t="s">
        <v>72</v>
      </c>
      <c r="AY129" s="223" t="s">
        <v>123</v>
      </c>
    </row>
    <row r="130" spans="2:51" s="12" customFormat="1" ht="13.5">
      <c r="B130" s="222"/>
      <c r="D130" s="215" t="s">
        <v>133</v>
      </c>
      <c r="E130" s="223" t="s">
        <v>5</v>
      </c>
      <c r="F130" s="224" t="s">
        <v>190</v>
      </c>
      <c r="H130" s="225">
        <v>6947.773</v>
      </c>
      <c r="I130" s="226"/>
      <c r="L130" s="222"/>
      <c r="M130" s="227"/>
      <c r="N130" s="228"/>
      <c r="O130" s="228"/>
      <c r="P130" s="228"/>
      <c r="Q130" s="228"/>
      <c r="R130" s="228"/>
      <c r="S130" s="228"/>
      <c r="T130" s="229"/>
      <c r="AT130" s="223" t="s">
        <v>133</v>
      </c>
      <c r="AU130" s="223" t="s">
        <v>82</v>
      </c>
      <c r="AV130" s="12" t="s">
        <v>82</v>
      </c>
      <c r="AW130" s="12" t="s">
        <v>35</v>
      </c>
      <c r="AX130" s="12" t="s">
        <v>72</v>
      </c>
      <c r="AY130" s="223" t="s">
        <v>123</v>
      </c>
    </row>
    <row r="131" spans="2:51" s="13" customFormat="1" ht="13.5">
      <c r="B131" s="230"/>
      <c r="D131" s="215" t="s">
        <v>133</v>
      </c>
      <c r="E131" s="231" t="s">
        <v>5</v>
      </c>
      <c r="F131" s="232" t="s">
        <v>136</v>
      </c>
      <c r="H131" s="233">
        <v>9031.528</v>
      </c>
      <c r="I131" s="234"/>
      <c r="L131" s="230"/>
      <c r="M131" s="235"/>
      <c r="N131" s="236"/>
      <c r="O131" s="236"/>
      <c r="P131" s="236"/>
      <c r="Q131" s="236"/>
      <c r="R131" s="236"/>
      <c r="S131" s="236"/>
      <c r="T131" s="237"/>
      <c r="AT131" s="231" t="s">
        <v>133</v>
      </c>
      <c r="AU131" s="231" t="s">
        <v>82</v>
      </c>
      <c r="AV131" s="13" t="s">
        <v>131</v>
      </c>
      <c r="AW131" s="13" t="s">
        <v>35</v>
      </c>
      <c r="AX131" s="13" t="s">
        <v>80</v>
      </c>
      <c r="AY131" s="231" t="s">
        <v>123</v>
      </c>
    </row>
    <row r="132" spans="2:65" s="1" customFormat="1" ht="16.5" customHeight="1">
      <c r="B132" s="201"/>
      <c r="C132" s="202" t="s">
        <v>191</v>
      </c>
      <c r="D132" s="202" t="s">
        <v>126</v>
      </c>
      <c r="E132" s="203" t="s">
        <v>192</v>
      </c>
      <c r="F132" s="204" t="s">
        <v>193</v>
      </c>
      <c r="G132" s="205" t="s">
        <v>194</v>
      </c>
      <c r="H132" s="206">
        <v>1.274</v>
      </c>
      <c r="I132" s="207"/>
      <c r="J132" s="208">
        <f>ROUND(I132*H132,2)</f>
        <v>0</v>
      </c>
      <c r="K132" s="204" t="s">
        <v>5</v>
      </c>
      <c r="L132" s="46"/>
      <c r="M132" s="209" t="s">
        <v>5</v>
      </c>
      <c r="N132" s="210" t="s">
        <v>43</v>
      </c>
      <c r="O132" s="47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24" t="s">
        <v>131</v>
      </c>
      <c r="AT132" s="24" t="s">
        <v>126</v>
      </c>
      <c r="AU132" s="24" t="s">
        <v>82</v>
      </c>
      <c r="AY132" s="24" t="s">
        <v>123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4" t="s">
        <v>80</v>
      </c>
      <c r="BK132" s="213">
        <f>ROUND(I132*H132,2)</f>
        <v>0</v>
      </c>
      <c r="BL132" s="24" t="s">
        <v>131</v>
      </c>
      <c r="BM132" s="24" t="s">
        <v>195</v>
      </c>
    </row>
    <row r="133" spans="2:51" s="11" customFormat="1" ht="13.5">
      <c r="B133" s="214"/>
      <c r="D133" s="215" t="s">
        <v>133</v>
      </c>
      <c r="E133" s="216" t="s">
        <v>5</v>
      </c>
      <c r="F133" s="217" t="s">
        <v>196</v>
      </c>
      <c r="H133" s="216" t="s">
        <v>5</v>
      </c>
      <c r="I133" s="218"/>
      <c r="L133" s="214"/>
      <c r="M133" s="219"/>
      <c r="N133" s="220"/>
      <c r="O133" s="220"/>
      <c r="P133" s="220"/>
      <c r="Q133" s="220"/>
      <c r="R133" s="220"/>
      <c r="S133" s="220"/>
      <c r="T133" s="221"/>
      <c r="AT133" s="216" t="s">
        <v>133</v>
      </c>
      <c r="AU133" s="216" t="s">
        <v>82</v>
      </c>
      <c r="AV133" s="11" t="s">
        <v>80</v>
      </c>
      <c r="AW133" s="11" t="s">
        <v>35</v>
      </c>
      <c r="AX133" s="11" t="s">
        <v>72</v>
      </c>
      <c r="AY133" s="216" t="s">
        <v>123</v>
      </c>
    </row>
    <row r="134" spans="2:51" s="12" customFormat="1" ht="13.5">
      <c r="B134" s="222"/>
      <c r="D134" s="215" t="s">
        <v>133</v>
      </c>
      <c r="E134" s="223" t="s">
        <v>5</v>
      </c>
      <c r="F134" s="224" t="s">
        <v>197</v>
      </c>
      <c r="H134" s="225">
        <v>1.274</v>
      </c>
      <c r="I134" s="226"/>
      <c r="L134" s="222"/>
      <c r="M134" s="227"/>
      <c r="N134" s="228"/>
      <c r="O134" s="228"/>
      <c r="P134" s="228"/>
      <c r="Q134" s="228"/>
      <c r="R134" s="228"/>
      <c r="S134" s="228"/>
      <c r="T134" s="229"/>
      <c r="AT134" s="223" t="s">
        <v>133</v>
      </c>
      <c r="AU134" s="223" t="s">
        <v>82</v>
      </c>
      <c r="AV134" s="12" t="s">
        <v>82</v>
      </c>
      <c r="AW134" s="12" t="s">
        <v>35</v>
      </c>
      <c r="AX134" s="12" t="s">
        <v>72</v>
      </c>
      <c r="AY134" s="223" t="s">
        <v>123</v>
      </c>
    </row>
    <row r="135" spans="2:51" s="13" customFormat="1" ht="13.5">
      <c r="B135" s="230"/>
      <c r="D135" s="215" t="s">
        <v>133</v>
      </c>
      <c r="E135" s="231" t="s">
        <v>5</v>
      </c>
      <c r="F135" s="232" t="s">
        <v>136</v>
      </c>
      <c r="H135" s="233">
        <v>1.274</v>
      </c>
      <c r="I135" s="234"/>
      <c r="L135" s="230"/>
      <c r="M135" s="235"/>
      <c r="N135" s="236"/>
      <c r="O135" s="236"/>
      <c r="P135" s="236"/>
      <c r="Q135" s="236"/>
      <c r="R135" s="236"/>
      <c r="S135" s="236"/>
      <c r="T135" s="237"/>
      <c r="AT135" s="231" t="s">
        <v>133</v>
      </c>
      <c r="AU135" s="231" t="s">
        <v>82</v>
      </c>
      <c r="AV135" s="13" t="s">
        <v>131</v>
      </c>
      <c r="AW135" s="13" t="s">
        <v>35</v>
      </c>
      <c r="AX135" s="13" t="s">
        <v>80</v>
      </c>
      <c r="AY135" s="231" t="s">
        <v>123</v>
      </c>
    </row>
    <row r="136" spans="2:65" s="1" customFormat="1" ht="16.5" customHeight="1">
      <c r="B136" s="201"/>
      <c r="C136" s="202" t="s">
        <v>198</v>
      </c>
      <c r="D136" s="202" t="s">
        <v>126</v>
      </c>
      <c r="E136" s="203" t="s">
        <v>199</v>
      </c>
      <c r="F136" s="204" t="s">
        <v>200</v>
      </c>
      <c r="G136" s="205" t="s">
        <v>194</v>
      </c>
      <c r="H136" s="206">
        <v>24.206</v>
      </c>
      <c r="I136" s="207"/>
      <c r="J136" s="208">
        <f>ROUND(I136*H136,2)</f>
        <v>0</v>
      </c>
      <c r="K136" s="204" t="s">
        <v>5</v>
      </c>
      <c r="L136" s="46"/>
      <c r="M136" s="209" t="s">
        <v>5</v>
      </c>
      <c r="N136" s="210" t="s">
        <v>43</v>
      </c>
      <c r="O136" s="47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4" t="s">
        <v>131</v>
      </c>
      <c r="AT136" s="24" t="s">
        <v>126</v>
      </c>
      <c r="AU136" s="24" t="s">
        <v>82</v>
      </c>
      <c r="AY136" s="24" t="s">
        <v>123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4" t="s">
        <v>80</v>
      </c>
      <c r="BK136" s="213">
        <f>ROUND(I136*H136,2)</f>
        <v>0</v>
      </c>
      <c r="BL136" s="24" t="s">
        <v>131</v>
      </c>
      <c r="BM136" s="24" t="s">
        <v>201</v>
      </c>
    </row>
    <row r="137" spans="2:51" s="11" customFormat="1" ht="13.5">
      <c r="B137" s="214"/>
      <c r="D137" s="215" t="s">
        <v>133</v>
      </c>
      <c r="E137" s="216" t="s">
        <v>5</v>
      </c>
      <c r="F137" s="217" t="s">
        <v>196</v>
      </c>
      <c r="H137" s="216" t="s">
        <v>5</v>
      </c>
      <c r="I137" s="218"/>
      <c r="L137" s="214"/>
      <c r="M137" s="219"/>
      <c r="N137" s="220"/>
      <c r="O137" s="220"/>
      <c r="P137" s="220"/>
      <c r="Q137" s="220"/>
      <c r="R137" s="220"/>
      <c r="S137" s="220"/>
      <c r="T137" s="221"/>
      <c r="AT137" s="216" t="s">
        <v>133</v>
      </c>
      <c r="AU137" s="216" t="s">
        <v>82</v>
      </c>
      <c r="AV137" s="11" t="s">
        <v>80</v>
      </c>
      <c r="AW137" s="11" t="s">
        <v>35</v>
      </c>
      <c r="AX137" s="11" t="s">
        <v>72</v>
      </c>
      <c r="AY137" s="216" t="s">
        <v>123</v>
      </c>
    </row>
    <row r="138" spans="2:51" s="12" customFormat="1" ht="13.5">
      <c r="B138" s="222"/>
      <c r="D138" s="215" t="s">
        <v>133</v>
      </c>
      <c r="E138" s="223" t="s">
        <v>5</v>
      </c>
      <c r="F138" s="224" t="s">
        <v>202</v>
      </c>
      <c r="H138" s="225">
        <v>24.206</v>
      </c>
      <c r="I138" s="226"/>
      <c r="L138" s="222"/>
      <c r="M138" s="227"/>
      <c r="N138" s="228"/>
      <c r="O138" s="228"/>
      <c r="P138" s="228"/>
      <c r="Q138" s="228"/>
      <c r="R138" s="228"/>
      <c r="S138" s="228"/>
      <c r="T138" s="229"/>
      <c r="AT138" s="223" t="s">
        <v>133</v>
      </c>
      <c r="AU138" s="223" t="s">
        <v>82</v>
      </c>
      <c r="AV138" s="12" t="s">
        <v>82</v>
      </c>
      <c r="AW138" s="12" t="s">
        <v>35</v>
      </c>
      <c r="AX138" s="12" t="s">
        <v>72</v>
      </c>
      <c r="AY138" s="223" t="s">
        <v>123</v>
      </c>
    </row>
    <row r="139" spans="2:51" s="13" customFormat="1" ht="13.5">
      <c r="B139" s="230"/>
      <c r="D139" s="215" t="s">
        <v>133</v>
      </c>
      <c r="E139" s="231" t="s">
        <v>5</v>
      </c>
      <c r="F139" s="232" t="s">
        <v>136</v>
      </c>
      <c r="H139" s="233">
        <v>24.206</v>
      </c>
      <c r="I139" s="234"/>
      <c r="L139" s="230"/>
      <c r="M139" s="235"/>
      <c r="N139" s="236"/>
      <c r="O139" s="236"/>
      <c r="P139" s="236"/>
      <c r="Q139" s="236"/>
      <c r="R139" s="236"/>
      <c r="S139" s="236"/>
      <c r="T139" s="237"/>
      <c r="AT139" s="231" t="s">
        <v>133</v>
      </c>
      <c r="AU139" s="231" t="s">
        <v>82</v>
      </c>
      <c r="AV139" s="13" t="s">
        <v>131</v>
      </c>
      <c r="AW139" s="13" t="s">
        <v>35</v>
      </c>
      <c r="AX139" s="13" t="s">
        <v>80</v>
      </c>
      <c r="AY139" s="231" t="s">
        <v>123</v>
      </c>
    </row>
    <row r="140" spans="2:65" s="1" customFormat="1" ht="16.5" customHeight="1">
      <c r="B140" s="201"/>
      <c r="C140" s="202" t="s">
        <v>203</v>
      </c>
      <c r="D140" s="202" t="s">
        <v>126</v>
      </c>
      <c r="E140" s="203" t="s">
        <v>204</v>
      </c>
      <c r="F140" s="204" t="s">
        <v>193</v>
      </c>
      <c r="G140" s="205" t="s">
        <v>194</v>
      </c>
      <c r="H140" s="206">
        <v>435.5</v>
      </c>
      <c r="I140" s="207"/>
      <c r="J140" s="208">
        <f>ROUND(I140*H140,2)</f>
        <v>0</v>
      </c>
      <c r="K140" s="204" t="s">
        <v>5</v>
      </c>
      <c r="L140" s="46"/>
      <c r="M140" s="209" t="s">
        <v>5</v>
      </c>
      <c r="N140" s="210" t="s">
        <v>43</v>
      </c>
      <c r="O140" s="47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4" t="s">
        <v>131</v>
      </c>
      <c r="AT140" s="24" t="s">
        <v>126</v>
      </c>
      <c r="AU140" s="24" t="s">
        <v>82</v>
      </c>
      <c r="AY140" s="24" t="s">
        <v>123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4" t="s">
        <v>80</v>
      </c>
      <c r="BK140" s="213">
        <f>ROUND(I140*H140,2)</f>
        <v>0</v>
      </c>
      <c r="BL140" s="24" t="s">
        <v>131</v>
      </c>
      <c r="BM140" s="24" t="s">
        <v>205</v>
      </c>
    </row>
    <row r="141" spans="2:51" s="11" customFormat="1" ht="13.5">
      <c r="B141" s="214"/>
      <c r="D141" s="215" t="s">
        <v>133</v>
      </c>
      <c r="E141" s="216" t="s">
        <v>5</v>
      </c>
      <c r="F141" s="217" t="s">
        <v>173</v>
      </c>
      <c r="H141" s="216" t="s">
        <v>5</v>
      </c>
      <c r="I141" s="218"/>
      <c r="L141" s="214"/>
      <c r="M141" s="219"/>
      <c r="N141" s="220"/>
      <c r="O141" s="220"/>
      <c r="P141" s="220"/>
      <c r="Q141" s="220"/>
      <c r="R141" s="220"/>
      <c r="S141" s="220"/>
      <c r="T141" s="221"/>
      <c r="AT141" s="216" t="s">
        <v>133</v>
      </c>
      <c r="AU141" s="216" t="s">
        <v>82</v>
      </c>
      <c r="AV141" s="11" t="s">
        <v>80</v>
      </c>
      <c r="AW141" s="11" t="s">
        <v>35</v>
      </c>
      <c r="AX141" s="11" t="s">
        <v>72</v>
      </c>
      <c r="AY141" s="216" t="s">
        <v>123</v>
      </c>
    </row>
    <row r="142" spans="2:51" s="12" customFormat="1" ht="13.5">
      <c r="B142" s="222"/>
      <c r="D142" s="215" t="s">
        <v>133</v>
      </c>
      <c r="E142" s="223" t="s">
        <v>5</v>
      </c>
      <c r="F142" s="224" t="s">
        <v>206</v>
      </c>
      <c r="H142" s="225">
        <v>435.5</v>
      </c>
      <c r="I142" s="226"/>
      <c r="L142" s="222"/>
      <c r="M142" s="227"/>
      <c r="N142" s="228"/>
      <c r="O142" s="228"/>
      <c r="P142" s="228"/>
      <c r="Q142" s="228"/>
      <c r="R142" s="228"/>
      <c r="S142" s="228"/>
      <c r="T142" s="229"/>
      <c r="AT142" s="223" t="s">
        <v>133</v>
      </c>
      <c r="AU142" s="223" t="s">
        <v>82</v>
      </c>
      <c r="AV142" s="12" t="s">
        <v>82</v>
      </c>
      <c r="AW142" s="12" t="s">
        <v>35</v>
      </c>
      <c r="AX142" s="12" t="s">
        <v>72</v>
      </c>
      <c r="AY142" s="223" t="s">
        <v>123</v>
      </c>
    </row>
    <row r="143" spans="2:51" s="13" customFormat="1" ht="13.5">
      <c r="B143" s="230"/>
      <c r="D143" s="215" t="s">
        <v>133</v>
      </c>
      <c r="E143" s="231" t="s">
        <v>5</v>
      </c>
      <c r="F143" s="232" t="s">
        <v>136</v>
      </c>
      <c r="H143" s="233">
        <v>435.5</v>
      </c>
      <c r="I143" s="234"/>
      <c r="L143" s="230"/>
      <c r="M143" s="235"/>
      <c r="N143" s="236"/>
      <c r="O143" s="236"/>
      <c r="P143" s="236"/>
      <c r="Q143" s="236"/>
      <c r="R143" s="236"/>
      <c r="S143" s="236"/>
      <c r="T143" s="237"/>
      <c r="AT143" s="231" t="s">
        <v>133</v>
      </c>
      <c r="AU143" s="231" t="s">
        <v>82</v>
      </c>
      <c r="AV143" s="13" t="s">
        <v>131</v>
      </c>
      <c r="AW143" s="13" t="s">
        <v>35</v>
      </c>
      <c r="AX143" s="13" t="s">
        <v>80</v>
      </c>
      <c r="AY143" s="231" t="s">
        <v>123</v>
      </c>
    </row>
    <row r="144" spans="2:65" s="1" customFormat="1" ht="16.5" customHeight="1">
      <c r="B144" s="201"/>
      <c r="C144" s="202" t="s">
        <v>11</v>
      </c>
      <c r="D144" s="202" t="s">
        <v>126</v>
      </c>
      <c r="E144" s="203" t="s">
        <v>207</v>
      </c>
      <c r="F144" s="204" t="s">
        <v>200</v>
      </c>
      <c r="G144" s="205" t="s">
        <v>194</v>
      </c>
      <c r="H144" s="206">
        <v>8274.5</v>
      </c>
      <c r="I144" s="207"/>
      <c r="J144" s="208">
        <f>ROUND(I144*H144,2)</f>
        <v>0</v>
      </c>
      <c r="K144" s="204" t="s">
        <v>5</v>
      </c>
      <c r="L144" s="46"/>
      <c r="M144" s="209" t="s">
        <v>5</v>
      </c>
      <c r="N144" s="210" t="s">
        <v>43</v>
      </c>
      <c r="O144" s="47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24" t="s">
        <v>131</v>
      </c>
      <c r="AT144" s="24" t="s">
        <v>126</v>
      </c>
      <c r="AU144" s="24" t="s">
        <v>82</v>
      </c>
      <c r="AY144" s="24" t="s">
        <v>123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4" t="s">
        <v>80</v>
      </c>
      <c r="BK144" s="213">
        <f>ROUND(I144*H144,2)</f>
        <v>0</v>
      </c>
      <c r="BL144" s="24" t="s">
        <v>131</v>
      </c>
      <c r="BM144" s="24" t="s">
        <v>208</v>
      </c>
    </row>
    <row r="145" spans="2:51" s="11" customFormat="1" ht="13.5">
      <c r="B145" s="214"/>
      <c r="D145" s="215" t="s">
        <v>133</v>
      </c>
      <c r="E145" s="216" t="s">
        <v>5</v>
      </c>
      <c r="F145" s="217" t="s">
        <v>173</v>
      </c>
      <c r="H145" s="216" t="s">
        <v>5</v>
      </c>
      <c r="I145" s="218"/>
      <c r="L145" s="214"/>
      <c r="M145" s="219"/>
      <c r="N145" s="220"/>
      <c r="O145" s="220"/>
      <c r="P145" s="220"/>
      <c r="Q145" s="220"/>
      <c r="R145" s="220"/>
      <c r="S145" s="220"/>
      <c r="T145" s="221"/>
      <c r="AT145" s="216" t="s">
        <v>133</v>
      </c>
      <c r="AU145" s="216" t="s">
        <v>82</v>
      </c>
      <c r="AV145" s="11" t="s">
        <v>80</v>
      </c>
      <c r="AW145" s="11" t="s">
        <v>35</v>
      </c>
      <c r="AX145" s="11" t="s">
        <v>72</v>
      </c>
      <c r="AY145" s="216" t="s">
        <v>123</v>
      </c>
    </row>
    <row r="146" spans="2:51" s="12" customFormat="1" ht="13.5">
      <c r="B146" s="222"/>
      <c r="D146" s="215" t="s">
        <v>133</v>
      </c>
      <c r="E146" s="223" t="s">
        <v>5</v>
      </c>
      <c r="F146" s="224" t="s">
        <v>209</v>
      </c>
      <c r="H146" s="225">
        <v>8274.5</v>
      </c>
      <c r="I146" s="226"/>
      <c r="L146" s="222"/>
      <c r="M146" s="227"/>
      <c r="N146" s="228"/>
      <c r="O146" s="228"/>
      <c r="P146" s="228"/>
      <c r="Q146" s="228"/>
      <c r="R146" s="228"/>
      <c r="S146" s="228"/>
      <c r="T146" s="229"/>
      <c r="AT146" s="223" t="s">
        <v>133</v>
      </c>
      <c r="AU146" s="223" t="s">
        <v>82</v>
      </c>
      <c r="AV146" s="12" t="s">
        <v>82</v>
      </c>
      <c r="AW146" s="12" t="s">
        <v>35</v>
      </c>
      <c r="AX146" s="12" t="s">
        <v>72</v>
      </c>
      <c r="AY146" s="223" t="s">
        <v>123</v>
      </c>
    </row>
    <row r="147" spans="2:51" s="13" customFormat="1" ht="13.5">
      <c r="B147" s="230"/>
      <c r="D147" s="215" t="s">
        <v>133</v>
      </c>
      <c r="E147" s="231" t="s">
        <v>5</v>
      </c>
      <c r="F147" s="232" t="s">
        <v>136</v>
      </c>
      <c r="H147" s="233">
        <v>8274.5</v>
      </c>
      <c r="I147" s="234"/>
      <c r="L147" s="230"/>
      <c r="M147" s="235"/>
      <c r="N147" s="236"/>
      <c r="O147" s="236"/>
      <c r="P147" s="236"/>
      <c r="Q147" s="236"/>
      <c r="R147" s="236"/>
      <c r="S147" s="236"/>
      <c r="T147" s="237"/>
      <c r="AT147" s="231" t="s">
        <v>133</v>
      </c>
      <c r="AU147" s="231" t="s">
        <v>82</v>
      </c>
      <c r="AV147" s="13" t="s">
        <v>131</v>
      </c>
      <c r="AW147" s="13" t="s">
        <v>35</v>
      </c>
      <c r="AX147" s="13" t="s">
        <v>80</v>
      </c>
      <c r="AY147" s="231" t="s">
        <v>123</v>
      </c>
    </row>
    <row r="148" spans="2:65" s="1" customFormat="1" ht="25.5" customHeight="1">
      <c r="B148" s="201"/>
      <c r="C148" s="202" t="s">
        <v>210</v>
      </c>
      <c r="D148" s="202" t="s">
        <v>126</v>
      </c>
      <c r="E148" s="203" t="s">
        <v>211</v>
      </c>
      <c r="F148" s="204" t="s">
        <v>212</v>
      </c>
      <c r="G148" s="205" t="s">
        <v>194</v>
      </c>
      <c r="H148" s="206">
        <v>1.274</v>
      </c>
      <c r="I148" s="207"/>
      <c r="J148" s="208">
        <f>ROUND(I148*H148,2)</f>
        <v>0</v>
      </c>
      <c r="K148" s="204" t="s">
        <v>130</v>
      </c>
      <c r="L148" s="46"/>
      <c r="M148" s="209" t="s">
        <v>5</v>
      </c>
      <c r="N148" s="210" t="s">
        <v>43</v>
      </c>
      <c r="O148" s="47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4" t="s">
        <v>131</v>
      </c>
      <c r="AT148" s="24" t="s">
        <v>126</v>
      </c>
      <c r="AU148" s="24" t="s">
        <v>82</v>
      </c>
      <c r="AY148" s="24" t="s">
        <v>123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4" t="s">
        <v>80</v>
      </c>
      <c r="BK148" s="213">
        <f>ROUND(I148*H148,2)</f>
        <v>0</v>
      </c>
      <c r="BL148" s="24" t="s">
        <v>131</v>
      </c>
      <c r="BM148" s="24" t="s">
        <v>213</v>
      </c>
    </row>
    <row r="149" spans="2:51" s="11" customFormat="1" ht="13.5">
      <c r="B149" s="214"/>
      <c r="D149" s="215" t="s">
        <v>133</v>
      </c>
      <c r="E149" s="216" t="s">
        <v>5</v>
      </c>
      <c r="F149" s="217" t="s">
        <v>214</v>
      </c>
      <c r="H149" s="216" t="s">
        <v>5</v>
      </c>
      <c r="I149" s="218"/>
      <c r="L149" s="214"/>
      <c r="M149" s="219"/>
      <c r="N149" s="220"/>
      <c r="O149" s="220"/>
      <c r="P149" s="220"/>
      <c r="Q149" s="220"/>
      <c r="R149" s="220"/>
      <c r="S149" s="220"/>
      <c r="T149" s="221"/>
      <c r="AT149" s="216" t="s">
        <v>133</v>
      </c>
      <c r="AU149" s="216" t="s">
        <v>82</v>
      </c>
      <c r="AV149" s="11" t="s">
        <v>80</v>
      </c>
      <c r="AW149" s="11" t="s">
        <v>35</v>
      </c>
      <c r="AX149" s="11" t="s">
        <v>72</v>
      </c>
      <c r="AY149" s="216" t="s">
        <v>123</v>
      </c>
    </row>
    <row r="150" spans="2:51" s="12" customFormat="1" ht="13.5">
      <c r="B150" s="222"/>
      <c r="D150" s="215" t="s">
        <v>133</v>
      </c>
      <c r="E150" s="223" t="s">
        <v>5</v>
      </c>
      <c r="F150" s="224" t="s">
        <v>197</v>
      </c>
      <c r="H150" s="225">
        <v>1.274</v>
      </c>
      <c r="I150" s="226"/>
      <c r="L150" s="222"/>
      <c r="M150" s="227"/>
      <c r="N150" s="228"/>
      <c r="O150" s="228"/>
      <c r="P150" s="228"/>
      <c r="Q150" s="228"/>
      <c r="R150" s="228"/>
      <c r="S150" s="228"/>
      <c r="T150" s="229"/>
      <c r="AT150" s="223" t="s">
        <v>133</v>
      </c>
      <c r="AU150" s="223" t="s">
        <v>82</v>
      </c>
      <c r="AV150" s="12" t="s">
        <v>82</v>
      </c>
      <c r="AW150" s="12" t="s">
        <v>35</v>
      </c>
      <c r="AX150" s="12" t="s">
        <v>72</v>
      </c>
      <c r="AY150" s="223" t="s">
        <v>123</v>
      </c>
    </row>
    <row r="151" spans="2:51" s="13" customFormat="1" ht="13.5">
      <c r="B151" s="230"/>
      <c r="D151" s="215" t="s">
        <v>133</v>
      </c>
      <c r="E151" s="231" t="s">
        <v>5</v>
      </c>
      <c r="F151" s="232" t="s">
        <v>136</v>
      </c>
      <c r="H151" s="233">
        <v>1.274</v>
      </c>
      <c r="I151" s="234"/>
      <c r="L151" s="230"/>
      <c r="M151" s="235"/>
      <c r="N151" s="236"/>
      <c r="O151" s="236"/>
      <c r="P151" s="236"/>
      <c r="Q151" s="236"/>
      <c r="R151" s="236"/>
      <c r="S151" s="236"/>
      <c r="T151" s="237"/>
      <c r="AT151" s="231" t="s">
        <v>133</v>
      </c>
      <c r="AU151" s="231" t="s">
        <v>82</v>
      </c>
      <c r="AV151" s="13" t="s">
        <v>131</v>
      </c>
      <c r="AW151" s="13" t="s">
        <v>35</v>
      </c>
      <c r="AX151" s="13" t="s">
        <v>80</v>
      </c>
      <c r="AY151" s="231" t="s">
        <v>123</v>
      </c>
    </row>
    <row r="152" spans="2:65" s="1" customFormat="1" ht="25.5" customHeight="1">
      <c r="B152" s="201"/>
      <c r="C152" s="202" t="s">
        <v>215</v>
      </c>
      <c r="D152" s="202" t="s">
        <v>126</v>
      </c>
      <c r="E152" s="203" t="s">
        <v>216</v>
      </c>
      <c r="F152" s="204" t="s">
        <v>217</v>
      </c>
      <c r="G152" s="205" t="s">
        <v>194</v>
      </c>
      <c r="H152" s="206">
        <v>727.1</v>
      </c>
      <c r="I152" s="207"/>
      <c r="J152" s="208">
        <f>ROUND(I152*H152,2)</f>
        <v>0</v>
      </c>
      <c r="K152" s="204" t="s">
        <v>5</v>
      </c>
      <c r="L152" s="46"/>
      <c r="M152" s="209" t="s">
        <v>5</v>
      </c>
      <c r="N152" s="210" t="s">
        <v>43</v>
      </c>
      <c r="O152" s="47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4" t="s">
        <v>131</v>
      </c>
      <c r="AT152" s="24" t="s">
        <v>126</v>
      </c>
      <c r="AU152" s="24" t="s">
        <v>82</v>
      </c>
      <c r="AY152" s="24" t="s">
        <v>123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4" t="s">
        <v>80</v>
      </c>
      <c r="BK152" s="213">
        <f>ROUND(I152*H152,2)</f>
        <v>0</v>
      </c>
      <c r="BL152" s="24" t="s">
        <v>131</v>
      </c>
      <c r="BM152" s="24" t="s">
        <v>218</v>
      </c>
    </row>
    <row r="153" spans="2:51" s="11" customFormat="1" ht="13.5">
      <c r="B153" s="214"/>
      <c r="D153" s="215" t="s">
        <v>133</v>
      </c>
      <c r="E153" s="216" t="s">
        <v>5</v>
      </c>
      <c r="F153" s="217" t="s">
        <v>219</v>
      </c>
      <c r="H153" s="216" t="s">
        <v>5</v>
      </c>
      <c r="I153" s="218"/>
      <c r="L153" s="214"/>
      <c r="M153" s="219"/>
      <c r="N153" s="220"/>
      <c r="O153" s="220"/>
      <c r="P153" s="220"/>
      <c r="Q153" s="220"/>
      <c r="R153" s="220"/>
      <c r="S153" s="220"/>
      <c r="T153" s="221"/>
      <c r="AT153" s="216" t="s">
        <v>133</v>
      </c>
      <c r="AU153" s="216" t="s">
        <v>82</v>
      </c>
      <c r="AV153" s="11" t="s">
        <v>80</v>
      </c>
      <c r="AW153" s="11" t="s">
        <v>35</v>
      </c>
      <c r="AX153" s="11" t="s">
        <v>72</v>
      </c>
      <c r="AY153" s="216" t="s">
        <v>123</v>
      </c>
    </row>
    <row r="154" spans="2:51" s="12" customFormat="1" ht="13.5">
      <c r="B154" s="222"/>
      <c r="D154" s="215" t="s">
        <v>133</v>
      </c>
      <c r="E154" s="223" t="s">
        <v>5</v>
      </c>
      <c r="F154" s="224" t="s">
        <v>220</v>
      </c>
      <c r="H154" s="225">
        <v>291.6</v>
      </c>
      <c r="I154" s="226"/>
      <c r="L154" s="222"/>
      <c r="M154" s="227"/>
      <c r="N154" s="228"/>
      <c r="O154" s="228"/>
      <c r="P154" s="228"/>
      <c r="Q154" s="228"/>
      <c r="R154" s="228"/>
      <c r="S154" s="228"/>
      <c r="T154" s="229"/>
      <c r="AT154" s="223" t="s">
        <v>133</v>
      </c>
      <c r="AU154" s="223" t="s">
        <v>82</v>
      </c>
      <c r="AV154" s="12" t="s">
        <v>82</v>
      </c>
      <c r="AW154" s="12" t="s">
        <v>35</v>
      </c>
      <c r="AX154" s="12" t="s">
        <v>72</v>
      </c>
      <c r="AY154" s="223" t="s">
        <v>123</v>
      </c>
    </row>
    <row r="155" spans="2:51" s="11" customFormat="1" ht="13.5">
      <c r="B155" s="214"/>
      <c r="D155" s="215" t="s">
        <v>133</v>
      </c>
      <c r="E155" s="216" t="s">
        <v>5</v>
      </c>
      <c r="F155" s="217" t="s">
        <v>221</v>
      </c>
      <c r="H155" s="216" t="s">
        <v>5</v>
      </c>
      <c r="I155" s="218"/>
      <c r="L155" s="214"/>
      <c r="M155" s="219"/>
      <c r="N155" s="220"/>
      <c r="O155" s="220"/>
      <c r="P155" s="220"/>
      <c r="Q155" s="220"/>
      <c r="R155" s="220"/>
      <c r="S155" s="220"/>
      <c r="T155" s="221"/>
      <c r="AT155" s="216" t="s">
        <v>133</v>
      </c>
      <c r="AU155" s="216" t="s">
        <v>82</v>
      </c>
      <c r="AV155" s="11" t="s">
        <v>80</v>
      </c>
      <c r="AW155" s="11" t="s">
        <v>35</v>
      </c>
      <c r="AX155" s="11" t="s">
        <v>72</v>
      </c>
      <c r="AY155" s="216" t="s">
        <v>123</v>
      </c>
    </row>
    <row r="156" spans="2:51" s="12" customFormat="1" ht="13.5">
      <c r="B156" s="222"/>
      <c r="D156" s="215" t="s">
        <v>133</v>
      </c>
      <c r="E156" s="223" t="s">
        <v>5</v>
      </c>
      <c r="F156" s="224" t="s">
        <v>206</v>
      </c>
      <c r="H156" s="225">
        <v>435.5</v>
      </c>
      <c r="I156" s="226"/>
      <c r="L156" s="222"/>
      <c r="M156" s="227"/>
      <c r="N156" s="228"/>
      <c r="O156" s="228"/>
      <c r="P156" s="228"/>
      <c r="Q156" s="228"/>
      <c r="R156" s="228"/>
      <c r="S156" s="228"/>
      <c r="T156" s="229"/>
      <c r="AT156" s="223" t="s">
        <v>133</v>
      </c>
      <c r="AU156" s="223" t="s">
        <v>82</v>
      </c>
      <c r="AV156" s="12" t="s">
        <v>82</v>
      </c>
      <c r="AW156" s="12" t="s">
        <v>35</v>
      </c>
      <c r="AX156" s="12" t="s">
        <v>72</v>
      </c>
      <c r="AY156" s="223" t="s">
        <v>123</v>
      </c>
    </row>
    <row r="157" spans="2:51" s="13" customFormat="1" ht="13.5">
      <c r="B157" s="230"/>
      <c r="D157" s="215" t="s">
        <v>133</v>
      </c>
      <c r="E157" s="231" t="s">
        <v>5</v>
      </c>
      <c r="F157" s="232" t="s">
        <v>136</v>
      </c>
      <c r="H157" s="233">
        <v>727.1</v>
      </c>
      <c r="I157" s="234"/>
      <c r="L157" s="230"/>
      <c r="M157" s="235"/>
      <c r="N157" s="236"/>
      <c r="O157" s="236"/>
      <c r="P157" s="236"/>
      <c r="Q157" s="236"/>
      <c r="R157" s="236"/>
      <c r="S157" s="236"/>
      <c r="T157" s="237"/>
      <c r="AT157" s="231" t="s">
        <v>133</v>
      </c>
      <c r="AU157" s="231" t="s">
        <v>82</v>
      </c>
      <c r="AV157" s="13" t="s">
        <v>131</v>
      </c>
      <c r="AW157" s="13" t="s">
        <v>35</v>
      </c>
      <c r="AX157" s="13" t="s">
        <v>80</v>
      </c>
      <c r="AY157" s="231" t="s">
        <v>123</v>
      </c>
    </row>
    <row r="158" spans="2:63" s="10" customFormat="1" ht="29.85" customHeight="1">
      <c r="B158" s="188"/>
      <c r="D158" s="189" t="s">
        <v>71</v>
      </c>
      <c r="E158" s="199" t="s">
        <v>155</v>
      </c>
      <c r="F158" s="199" t="s">
        <v>222</v>
      </c>
      <c r="I158" s="191"/>
      <c r="J158" s="200">
        <f>BK158</f>
        <v>0</v>
      </c>
      <c r="L158" s="188"/>
      <c r="M158" s="193"/>
      <c r="N158" s="194"/>
      <c r="O158" s="194"/>
      <c r="P158" s="195">
        <f>P159+P249</f>
        <v>0</v>
      </c>
      <c r="Q158" s="194"/>
      <c r="R158" s="195">
        <f>R159+R249</f>
        <v>468.52872348000005</v>
      </c>
      <c r="S158" s="194"/>
      <c r="T158" s="196">
        <f>T159+T249</f>
        <v>0</v>
      </c>
      <c r="AR158" s="189" t="s">
        <v>80</v>
      </c>
      <c r="AT158" s="197" t="s">
        <v>71</v>
      </c>
      <c r="AU158" s="197" t="s">
        <v>80</v>
      </c>
      <c r="AY158" s="189" t="s">
        <v>123</v>
      </c>
      <c r="BK158" s="198">
        <f>BK159+BK249</f>
        <v>0</v>
      </c>
    </row>
    <row r="159" spans="2:63" s="10" customFormat="1" ht="14.85" customHeight="1">
      <c r="B159" s="188"/>
      <c r="D159" s="189" t="s">
        <v>71</v>
      </c>
      <c r="E159" s="199" t="s">
        <v>223</v>
      </c>
      <c r="F159" s="199" t="s">
        <v>224</v>
      </c>
      <c r="I159" s="191"/>
      <c r="J159" s="200">
        <f>BK159</f>
        <v>0</v>
      </c>
      <c r="L159" s="188"/>
      <c r="M159" s="193"/>
      <c r="N159" s="194"/>
      <c r="O159" s="194"/>
      <c r="P159" s="195">
        <f>SUM(P160:P248)</f>
        <v>0</v>
      </c>
      <c r="Q159" s="194"/>
      <c r="R159" s="195">
        <f>SUM(R160:R248)</f>
        <v>467.40340000000003</v>
      </c>
      <c r="S159" s="194"/>
      <c r="T159" s="196">
        <f>SUM(T160:T248)</f>
        <v>0</v>
      </c>
      <c r="AR159" s="189" t="s">
        <v>80</v>
      </c>
      <c r="AT159" s="197" t="s">
        <v>71</v>
      </c>
      <c r="AU159" s="197" t="s">
        <v>82</v>
      </c>
      <c r="AY159" s="189" t="s">
        <v>123</v>
      </c>
      <c r="BK159" s="198">
        <f>SUM(BK160:BK248)</f>
        <v>0</v>
      </c>
    </row>
    <row r="160" spans="2:65" s="1" customFormat="1" ht="25.5" customHeight="1">
      <c r="B160" s="201"/>
      <c r="C160" s="202" t="s">
        <v>225</v>
      </c>
      <c r="D160" s="202" t="s">
        <v>126</v>
      </c>
      <c r="E160" s="203" t="s">
        <v>226</v>
      </c>
      <c r="F160" s="204" t="s">
        <v>227</v>
      </c>
      <c r="G160" s="205" t="s">
        <v>129</v>
      </c>
      <c r="H160" s="206">
        <v>191.98</v>
      </c>
      <c r="I160" s="207"/>
      <c r="J160" s="208">
        <f>ROUND(I160*H160,2)</f>
        <v>0</v>
      </c>
      <c r="K160" s="204" t="s">
        <v>130</v>
      </c>
      <c r="L160" s="46"/>
      <c r="M160" s="209" t="s">
        <v>5</v>
      </c>
      <c r="N160" s="210" t="s">
        <v>43</v>
      </c>
      <c r="O160" s="47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4" t="s">
        <v>131</v>
      </c>
      <c r="AT160" s="24" t="s">
        <v>126</v>
      </c>
      <c r="AU160" s="24" t="s">
        <v>142</v>
      </c>
      <c r="AY160" s="24" t="s">
        <v>123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4" t="s">
        <v>80</v>
      </c>
      <c r="BK160" s="213">
        <f>ROUND(I160*H160,2)</f>
        <v>0</v>
      </c>
      <c r="BL160" s="24" t="s">
        <v>131</v>
      </c>
      <c r="BM160" s="24" t="s">
        <v>228</v>
      </c>
    </row>
    <row r="161" spans="2:51" s="11" customFormat="1" ht="13.5">
      <c r="B161" s="214"/>
      <c r="D161" s="215" t="s">
        <v>133</v>
      </c>
      <c r="E161" s="216" t="s">
        <v>5</v>
      </c>
      <c r="F161" s="217" t="s">
        <v>229</v>
      </c>
      <c r="H161" s="216" t="s">
        <v>5</v>
      </c>
      <c r="I161" s="218"/>
      <c r="L161" s="214"/>
      <c r="M161" s="219"/>
      <c r="N161" s="220"/>
      <c r="O161" s="220"/>
      <c r="P161" s="220"/>
      <c r="Q161" s="220"/>
      <c r="R161" s="220"/>
      <c r="S161" s="220"/>
      <c r="T161" s="221"/>
      <c r="AT161" s="216" t="s">
        <v>133</v>
      </c>
      <c r="AU161" s="216" t="s">
        <v>142</v>
      </c>
      <c r="AV161" s="11" t="s">
        <v>80</v>
      </c>
      <c r="AW161" s="11" t="s">
        <v>35</v>
      </c>
      <c r="AX161" s="11" t="s">
        <v>72</v>
      </c>
      <c r="AY161" s="216" t="s">
        <v>123</v>
      </c>
    </row>
    <row r="162" spans="2:51" s="12" customFormat="1" ht="13.5">
      <c r="B162" s="222"/>
      <c r="D162" s="215" t="s">
        <v>133</v>
      </c>
      <c r="E162" s="223" t="s">
        <v>5</v>
      </c>
      <c r="F162" s="224" t="s">
        <v>230</v>
      </c>
      <c r="H162" s="225">
        <v>119.132</v>
      </c>
      <c r="I162" s="226"/>
      <c r="L162" s="222"/>
      <c r="M162" s="227"/>
      <c r="N162" s="228"/>
      <c r="O162" s="228"/>
      <c r="P162" s="228"/>
      <c r="Q162" s="228"/>
      <c r="R162" s="228"/>
      <c r="S162" s="228"/>
      <c r="T162" s="229"/>
      <c r="AT162" s="223" t="s">
        <v>133</v>
      </c>
      <c r="AU162" s="223" t="s">
        <v>142</v>
      </c>
      <c r="AV162" s="12" t="s">
        <v>82</v>
      </c>
      <c r="AW162" s="12" t="s">
        <v>35</v>
      </c>
      <c r="AX162" s="12" t="s">
        <v>72</v>
      </c>
      <c r="AY162" s="223" t="s">
        <v>123</v>
      </c>
    </row>
    <row r="163" spans="2:51" s="12" customFormat="1" ht="13.5">
      <c r="B163" s="222"/>
      <c r="D163" s="215" t="s">
        <v>133</v>
      </c>
      <c r="E163" s="223" t="s">
        <v>5</v>
      </c>
      <c r="F163" s="224" t="s">
        <v>231</v>
      </c>
      <c r="H163" s="225">
        <v>72.848</v>
      </c>
      <c r="I163" s="226"/>
      <c r="L163" s="222"/>
      <c r="M163" s="227"/>
      <c r="N163" s="228"/>
      <c r="O163" s="228"/>
      <c r="P163" s="228"/>
      <c r="Q163" s="228"/>
      <c r="R163" s="228"/>
      <c r="S163" s="228"/>
      <c r="T163" s="229"/>
      <c r="AT163" s="223" t="s">
        <v>133</v>
      </c>
      <c r="AU163" s="223" t="s">
        <v>142</v>
      </c>
      <c r="AV163" s="12" t="s">
        <v>82</v>
      </c>
      <c r="AW163" s="12" t="s">
        <v>35</v>
      </c>
      <c r="AX163" s="12" t="s">
        <v>72</v>
      </c>
      <c r="AY163" s="223" t="s">
        <v>123</v>
      </c>
    </row>
    <row r="164" spans="2:51" s="13" customFormat="1" ht="13.5">
      <c r="B164" s="230"/>
      <c r="D164" s="215" t="s">
        <v>133</v>
      </c>
      <c r="E164" s="231" t="s">
        <v>5</v>
      </c>
      <c r="F164" s="232" t="s">
        <v>136</v>
      </c>
      <c r="H164" s="233">
        <v>191.98</v>
      </c>
      <c r="I164" s="234"/>
      <c r="L164" s="230"/>
      <c r="M164" s="235"/>
      <c r="N164" s="236"/>
      <c r="O164" s="236"/>
      <c r="P164" s="236"/>
      <c r="Q164" s="236"/>
      <c r="R164" s="236"/>
      <c r="S164" s="236"/>
      <c r="T164" s="237"/>
      <c r="AT164" s="231" t="s">
        <v>133</v>
      </c>
      <c r="AU164" s="231" t="s">
        <v>142</v>
      </c>
      <c r="AV164" s="13" t="s">
        <v>131</v>
      </c>
      <c r="AW164" s="13" t="s">
        <v>35</v>
      </c>
      <c r="AX164" s="13" t="s">
        <v>80</v>
      </c>
      <c r="AY164" s="231" t="s">
        <v>123</v>
      </c>
    </row>
    <row r="165" spans="2:65" s="1" customFormat="1" ht="16.5" customHeight="1">
      <c r="B165" s="201"/>
      <c r="C165" s="202" t="s">
        <v>232</v>
      </c>
      <c r="D165" s="202" t="s">
        <v>126</v>
      </c>
      <c r="E165" s="203" t="s">
        <v>233</v>
      </c>
      <c r="F165" s="204" t="s">
        <v>234</v>
      </c>
      <c r="G165" s="205" t="s">
        <v>129</v>
      </c>
      <c r="H165" s="206">
        <v>1080</v>
      </c>
      <c r="I165" s="207"/>
      <c r="J165" s="208">
        <f>ROUND(I165*H165,2)</f>
        <v>0</v>
      </c>
      <c r="K165" s="204" t="s">
        <v>5</v>
      </c>
      <c r="L165" s="46"/>
      <c r="M165" s="209" t="s">
        <v>5</v>
      </c>
      <c r="N165" s="210" t="s">
        <v>43</v>
      </c>
      <c r="O165" s="47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4" t="s">
        <v>131</v>
      </c>
      <c r="AT165" s="24" t="s">
        <v>126</v>
      </c>
      <c r="AU165" s="24" t="s">
        <v>142</v>
      </c>
      <c r="AY165" s="24" t="s">
        <v>123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4" t="s">
        <v>80</v>
      </c>
      <c r="BK165" s="213">
        <f>ROUND(I165*H165,2)</f>
        <v>0</v>
      </c>
      <c r="BL165" s="24" t="s">
        <v>131</v>
      </c>
      <c r="BM165" s="24" t="s">
        <v>235</v>
      </c>
    </row>
    <row r="166" spans="2:51" s="11" customFormat="1" ht="13.5">
      <c r="B166" s="214"/>
      <c r="D166" s="215" t="s">
        <v>133</v>
      </c>
      <c r="E166" s="216" t="s">
        <v>5</v>
      </c>
      <c r="F166" s="217" t="s">
        <v>236</v>
      </c>
      <c r="H166" s="216" t="s">
        <v>5</v>
      </c>
      <c r="I166" s="218"/>
      <c r="L166" s="214"/>
      <c r="M166" s="219"/>
      <c r="N166" s="220"/>
      <c r="O166" s="220"/>
      <c r="P166" s="220"/>
      <c r="Q166" s="220"/>
      <c r="R166" s="220"/>
      <c r="S166" s="220"/>
      <c r="T166" s="221"/>
      <c r="AT166" s="216" t="s">
        <v>133</v>
      </c>
      <c r="AU166" s="216" t="s">
        <v>142</v>
      </c>
      <c r="AV166" s="11" t="s">
        <v>80</v>
      </c>
      <c r="AW166" s="11" t="s">
        <v>35</v>
      </c>
      <c r="AX166" s="11" t="s">
        <v>72</v>
      </c>
      <c r="AY166" s="216" t="s">
        <v>123</v>
      </c>
    </row>
    <row r="167" spans="2:51" s="11" customFormat="1" ht="13.5">
      <c r="B167" s="214"/>
      <c r="D167" s="215" t="s">
        <v>133</v>
      </c>
      <c r="E167" s="216" t="s">
        <v>5</v>
      </c>
      <c r="F167" s="217" t="s">
        <v>237</v>
      </c>
      <c r="H167" s="216" t="s">
        <v>5</v>
      </c>
      <c r="I167" s="218"/>
      <c r="L167" s="214"/>
      <c r="M167" s="219"/>
      <c r="N167" s="220"/>
      <c r="O167" s="220"/>
      <c r="P167" s="220"/>
      <c r="Q167" s="220"/>
      <c r="R167" s="220"/>
      <c r="S167" s="220"/>
      <c r="T167" s="221"/>
      <c r="AT167" s="216" t="s">
        <v>133</v>
      </c>
      <c r="AU167" s="216" t="s">
        <v>142</v>
      </c>
      <c r="AV167" s="11" t="s">
        <v>80</v>
      </c>
      <c r="AW167" s="11" t="s">
        <v>35</v>
      </c>
      <c r="AX167" s="11" t="s">
        <v>72</v>
      </c>
      <c r="AY167" s="216" t="s">
        <v>123</v>
      </c>
    </row>
    <row r="168" spans="2:51" s="11" customFormat="1" ht="13.5">
      <c r="B168" s="214"/>
      <c r="D168" s="215" t="s">
        <v>133</v>
      </c>
      <c r="E168" s="216" t="s">
        <v>5</v>
      </c>
      <c r="F168" s="217" t="s">
        <v>238</v>
      </c>
      <c r="H168" s="216" t="s">
        <v>5</v>
      </c>
      <c r="I168" s="218"/>
      <c r="L168" s="214"/>
      <c r="M168" s="219"/>
      <c r="N168" s="220"/>
      <c r="O168" s="220"/>
      <c r="P168" s="220"/>
      <c r="Q168" s="220"/>
      <c r="R168" s="220"/>
      <c r="S168" s="220"/>
      <c r="T168" s="221"/>
      <c r="AT168" s="216" t="s">
        <v>133</v>
      </c>
      <c r="AU168" s="216" t="s">
        <v>142</v>
      </c>
      <c r="AV168" s="11" t="s">
        <v>80</v>
      </c>
      <c r="AW168" s="11" t="s">
        <v>35</v>
      </c>
      <c r="AX168" s="11" t="s">
        <v>72</v>
      </c>
      <c r="AY168" s="216" t="s">
        <v>123</v>
      </c>
    </row>
    <row r="169" spans="2:51" s="12" customFormat="1" ht="13.5">
      <c r="B169" s="222"/>
      <c r="D169" s="215" t="s">
        <v>133</v>
      </c>
      <c r="E169" s="223" t="s">
        <v>5</v>
      </c>
      <c r="F169" s="224" t="s">
        <v>168</v>
      </c>
      <c r="H169" s="225">
        <v>540</v>
      </c>
      <c r="I169" s="226"/>
      <c r="L169" s="222"/>
      <c r="M169" s="227"/>
      <c r="N169" s="228"/>
      <c r="O169" s="228"/>
      <c r="P169" s="228"/>
      <c r="Q169" s="228"/>
      <c r="R169" s="228"/>
      <c r="S169" s="228"/>
      <c r="T169" s="229"/>
      <c r="AT169" s="223" t="s">
        <v>133</v>
      </c>
      <c r="AU169" s="223" t="s">
        <v>142</v>
      </c>
      <c r="AV169" s="12" t="s">
        <v>82</v>
      </c>
      <c r="AW169" s="12" t="s">
        <v>35</v>
      </c>
      <c r="AX169" s="12" t="s">
        <v>72</v>
      </c>
      <c r="AY169" s="223" t="s">
        <v>123</v>
      </c>
    </row>
    <row r="170" spans="2:51" s="11" customFormat="1" ht="13.5">
      <c r="B170" s="214"/>
      <c r="D170" s="215" t="s">
        <v>133</v>
      </c>
      <c r="E170" s="216" t="s">
        <v>5</v>
      </c>
      <c r="F170" s="217" t="s">
        <v>239</v>
      </c>
      <c r="H170" s="216" t="s">
        <v>5</v>
      </c>
      <c r="I170" s="218"/>
      <c r="L170" s="214"/>
      <c r="M170" s="219"/>
      <c r="N170" s="220"/>
      <c r="O170" s="220"/>
      <c r="P170" s="220"/>
      <c r="Q170" s="220"/>
      <c r="R170" s="220"/>
      <c r="S170" s="220"/>
      <c r="T170" s="221"/>
      <c r="AT170" s="216" t="s">
        <v>133</v>
      </c>
      <c r="AU170" s="216" t="s">
        <v>142</v>
      </c>
      <c r="AV170" s="11" t="s">
        <v>80</v>
      </c>
      <c r="AW170" s="11" t="s">
        <v>35</v>
      </c>
      <c r="AX170" s="11" t="s">
        <v>72</v>
      </c>
      <c r="AY170" s="216" t="s">
        <v>123</v>
      </c>
    </row>
    <row r="171" spans="2:51" s="12" customFormat="1" ht="13.5">
      <c r="B171" s="222"/>
      <c r="D171" s="215" t="s">
        <v>133</v>
      </c>
      <c r="E171" s="223" t="s">
        <v>5</v>
      </c>
      <c r="F171" s="224" t="s">
        <v>168</v>
      </c>
      <c r="H171" s="225">
        <v>540</v>
      </c>
      <c r="I171" s="226"/>
      <c r="L171" s="222"/>
      <c r="M171" s="227"/>
      <c r="N171" s="228"/>
      <c r="O171" s="228"/>
      <c r="P171" s="228"/>
      <c r="Q171" s="228"/>
      <c r="R171" s="228"/>
      <c r="S171" s="228"/>
      <c r="T171" s="229"/>
      <c r="AT171" s="223" t="s">
        <v>133</v>
      </c>
      <c r="AU171" s="223" t="s">
        <v>142</v>
      </c>
      <c r="AV171" s="12" t="s">
        <v>82</v>
      </c>
      <c r="AW171" s="12" t="s">
        <v>35</v>
      </c>
      <c r="AX171" s="12" t="s">
        <v>72</v>
      </c>
      <c r="AY171" s="223" t="s">
        <v>123</v>
      </c>
    </row>
    <row r="172" spans="2:51" s="13" customFormat="1" ht="13.5">
      <c r="B172" s="230"/>
      <c r="D172" s="215" t="s">
        <v>133</v>
      </c>
      <c r="E172" s="231" t="s">
        <v>5</v>
      </c>
      <c r="F172" s="232" t="s">
        <v>136</v>
      </c>
      <c r="H172" s="233">
        <v>1080</v>
      </c>
      <c r="I172" s="234"/>
      <c r="L172" s="230"/>
      <c r="M172" s="235"/>
      <c r="N172" s="236"/>
      <c r="O172" s="236"/>
      <c r="P172" s="236"/>
      <c r="Q172" s="236"/>
      <c r="R172" s="236"/>
      <c r="S172" s="236"/>
      <c r="T172" s="237"/>
      <c r="AT172" s="231" t="s">
        <v>133</v>
      </c>
      <c r="AU172" s="231" t="s">
        <v>142</v>
      </c>
      <c r="AV172" s="13" t="s">
        <v>131</v>
      </c>
      <c r="AW172" s="13" t="s">
        <v>35</v>
      </c>
      <c r="AX172" s="13" t="s">
        <v>80</v>
      </c>
      <c r="AY172" s="231" t="s">
        <v>123</v>
      </c>
    </row>
    <row r="173" spans="2:65" s="1" customFormat="1" ht="25.5" customHeight="1">
      <c r="B173" s="201"/>
      <c r="C173" s="202" t="s">
        <v>240</v>
      </c>
      <c r="D173" s="202" t="s">
        <v>126</v>
      </c>
      <c r="E173" s="203" t="s">
        <v>241</v>
      </c>
      <c r="F173" s="204" t="s">
        <v>242</v>
      </c>
      <c r="G173" s="205" t="s">
        <v>129</v>
      </c>
      <c r="H173" s="206">
        <v>1080</v>
      </c>
      <c r="I173" s="207"/>
      <c r="J173" s="208">
        <f>ROUND(I173*H173,2)</f>
        <v>0</v>
      </c>
      <c r="K173" s="204" t="s">
        <v>5</v>
      </c>
      <c r="L173" s="46"/>
      <c r="M173" s="209" t="s">
        <v>5</v>
      </c>
      <c r="N173" s="210" t="s">
        <v>43</v>
      </c>
      <c r="O173" s="47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AR173" s="24" t="s">
        <v>131</v>
      </c>
      <c r="AT173" s="24" t="s">
        <v>126</v>
      </c>
      <c r="AU173" s="24" t="s">
        <v>142</v>
      </c>
      <c r="AY173" s="24" t="s">
        <v>123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4" t="s">
        <v>80</v>
      </c>
      <c r="BK173" s="213">
        <f>ROUND(I173*H173,2)</f>
        <v>0</v>
      </c>
      <c r="BL173" s="24" t="s">
        <v>131</v>
      </c>
      <c r="BM173" s="24" t="s">
        <v>243</v>
      </c>
    </row>
    <row r="174" spans="2:51" s="11" customFormat="1" ht="13.5">
      <c r="B174" s="214"/>
      <c r="D174" s="215" t="s">
        <v>133</v>
      </c>
      <c r="E174" s="216" t="s">
        <v>5</v>
      </c>
      <c r="F174" s="217" t="s">
        <v>244</v>
      </c>
      <c r="H174" s="216" t="s">
        <v>5</v>
      </c>
      <c r="I174" s="218"/>
      <c r="L174" s="214"/>
      <c r="M174" s="219"/>
      <c r="N174" s="220"/>
      <c r="O174" s="220"/>
      <c r="P174" s="220"/>
      <c r="Q174" s="220"/>
      <c r="R174" s="220"/>
      <c r="S174" s="220"/>
      <c r="T174" s="221"/>
      <c r="AT174" s="216" t="s">
        <v>133</v>
      </c>
      <c r="AU174" s="216" t="s">
        <v>142</v>
      </c>
      <c r="AV174" s="11" t="s">
        <v>80</v>
      </c>
      <c r="AW174" s="11" t="s">
        <v>35</v>
      </c>
      <c r="AX174" s="11" t="s">
        <v>72</v>
      </c>
      <c r="AY174" s="216" t="s">
        <v>123</v>
      </c>
    </row>
    <row r="175" spans="2:51" s="12" customFormat="1" ht="13.5">
      <c r="B175" s="222"/>
      <c r="D175" s="215" t="s">
        <v>133</v>
      </c>
      <c r="E175" s="223" t="s">
        <v>5</v>
      </c>
      <c r="F175" s="224" t="s">
        <v>245</v>
      </c>
      <c r="H175" s="225">
        <v>1080</v>
      </c>
      <c r="I175" s="226"/>
      <c r="L175" s="222"/>
      <c r="M175" s="227"/>
      <c r="N175" s="228"/>
      <c r="O175" s="228"/>
      <c r="P175" s="228"/>
      <c r="Q175" s="228"/>
      <c r="R175" s="228"/>
      <c r="S175" s="228"/>
      <c r="T175" s="229"/>
      <c r="AT175" s="223" t="s">
        <v>133</v>
      </c>
      <c r="AU175" s="223" t="s">
        <v>142</v>
      </c>
      <c r="AV175" s="12" t="s">
        <v>82</v>
      </c>
      <c r="AW175" s="12" t="s">
        <v>35</v>
      </c>
      <c r="AX175" s="12" t="s">
        <v>72</v>
      </c>
      <c r="AY175" s="223" t="s">
        <v>123</v>
      </c>
    </row>
    <row r="176" spans="2:51" s="13" customFormat="1" ht="13.5">
      <c r="B176" s="230"/>
      <c r="D176" s="215" t="s">
        <v>133</v>
      </c>
      <c r="E176" s="231" t="s">
        <v>5</v>
      </c>
      <c r="F176" s="232" t="s">
        <v>136</v>
      </c>
      <c r="H176" s="233">
        <v>1080</v>
      </c>
      <c r="I176" s="234"/>
      <c r="L176" s="230"/>
      <c r="M176" s="235"/>
      <c r="N176" s="236"/>
      <c r="O176" s="236"/>
      <c r="P176" s="236"/>
      <c r="Q176" s="236"/>
      <c r="R176" s="236"/>
      <c r="S176" s="236"/>
      <c r="T176" s="237"/>
      <c r="AT176" s="231" t="s">
        <v>133</v>
      </c>
      <c r="AU176" s="231" t="s">
        <v>142</v>
      </c>
      <c r="AV176" s="13" t="s">
        <v>131</v>
      </c>
      <c r="AW176" s="13" t="s">
        <v>35</v>
      </c>
      <c r="AX176" s="13" t="s">
        <v>80</v>
      </c>
      <c r="AY176" s="231" t="s">
        <v>123</v>
      </c>
    </row>
    <row r="177" spans="2:65" s="1" customFormat="1" ht="25.5" customHeight="1">
      <c r="B177" s="201"/>
      <c r="C177" s="202" t="s">
        <v>10</v>
      </c>
      <c r="D177" s="202" t="s">
        <v>126</v>
      </c>
      <c r="E177" s="203" t="s">
        <v>246</v>
      </c>
      <c r="F177" s="204" t="s">
        <v>247</v>
      </c>
      <c r="G177" s="205" t="s">
        <v>129</v>
      </c>
      <c r="H177" s="206">
        <v>211.282</v>
      </c>
      <c r="I177" s="207"/>
      <c r="J177" s="208">
        <f>ROUND(I177*H177,2)</f>
        <v>0</v>
      </c>
      <c r="K177" s="204" t="s">
        <v>130</v>
      </c>
      <c r="L177" s="46"/>
      <c r="M177" s="209" t="s">
        <v>5</v>
      </c>
      <c r="N177" s="210" t="s">
        <v>43</v>
      </c>
      <c r="O177" s="47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AR177" s="24" t="s">
        <v>131</v>
      </c>
      <c r="AT177" s="24" t="s">
        <v>126</v>
      </c>
      <c r="AU177" s="24" t="s">
        <v>142</v>
      </c>
      <c r="AY177" s="24" t="s">
        <v>123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4" t="s">
        <v>80</v>
      </c>
      <c r="BK177" s="213">
        <f>ROUND(I177*H177,2)</f>
        <v>0</v>
      </c>
      <c r="BL177" s="24" t="s">
        <v>131</v>
      </c>
      <c r="BM177" s="24" t="s">
        <v>248</v>
      </c>
    </row>
    <row r="178" spans="2:51" s="11" customFormat="1" ht="13.5">
      <c r="B178" s="214"/>
      <c r="D178" s="215" t="s">
        <v>133</v>
      </c>
      <c r="E178" s="216" t="s">
        <v>5</v>
      </c>
      <c r="F178" s="217" t="s">
        <v>249</v>
      </c>
      <c r="H178" s="216" t="s">
        <v>5</v>
      </c>
      <c r="I178" s="218"/>
      <c r="L178" s="214"/>
      <c r="M178" s="219"/>
      <c r="N178" s="220"/>
      <c r="O178" s="220"/>
      <c r="P178" s="220"/>
      <c r="Q178" s="220"/>
      <c r="R178" s="220"/>
      <c r="S178" s="220"/>
      <c r="T178" s="221"/>
      <c r="AT178" s="216" t="s">
        <v>133</v>
      </c>
      <c r="AU178" s="216" t="s">
        <v>142</v>
      </c>
      <c r="AV178" s="11" t="s">
        <v>80</v>
      </c>
      <c r="AW178" s="11" t="s">
        <v>35</v>
      </c>
      <c r="AX178" s="11" t="s">
        <v>72</v>
      </c>
      <c r="AY178" s="216" t="s">
        <v>123</v>
      </c>
    </row>
    <row r="179" spans="2:51" s="11" customFormat="1" ht="13.5">
      <c r="B179" s="214"/>
      <c r="D179" s="215" t="s">
        <v>133</v>
      </c>
      <c r="E179" s="216" t="s">
        <v>5</v>
      </c>
      <c r="F179" s="217" t="s">
        <v>250</v>
      </c>
      <c r="H179" s="216" t="s">
        <v>5</v>
      </c>
      <c r="I179" s="218"/>
      <c r="L179" s="214"/>
      <c r="M179" s="219"/>
      <c r="N179" s="220"/>
      <c r="O179" s="220"/>
      <c r="P179" s="220"/>
      <c r="Q179" s="220"/>
      <c r="R179" s="220"/>
      <c r="S179" s="220"/>
      <c r="T179" s="221"/>
      <c r="AT179" s="216" t="s">
        <v>133</v>
      </c>
      <c r="AU179" s="216" t="s">
        <v>142</v>
      </c>
      <c r="AV179" s="11" t="s">
        <v>80</v>
      </c>
      <c r="AW179" s="11" t="s">
        <v>35</v>
      </c>
      <c r="AX179" s="11" t="s">
        <v>72</v>
      </c>
      <c r="AY179" s="216" t="s">
        <v>123</v>
      </c>
    </row>
    <row r="180" spans="2:51" s="11" customFormat="1" ht="13.5">
      <c r="B180" s="214"/>
      <c r="D180" s="215" t="s">
        <v>133</v>
      </c>
      <c r="E180" s="216" t="s">
        <v>5</v>
      </c>
      <c r="F180" s="217" t="s">
        <v>251</v>
      </c>
      <c r="H180" s="216" t="s">
        <v>5</v>
      </c>
      <c r="I180" s="218"/>
      <c r="L180" s="214"/>
      <c r="M180" s="219"/>
      <c r="N180" s="220"/>
      <c r="O180" s="220"/>
      <c r="P180" s="220"/>
      <c r="Q180" s="220"/>
      <c r="R180" s="220"/>
      <c r="S180" s="220"/>
      <c r="T180" s="221"/>
      <c r="AT180" s="216" t="s">
        <v>133</v>
      </c>
      <c r="AU180" s="216" t="s">
        <v>142</v>
      </c>
      <c r="AV180" s="11" t="s">
        <v>80</v>
      </c>
      <c r="AW180" s="11" t="s">
        <v>35</v>
      </c>
      <c r="AX180" s="11" t="s">
        <v>72</v>
      </c>
      <c r="AY180" s="216" t="s">
        <v>123</v>
      </c>
    </row>
    <row r="181" spans="2:51" s="12" customFormat="1" ht="13.5">
      <c r="B181" s="222"/>
      <c r="D181" s="215" t="s">
        <v>133</v>
      </c>
      <c r="E181" s="223" t="s">
        <v>5</v>
      </c>
      <c r="F181" s="224" t="s">
        <v>252</v>
      </c>
      <c r="H181" s="225">
        <v>211.282</v>
      </c>
      <c r="I181" s="226"/>
      <c r="L181" s="222"/>
      <c r="M181" s="227"/>
      <c r="N181" s="228"/>
      <c r="O181" s="228"/>
      <c r="P181" s="228"/>
      <c r="Q181" s="228"/>
      <c r="R181" s="228"/>
      <c r="S181" s="228"/>
      <c r="T181" s="229"/>
      <c r="AT181" s="223" t="s">
        <v>133</v>
      </c>
      <c r="AU181" s="223" t="s">
        <v>142</v>
      </c>
      <c r="AV181" s="12" t="s">
        <v>82</v>
      </c>
      <c r="AW181" s="12" t="s">
        <v>35</v>
      </c>
      <c r="AX181" s="12" t="s">
        <v>72</v>
      </c>
      <c r="AY181" s="223" t="s">
        <v>123</v>
      </c>
    </row>
    <row r="182" spans="2:51" s="13" customFormat="1" ht="13.5">
      <c r="B182" s="230"/>
      <c r="D182" s="215" t="s">
        <v>133</v>
      </c>
      <c r="E182" s="231" t="s">
        <v>5</v>
      </c>
      <c r="F182" s="232" t="s">
        <v>136</v>
      </c>
      <c r="H182" s="233">
        <v>211.282</v>
      </c>
      <c r="I182" s="234"/>
      <c r="L182" s="230"/>
      <c r="M182" s="235"/>
      <c r="N182" s="236"/>
      <c r="O182" s="236"/>
      <c r="P182" s="236"/>
      <c r="Q182" s="236"/>
      <c r="R182" s="236"/>
      <c r="S182" s="236"/>
      <c r="T182" s="237"/>
      <c r="AT182" s="231" t="s">
        <v>133</v>
      </c>
      <c r="AU182" s="231" t="s">
        <v>142</v>
      </c>
      <c r="AV182" s="13" t="s">
        <v>131</v>
      </c>
      <c r="AW182" s="13" t="s">
        <v>35</v>
      </c>
      <c r="AX182" s="13" t="s">
        <v>80</v>
      </c>
      <c r="AY182" s="231" t="s">
        <v>123</v>
      </c>
    </row>
    <row r="183" spans="2:65" s="1" customFormat="1" ht="38.25" customHeight="1">
      <c r="B183" s="201"/>
      <c r="C183" s="202" t="s">
        <v>253</v>
      </c>
      <c r="D183" s="202" t="s">
        <v>126</v>
      </c>
      <c r="E183" s="203" t="s">
        <v>254</v>
      </c>
      <c r="F183" s="204" t="s">
        <v>255</v>
      </c>
      <c r="G183" s="205" t="s">
        <v>129</v>
      </c>
      <c r="H183" s="206">
        <v>6947.773</v>
      </c>
      <c r="I183" s="207"/>
      <c r="J183" s="208">
        <f>ROUND(I183*H183,2)</f>
        <v>0</v>
      </c>
      <c r="K183" s="204" t="s">
        <v>130</v>
      </c>
      <c r="L183" s="46"/>
      <c r="M183" s="209" t="s">
        <v>5</v>
      </c>
      <c r="N183" s="210" t="s">
        <v>43</v>
      </c>
      <c r="O183" s="47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AR183" s="24" t="s">
        <v>131</v>
      </c>
      <c r="AT183" s="24" t="s">
        <v>126</v>
      </c>
      <c r="AU183" s="24" t="s">
        <v>142</v>
      </c>
      <c r="AY183" s="24" t="s">
        <v>123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4" t="s">
        <v>80</v>
      </c>
      <c r="BK183" s="213">
        <f>ROUND(I183*H183,2)</f>
        <v>0</v>
      </c>
      <c r="BL183" s="24" t="s">
        <v>131</v>
      </c>
      <c r="BM183" s="24" t="s">
        <v>256</v>
      </c>
    </row>
    <row r="184" spans="2:51" s="11" customFormat="1" ht="13.5">
      <c r="B184" s="214"/>
      <c r="D184" s="215" t="s">
        <v>133</v>
      </c>
      <c r="E184" s="216" t="s">
        <v>5</v>
      </c>
      <c r="F184" s="217" t="s">
        <v>257</v>
      </c>
      <c r="H184" s="216" t="s">
        <v>5</v>
      </c>
      <c r="I184" s="218"/>
      <c r="L184" s="214"/>
      <c r="M184" s="219"/>
      <c r="N184" s="220"/>
      <c r="O184" s="220"/>
      <c r="P184" s="220"/>
      <c r="Q184" s="220"/>
      <c r="R184" s="220"/>
      <c r="S184" s="220"/>
      <c r="T184" s="221"/>
      <c r="AT184" s="216" t="s">
        <v>133</v>
      </c>
      <c r="AU184" s="216" t="s">
        <v>142</v>
      </c>
      <c r="AV184" s="11" t="s">
        <v>80</v>
      </c>
      <c r="AW184" s="11" t="s">
        <v>35</v>
      </c>
      <c r="AX184" s="11" t="s">
        <v>72</v>
      </c>
      <c r="AY184" s="216" t="s">
        <v>123</v>
      </c>
    </row>
    <row r="185" spans="2:51" s="11" customFormat="1" ht="13.5">
      <c r="B185" s="214"/>
      <c r="D185" s="215" t="s">
        <v>133</v>
      </c>
      <c r="E185" s="216" t="s">
        <v>5</v>
      </c>
      <c r="F185" s="217" t="s">
        <v>258</v>
      </c>
      <c r="H185" s="216" t="s">
        <v>5</v>
      </c>
      <c r="I185" s="218"/>
      <c r="L185" s="214"/>
      <c r="M185" s="219"/>
      <c r="N185" s="220"/>
      <c r="O185" s="220"/>
      <c r="P185" s="220"/>
      <c r="Q185" s="220"/>
      <c r="R185" s="220"/>
      <c r="S185" s="220"/>
      <c r="T185" s="221"/>
      <c r="AT185" s="216" t="s">
        <v>133</v>
      </c>
      <c r="AU185" s="216" t="s">
        <v>142</v>
      </c>
      <c r="AV185" s="11" t="s">
        <v>80</v>
      </c>
      <c r="AW185" s="11" t="s">
        <v>35</v>
      </c>
      <c r="AX185" s="11" t="s">
        <v>72</v>
      </c>
      <c r="AY185" s="216" t="s">
        <v>123</v>
      </c>
    </row>
    <row r="186" spans="2:51" s="12" customFormat="1" ht="13.5">
      <c r="B186" s="222"/>
      <c r="D186" s="215" t="s">
        <v>133</v>
      </c>
      <c r="E186" s="223" t="s">
        <v>5</v>
      </c>
      <c r="F186" s="224" t="s">
        <v>190</v>
      </c>
      <c r="H186" s="225">
        <v>6947.773</v>
      </c>
      <c r="I186" s="226"/>
      <c r="L186" s="222"/>
      <c r="M186" s="227"/>
      <c r="N186" s="228"/>
      <c r="O186" s="228"/>
      <c r="P186" s="228"/>
      <c r="Q186" s="228"/>
      <c r="R186" s="228"/>
      <c r="S186" s="228"/>
      <c r="T186" s="229"/>
      <c r="AT186" s="223" t="s">
        <v>133</v>
      </c>
      <c r="AU186" s="223" t="s">
        <v>142</v>
      </c>
      <c r="AV186" s="12" t="s">
        <v>82</v>
      </c>
      <c r="AW186" s="12" t="s">
        <v>35</v>
      </c>
      <c r="AX186" s="12" t="s">
        <v>72</v>
      </c>
      <c r="AY186" s="223" t="s">
        <v>123</v>
      </c>
    </row>
    <row r="187" spans="2:51" s="13" customFormat="1" ht="13.5">
      <c r="B187" s="230"/>
      <c r="D187" s="215" t="s">
        <v>133</v>
      </c>
      <c r="E187" s="231" t="s">
        <v>5</v>
      </c>
      <c r="F187" s="232" t="s">
        <v>136</v>
      </c>
      <c r="H187" s="233">
        <v>6947.773</v>
      </c>
      <c r="I187" s="234"/>
      <c r="L187" s="230"/>
      <c r="M187" s="235"/>
      <c r="N187" s="236"/>
      <c r="O187" s="236"/>
      <c r="P187" s="236"/>
      <c r="Q187" s="236"/>
      <c r="R187" s="236"/>
      <c r="S187" s="236"/>
      <c r="T187" s="237"/>
      <c r="AT187" s="231" t="s">
        <v>133</v>
      </c>
      <c r="AU187" s="231" t="s">
        <v>142</v>
      </c>
      <c r="AV187" s="13" t="s">
        <v>131</v>
      </c>
      <c r="AW187" s="13" t="s">
        <v>35</v>
      </c>
      <c r="AX187" s="13" t="s">
        <v>80</v>
      </c>
      <c r="AY187" s="231" t="s">
        <v>123</v>
      </c>
    </row>
    <row r="188" spans="2:65" s="1" customFormat="1" ht="38.25" customHeight="1">
      <c r="B188" s="201"/>
      <c r="C188" s="202" t="s">
        <v>259</v>
      </c>
      <c r="D188" s="202" t="s">
        <v>126</v>
      </c>
      <c r="E188" s="203" t="s">
        <v>260</v>
      </c>
      <c r="F188" s="204" t="s">
        <v>261</v>
      </c>
      <c r="G188" s="205" t="s">
        <v>129</v>
      </c>
      <c r="H188" s="206">
        <v>191.98</v>
      </c>
      <c r="I188" s="207"/>
      <c r="J188" s="208">
        <f>ROUND(I188*H188,2)</f>
        <v>0</v>
      </c>
      <c r="K188" s="204" t="s">
        <v>130</v>
      </c>
      <c r="L188" s="46"/>
      <c r="M188" s="209" t="s">
        <v>5</v>
      </c>
      <c r="N188" s="210" t="s">
        <v>43</v>
      </c>
      <c r="O188" s="47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AR188" s="24" t="s">
        <v>131</v>
      </c>
      <c r="AT188" s="24" t="s">
        <v>126</v>
      </c>
      <c r="AU188" s="24" t="s">
        <v>142</v>
      </c>
      <c r="AY188" s="24" t="s">
        <v>123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4" t="s">
        <v>80</v>
      </c>
      <c r="BK188" s="213">
        <f>ROUND(I188*H188,2)</f>
        <v>0</v>
      </c>
      <c r="BL188" s="24" t="s">
        <v>131</v>
      </c>
      <c r="BM188" s="24" t="s">
        <v>262</v>
      </c>
    </row>
    <row r="189" spans="2:51" s="11" customFormat="1" ht="13.5">
      <c r="B189" s="214"/>
      <c r="D189" s="215" t="s">
        <v>133</v>
      </c>
      <c r="E189" s="216" t="s">
        <v>5</v>
      </c>
      <c r="F189" s="217" t="s">
        <v>263</v>
      </c>
      <c r="H189" s="216" t="s">
        <v>5</v>
      </c>
      <c r="I189" s="218"/>
      <c r="L189" s="214"/>
      <c r="M189" s="219"/>
      <c r="N189" s="220"/>
      <c r="O189" s="220"/>
      <c r="P189" s="220"/>
      <c r="Q189" s="220"/>
      <c r="R189" s="220"/>
      <c r="S189" s="220"/>
      <c r="T189" s="221"/>
      <c r="AT189" s="216" t="s">
        <v>133</v>
      </c>
      <c r="AU189" s="216" t="s">
        <v>142</v>
      </c>
      <c r="AV189" s="11" t="s">
        <v>80</v>
      </c>
      <c r="AW189" s="11" t="s">
        <v>35</v>
      </c>
      <c r="AX189" s="11" t="s">
        <v>72</v>
      </c>
      <c r="AY189" s="216" t="s">
        <v>123</v>
      </c>
    </row>
    <row r="190" spans="2:51" s="11" customFormat="1" ht="13.5">
      <c r="B190" s="214"/>
      <c r="D190" s="215" t="s">
        <v>133</v>
      </c>
      <c r="E190" s="216" t="s">
        <v>5</v>
      </c>
      <c r="F190" s="217" t="s">
        <v>264</v>
      </c>
      <c r="H190" s="216" t="s">
        <v>5</v>
      </c>
      <c r="I190" s="218"/>
      <c r="L190" s="214"/>
      <c r="M190" s="219"/>
      <c r="N190" s="220"/>
      <c r="O190" s="220"/>
      <c r="P190" s="220"/>
      <c r="Q190" s="220"/>
      <c r="R190" s="220"/>
      <c r="S190" s="220"/>
      <c r="T190" s="221"/>
      <c r="AT190" s="216" t="s">
        <v>133</v>
      </c>
      <c r="AU190" s="216" t="s">
        <v>142</v>
      </c>
      <c r="AV190" s="11" t="s">
        <v>80</v>
      </c>
      <c r="AW190" s="11" t="s">
        <v>35</v>
      </c>
      <c r="AX190" s="11" t="s">
        <v>72</v>
      </c>
      <c r="AY190" s="216" t="s">
        <v>123</v>
      </c>
    </row>
    <row r="191" spans="2:51" s="11" customFormat="1" ht="13.5">
      <c r="B191" s="214"/>
      <c r="D191" s="215" t="s">
        <v>133</v>
      </c>
      <c r="E191" s="216" t="s">
        <v>5</v>
      </c>
      <c r="F191" s="217" t="s">
        <v>265</v>
      </c>
      <c r="H191" s="216" t="s">
        <v>5</v>
      </c>
      <c r="I191" s="218"/>
      <c r="L191" s="214"/>
      <c r="M191" s="219"/>
      <c r="N191" s="220"/>
      <c r="O191" s="220"/>
      <c r="P191" s="220"/>
      <c r="Q191" s="220"/>
      <c r="R191" s="220"/>
      <c r="S191" s="220"/>
      <c r="T191" s="221"/>
      <c r="AT191" s="216" t="s">
        <v>133</v>
      </c>
      <c r="AU191" s="216" t="s">
        <v>142</v>
      </c>
      <c r="AV191" s="11" t="s">
        <v>80</v>
      </c>
      <c r="AW191" s="11" t="s">
        <v>35</v>
      </c>
      <c r="AX191" s="11" t="s">
        <v>72</v>
      </c>
      <c r="AY191" s="216" t="s">
        <v>123</v>
      </c>
    </row>
    <row r="192" spans="2:51" s="12" customFormat="1" ht="13.5">
      <c r="B192" s="222"/>
      <c r="D192" s="215" t="s">
        <v>133</v>
      </c>
      <c r="E192" s="223" t="s">
        <v>5</v>
      </c>
      <c r="F192" s="224" t="s">
        <v>230</v>
      </c>
      <c r="H192" s="225">
        <v>119.132</v>
      </c>
      <c r="I192" s="226"/>
      <c r="L192" s="222"/>
      <c r="M192" s="227"/>
      <c r="N192" s="228"/>
      <c r="O192" s="228"/>
      <c r="P192" s="228"/>
      <c r="Q192" s="228"/>
      <c r="R192" s="228"/>
      <c r="S192" s="228"/>
      <c r="T192" s="229"/>
      <c r="AT192" s="223" t="s">
        <v>133</v>
      </c>
      <c r="AU192" s="223" t="s">
        <v>142</v>
      </c>
      <c r="AV192" s="12" t="s">
        <v>82</v>
      </c>
      <c r="AW192" s="12" t="s">
        <v>35</v>
      </c>
      <c r="AX192" s="12" t="s">
        <v>72</v>
      </c>
      <c r="AY192" s="223" t="s">
        <v>123</v>
      </c>
    </row>
    <row r="193" spans="2:51" s="11" customFormat="1" ht="13.5">
      <c r="B193" s="214"/>
      <c r="D193" s="215" t="s">
        <v>133</v>
      </c>
      <c r="E193" s="216" t="s">
        <v>5</v>
      </c>
      <c r="F193" s="217" t="s">
        <v>266</v>
      </c>
      <c r="H193" s="216" t="s">
        <v>5</v>
      </c>
      <c r="I193" s="218"/>
      <c r="L193" s="214"/>
      <c r="M193" s="219"/>
      <c r="N193" s="220"/>
      <c r="O193" s="220"/>
      <c r="P193" s="220"/>
      <c r="Q193" s="220"/>
      <c r="R193" s="220"/>
      <c r="S193" s="220"/>
      <c r="T193" s="221"/>
      <c r="AT193" s="216" t="s">
        <v>133</v>
      </c>
      <c r="AU193" s="216" t="s">
        <v>142</v>
      </c>
      <c r="AV193" s="11" t="s">
        <v>80</v>
      </c>
      <c r="AW193" s="11" t="s">
        <v>35</v>
      </c>
      <c r="AX193" s="11" t="s">
        <v>72</v>
      </c>
      <c r="AY193" s="216" t="s">
        <v>123</v>
      </c>
    </row>
    <row r="194" spans="2:51" s="12" customFormat="1" ht="13.5">
      <c r="B194" s="222"/>
      <c r="D194" s="215" t="s">
        <v>133</v>
      </c>
      <c r="E194" s="223" t="s">
        <v>5</v>
      </c>
      <c r="F194" s="224" t="s">
        <v>231</v>
      </c>
      <c r="H194" s="225">
        <v>72.848</v>
      </c>
      <c r="I194" s="226"/>
      <c r="L194" s="222"/>
      <c r="M194" s="227"/>
      <c r="N194" s="228"/>
      <c r="O194" s="228"/>
      <c r="P194" s="228"/>
      <c r="Q194" s="228"/>
      <c r="R194" s="228"/>
      <c r="S194" s="228"/>
      <c r="T194" s="229"/>
      <c r="AT194" s="223" t="s">
        <v>133</v>
      </c>
      <c r="AU194" s="223" t="s">
        <v>142</v>
      </c>
      <c r="AV194" s="12" t="s">
        <v>82</v>
      </c>
      <c r="AW194" s="12" t="s">
        <v>35</v>
      </c>
      <c r="AX194" s="12" t="s">
        <v>72</v>
      </c>
      <c r="AY194" s="223" t="s">
        <v>123</v>
      </c>
    </row>
    <row r="195" spans="2:51" s="13" customFormat="1" ht="13.5">
      <c r="B195" s="230"/>
      <c r="D195" s="215" t="s">
        <v>133</v>
      </c>
      <c r="E195" s="231" t="s">
        <v>5</v>
      </c>
      <c r="F195" s="232" t="s">
        <v>136</v>
      </c>
      <c r="H195" s="233">
        <v>191.98</v>
      </c>
      <c r="I195" s="234"/>
      <c r="L195" s="230"/>
      <c r="M195" s="235"/>
      <c r="N195" s="236"/>
      <c r="O195" s="236"/>
      <c r="P195" s="236"/>
      <c r="Q195" s="236"/>
      <c r="R195" s="236"/>
      <c r="S195" s="236"/>
      <c r="T195" s="237"/>
      <c r="AT195" s="231" t="s">
        <v>133</v>
      </c>
      <c r="AU195" s="231" t="s">
        <v>142</v>
      </c>
      <c r="AV195" s="13" t="s">
        <v>131</v>
      </c>
      <c r="AW195" s="13" t="s">
        <v>35</v>
      </c>
      <c r="AX195" s="13" t="s">
        <v>80</v>
      </c>
      <c r="AY195" s="231" t="s">
        <v>123</v>
      </c>
    </row>
    <row r="196" spans="2:65" s="1" customFormat="1" ht="25.5" customHeight="1">
      <c r="B196" s="201"/>
      <c r="C196" s="202" t="s">
        <v>267</v>
      </c>
      <c r="D196" s="202" t="s">
        <v>126</v>
      </c>
      <c r="E196" s="203" t="s">
        <v>268</v>
      </c>
      <c r="F196" s="204" t="s">
        <v>269</v>
      </c>
      <c r="G196" s="205" t="s">
        <v>129</v>
      </c>
      <c r="H196" s="206">
        <v>623</v>
      </c>
      <c r="I196" s="207"/>
      <c r="J196" s="208">
        <f>ROUND(I196*H196,2)</f>
        <v>0</v>
      </c>
      <c r="K196" s="204" t="s">
        <v>5</v>
      </c>
      <c r="L196" s="46"/>
      <c r="M196" s="209" t="s">
        <v>5</v>
      </c>
      <c r="N196" s="210" t="s">
        <v>43</v>
      </c>
      <c r="O196" s="47"/>
      <c r="P196" s="211">
        <f>O196*H196</f>
        <v>0</v>
      </c>
      <c r="Q196" s="211">
        <v>0.324</v>
      </c>
      <c r="R196" s="211">
        <f>Q196*H196</f>
        <v>201.852</v>
      </c>
      <c r="S196" s="211">
        <v>0</v>
      </c>
      <c r="T196" s="212">
        <f>S196*H196</f>
        <v>0</v>
      </c>
      <c r="AR196" s="24" t="s">
        <v>131</v>
      </c>
      <c r="AT196" s="24" t="s">
        <v>126</v>
      </c>
      <c r="AU196" s="24" t="s">
        <v>142</v>
      </c>
      <c r="AY196" s="24" t="s">
        <v>123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4" t="s">
        <v>80</v>
      </c>
      <c r="BK196" s="213">
        <f>ROUND(I196*H196,2)</f>
        <v>0</v>
      </c>
      <c r="BL196" s="24" t="s">
        <v>131</v>
      </c>
      <c r="BM196" s="24" t="s">
        <v>270</v>
      </c>
    </row>
    <row r="197" spans="2:51" s="11" customFormat="1" ht="13.5">
      <c r="B197" s="214"/>
      <c r="D197" s="215" t="s">
        <v>133</v>
      </c>
      <c r="E197" s="216" t="s">
        <v>5</v>
      </c>
      <c r="F197" s="217" t="s">
        <v>271</v>
      </c>
      <c r="H197" s="216" t="s">
        <v>5</v>
      </c>
      <c r="I197" s="218"/>
      <c r="L197" s="214"/>
      <c r="M197" s="219"/>
      <c r="N197" s="220"/>
      <c r="O197" s="220"/>
      <c r="P197" s="220"/>
      <c r="Q197" s="220"/>
      <c r="R197" s="220"/>
      <c r="S197" s="220"/>
      <c r="T197" s="221"/>
      <c r="AT197" s="216" t="s">
        <v>133</v>
      </c>
      <c r="AU197" s="216" t="s">
        <v>142</v>
      </c>
      <c r="AV197" s="11" t="s">
        <v>80</v>
      </c>
      <c r="AW197" s="11" t="s">
        <v>35</v>
      </c>
      <c r="AX197" s="11" t="s">
        <v>72</v>
      </c>
      <c r="AY197" s="216" t="s">
        <v>123</v>
      </c>
    </row>
    <row r="198" spans="2:51" s="12" customFormat="1" ht="13.5">
      <c r="B198" s="222"/>
      <c r="D198" s="215" t="s">
        <v>133</v>
      </c>
      <c r="E198" s="223" t="s">
        <v>5</v>
      </c>
      <c r="F198" s="224" t="s">
        <v>272</v>
      </c>
      <c r="H198" s="225">
        <v>623</v>
      </c>
      <c r="I198" s="226"/>
      <c r="L198" s="222"/>
      <c r="M198" s="227"/>
      <c r="N198" s="228"/>
      <c r="O198" s="228"/>
      <c r="P198" s="228"/>
      <c r="Q198" s="228"/>
      <c r="R198" s="228"/>
      <c r="S198" s="228"/>
      <c r="T198" s="229"/>
      <c r="AT198" s="223" t="s">
        <v>133</v>
      </c>
      <c r="AU198" s="223" t="s">
        <v>142</v>
      </c>
      <c r="AV198" s="12" t="s">
        <v>82</v>
      </c>
      <c r="AW198" s="12" t="s">
        <v>35</v>
      </c>
      <c r="AX198" s="12" t="s">
        <v>72</v>
      </c>
      <c r="AY198" s="223" t="s">
        <v>123</v>
      </c>
    </row>
    <row r="199" spans="2:51" s="13" customFormat="1" ht="13.5">
      <c r="B199" s="230"/>
      <c r="D199" s="215" t="s">
        <v>133</v>
      </c>
      <c r="E199" s="231" t="s">
        <v>5</v>
      </c>
      <c r="F199" s="232" t="s">
        <v>136</v>
      </c>
      <c r="H199" s="233">
        <v>623</v>
      </c>
      <c r="I199" s="234"/>
      <c r="L199" s="230"/>
      <c r="M199" s="235"/>
      <c r="N199" s="236"/>
      <c r="O199" s="236"/>
      <c r="P199" s="236"/>
      <c r="Q199" s="236"/>
      <c r="R199" s="236"/>
      <c r="S199" s="236"/>
      <c r="T199" s="237"/>
      <c r="AT199" s="231" t="s">
        <v>133</v>
      </c>
      <c r="AU199" s="231" t="s">
        <v>142</v>
      </c>
      <c r="AV199" s="13" t="s">
        <v>131</v>
      </c>
      <c r="AW199" s="13" t="s">
        <v>35</v>
      </c>
      <c r="AX199" s="13" t="s">
        <v>80</v>
      </c>
      <c r="AY199" s="231" t="s">
        <v>123</v>
      </c>
    </row>
    <row r="200" spans="2:65" s="1" customFormat="1" ht="25.5" customHeight="1">
      <c r="B200" s="201"/>
      <c r="C200" s="202" t="s">
        <v>273</v>
      </c>
      <c r="D200" s="202" t="s">
        <v>126</v>
      </c>
      <c r="E200" s="203" t="s">
        <v>274</v>
      </c>
      <c r="F200" s="204" t="s">
        <v>269</v>
      </c>
      <c r="G200" s="205" t="s">
        <v>129</v>
      </c>
      <c r="H200" s="206">
        <v>802</v>
      </c>
      <c r="I200" s="207"/>
      <c r="J200" s="208">
        <f>ROUND(I200*H200,2)</f>
        <v>0</v>
      </c>
      <c r="K200" s="204" t="s">
        <v>5</v>
      </c>
      <c r="L200" s="46"/>
      <c r="M200" s="209" t="s">
        <v>5</v>
      </c>
      <c r="N200" s="210" t="s">
        <v>43</v>
      </c>
      <c r="O200" s="47"/>
      <c r="P200" s="211">
        <f>O200*H200</f>
        <v>0</v>
      </c>
      <c r="Q200" s="211">
        <v>0.324</v>
      </c>
      <c r="R200" s="211">
        <f>Q200*H200</f>
        <v>259.848</v>
      </c>
      <c r="S200" s="211">
        <v>0</v>
      </c>
      <c r="T200" s="212">
        <f>S200*H200</f>
        <v>0</v>
      </c>
      <c r="AR200" s="24" t="s">
        <v>131</v>
      </c>
      <c r="AT200" s="24" t="s">
        <v>126</v>
      </c>
      <c r="AU200" s="24" t="s">
        <v>142</v>
      </c>
      <c r="AY200" s="24" t="s">
        <v>123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4" t="s">
        <v>80</v>
      </c>
      <c r="BK200" s="213">
        <f>ROUND(I200*H200,2)</f>
        <v>0</v>
      </c>
      <c r="BL200" s="24" t="s">
        <v>131</v>
      </c>
      <c r="BM200" s="24" t="s">
        <v>275</v>
      </c>
    </row>
    <row r="201" spans="2:51" s="11" customFormat="1" ht="13.5">
      <c r="B201" s="214"/>
      <c r="D201" s="215" t="s">
        <v>133</v>
      </c>
      <c r="E201" s="216" t="s">
        <v>5</v>
      </c>
      <c r="F201" s="217" t="s">
        <v>276</v>
      </c>
      <c r="H201" s="216" t="s">
        <v>5</v>
      </c>
      <c r="I201" s="218"/>
      <c r="L201" s="214"/>
      <c r="M201" s="219"/>
      <c r="N201" s="220"/>
      <c r="O201" s="220"/>
      <c r="P201" s="220"/>
      <c r="Q201" s="220"/>
      <c r="R201" s="220"/>
      <c r="S201" s="220"/>
      <c r="T201" s="221"/>
      <c r="AT201" s="216" t="s">
        <v>133</v>
      </c>
      <c r="AU201" s="216" t="s">
        <v>142</v>
      </c>
      <c r="AV201" s="11" t="s">
        <v>80</v>
      </c>
      <c r="AW201" s="11" t="s">
        <v>35</v>
      </c>
      <c r="AX201" s="11" t="s">
        <v>72</v>
      </c>
      <c r="AY201" s="216" t="s">
        <v>123</v>
      </c>
    </row>
    <row r="202" spans="2:51" s="12" customFormat="1" ht="13.5">
      <c r="B202" s="222"/>
      <c r="D202" s="215" t="s">
        <v>133</v>
      </c>
      <c r="E202" s="223" t="s">
        <v>5</v>
      </c>
      <c r="F202" s="224" t="s">
        <v>277</v>
      </c>
      <c r="H202" s="225">
        <v>802</v>
      </c>
      <c r="I202" s="226"/>
      <c r="L202" s="222"/>
      <c r="M202" s="227"/>
      <c r="N202" s="228"/>
      <c r="O202" s="228"/>
      <c r="P202" s="228"/>
      <c r="Q202" s="228"/>
      <c r="R202" s="228"/>
      <c r="S202" s="228"/>
      <c r="T202" s="229"/>
      <c r="AT202" s="223" t="s">
        <v>133</v>
      </c>
      <c r="AU202" s="223" t="s">
        <v>142</v>
      </c>
      <c r="AV202" s="12" t="s">
        <v>82</v>
      </c>
      <c r="AW202" s="12" t="s">
        <v>35</v>
      </c>
      <c r="AX202" s="12" t="s">
        <v>72</v>
      </c>
      <c r="AY202" s="223" t="s">
        <v>123</v>
      </c>
    </row>
    <row r="203" spans="2:51" s="13" customFormat="1" ht="13.5">
      <c r="B203" s="230"/>
      <c r="D203" s="215" t="s">
        <v>133</v>
      </c>
      <c r="E203" s="231" t="s">
        <v>5</v>
      </c>
      <c r="F203" s="232" t="s">
        <v>136</v>
      </c>
      <c r="H203" s="233">
        <v>802</v>
      </c>
      <c r="I203" s="234"/>
      <c r="L203" s="230"/>
      <c r="M203" s="235"/>
      <c r="N203" s="236"/>
      <c r="O203" s="236"/>
      <c r="P203" s="236"/>
      <c r="Q203" s="236"/>
      <c r="R203" s="236"/>
      <c r="S203" s="236"/>
      <c r="T203" s="237"/>
      <c r="AT203" s="231" t="s">
        <v>133</v>
      </c>
      <c r="AU203" s="231" t="s">
        <v>142</v>
      </c>
      <c r="AV203" s="13" t="s">
        <v>131</v>
      </c>
      <c r="AW203" s="13" t="s">
        <v>35</v>
      </c>
      <c r="AX203" s="13" t="s">
        <v>80</v>
      </c>
      <c r="AY203" s="231" t="s">
        <v>123</v>
      </c>
    </row>
    <row r="204" spans="2:65" s="1" customFormat="1" ht="16.5" customHeight="1">
      <c r="B204" s="201"/>
      <c r="C204" s="202" t="s">
        <v>278</v>
      </c>
      <c r="D204" s="202" t="s">
        <v>126</v>
      </c>
      <c r="E204" s="203" t="s">
        <v>279</v>
      </c>
      <c r="F204" s="204" t="s">
        <v>280</v>
      </c>
      <c r="G204" s="205" t="s">
        <v>129</v>
      </c>
      <c r="H204" s="206">
        <v>25394.79</v>
      </c>
      <c r="I204" s="207"/>
      <c r="J204" s="208">
        <f>ROUND(I204*H204,2)</f>
        <v>0</v>
      </c>
      <c r="K204" s="204" t="s">
        <v>130</v>
      </c>
      <c r="L204" s="46"/>
      <c r="M204" s="209" t="s">
        <v>5</v>
      </c>
      <c r="N204" s="210" t="s">
        <v>43</v>
      </c>
      <c r="O204" s="47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4" t="s">
        <v>131</v>
      </c>
      <c r="AT204" s="24" t="s">
        <v>126</v>
      </c>
      <c r="AU204" s="24" t="s">
        <v>142</v>
      </c>
      <c r="AY204" s="24" t="s">
        <v>123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4" t="s">
        <v>80</v>
      </c>
      <c r="BK204" s="213">
        <f>ROUND(I204*H204,2)</f>
        <v>0</v>
      </c>
      <c r="BL204" s="24" t="s">
        <v>131</v>
      </c>
      <c r="BM204" s="24" t="s">
        <v>281</v>
      </c>
    </row>
    <row r="205" spans="2:51" s="11" customFormat="1" ht="13.5">
      <c r="B205" s="214"/>
      <c r="D205" s="215" t="s">
        <v>133</v>
      </c>
      <c r="E205" s="216" t="s">
        <v>5</v>
      </c>
      <c r="F205" s="217" t="s">
        <v>282</v>
      </c>
      <c r="H205" s="216" t="s">
        <v>5</v>
      </c>
      <c r="I205" s="218"/>
      <c r="L205" s="214"/>
      <c r="M205" s="219"/>
      <c r="N205" s="220"/>
      <c r="O205" s="220"/>
      <c r="P205" s="220"/>
      <c r="Q205" s="220"/>
      <c r="R205" s="220"/>
      <c r="S205" s="220"/>
      <c r="T205" s="221"/>
      <c r="AT205" s="216" t="s">
        <v>133</v>
      </c>
      <c r="AU205" s="216" t="s">
        <v>142</v>
      </c>
      <c r="AV205" s="11" t="s">
        <v>80</v>
      </c>
      <c r="AW205" s="11" t="s">
        <v>35</v>
      </c>
      <c r="AX205" s="11" t="s">
        <v>72</v>
      </c>
      <c r="AY205" s="216" t="s">
        <v>123</v>
      </c>
    </row>
    <row r="206" spans="2:51" s="11" customFormat="1" ht="13.5">
      <c r="B206" s="214"/>
      <c r="D206" s="215" t="s">
        <v>133</v>
      </c>
      <c r="E206" s="216" t="s">
        <v>5</v>
      </c>
      <c r="F206" s="217" t="s">
        <v>283</v>
      </c>
      <c r="H206" s="216" t="s">
        <v>5</v>
      </c>
      <c r="I206" s="218"/>
      <c r="L206" s="214"/>
      <c r="M206" s="219"/>
      <c r="N206" s="220"/>
      <c r="O206" s="220"/>
      <c r="P206" s="220"/>
      <c r="Q206" s="220"/>
      <c r="R206" s="220"/>
      <c r="S206" s="220"/>
      <c r="T206" s="221"/>
      <c r="AT206" s="216" t="s">
        <v>133</v>
      </c>
      <c r="AU206" s="216" t="s">
        <v>142</v>
      </c>
      <c r="AV206" s="11" t="s">
        <v>80</v>
      </c>
      <c r="AW206" s="11" t="s">
        <v>35</v>
      </c>
      <c r="AX206" s="11" t="s">
        <v>72</v>
      </c>
      <c r="AY206" s="216" t="s">
        <v>123</v>
      </c>
    </row>
    <row r="207" spans="2:51" s="12" customFormat="1" ht="13.5">
      <c r="B207" s="222"/>
      <c r="D207" s="215" t="s">
        <v>133</v>
      </c>
      <c r="E207" s="223" t="s">
        <v>5</v>
      </c>
      <c r="F207" s="224" t="s">
        <v>284</v>
      </c>
      <c r="H207" s="225">
        <v>4167.511</v>
      </c>
      <c r="I207" s="226"/>
      <c r="L207" s="222"/>
      <c r="M207" s="227"/>
      <c r="N207" s="228"/>
      <c r="O207" s="228"/>
      <c r="P207" s="228"/>
      <c r="Q207" s="228"/>
      <c r="R207" s="228"/>
      <c r="S207" s="228"/>
      <c r="T207" s="229"/>
      <c r="AT207" s="223" t="s">
        <v>133</v>
      </c>
      <c r="AU207" s="223" t="s">
        <v>142</v>
      </c>
      <c r="AV207" s="12" t="s">
        <v>82</v>
      </c>
      <c r="AW207" s="12" t="s">
        <v>35</v>
      </c>
      <c r="AX207" s="12" t="s">
        <v>72</v>
      </c>
      <c r="AY207" s="223" t="s">
        <v>123</v>
      </c>
    </row>
    <row r="208" spans="2:51" s="12" customFormat="1" ht="13.5">
      <c r="B208" s="222"/>
      <c r="D208" s="215" t="s">
        <v>133</v>
      </c>
      <c r="E208" s="223" t="s">
        <v>5</v>
      </c>
      <c r="F208" s="224" t="s">
        <v>230</v>
      </c>
      <c r="H208" s="225">
        <v>119.132</v>
      </c>
      <c r="I208" s="226"/>
      <c r="L208" s="222"/>
      <c r="M208" s="227"/>
      <c r="N208" s="228"/>
      <c r="O208" s="228"/>
      <c r="P208" s="228"/>
      <c r="Q208" s="228"/>
      <c r="R208" s="228"/>
      <c r="S208" s="228"/>
      <c r="T208" s="229"/>
      <c r="AT208" s="223" t="s">
        <v>133</v>
      </c>
      <c r="AU208" s="223" t="s">
        <v>142</v>
      </c>
      <c r="AV208" s="12" t="s">
        <v>82</v>
      </c>
      <c r="AW208" s="12" t="s">
        <v>35</v>
      </c>
      <c r="AX208" s="12" t="s">
        <v>72</v>
      </c>
      <c r="AY208" s="223" t="s">
        <v>123</v>
      </c>
    </row>
    <row r="209" spans="2:51" s="12" customFormat="1" ht="13.5">
      <c r="B209" s="222"/>
      <c r="D209" s="215" t="s">
        <v>133</v>
      </c>
      <c r="E209" s="223" t="s">
        <v>5</v>
      </c>
      <c r="F209" s="224" t="s">
        <v>231</v>
      </c>
      <c r="H209" s="225">
        <v>72.848</v>
      </c>
      <c r="I209" s="226"/>
      <c r="L209" s="222"/>
      <c r="M209" s="227"/>
      <c r="N209" s="228"/>
      <c r="O209" s="228"/>
      <c r="P209" s="228"/>
      <c r="Q209" s="228"/>
      <c r="R209" s="228"/>
      <c r="S209" s="228"/>
      <c r="T209" s="229"/>
      <c r="AT209" s="223" t="s">
        <v>133</v>
      </c>
      <c r="AU209" s="223" t="s">
        <v>142</v>
      </c>
      <c r="AV209" s="12" t="s">
        <v>82</v>
      </c>
      <c r="AW209" s="12" t="s">
        <v>35</v>
      </c>
      <c r="AX209" s="12" t="s">
        <v>72</v>
      </c>
      <c r="AY209" s="223" t="s">
        <v>123</v>
      </c>
    </row>
    <row r="210" spans="2:51" s="11" customFormat="1" ht="13.5">
      <c r="B210" s="214"/>
      <c r="D210" s="215" t="s">
        <v>133</v>
      </c>
      <c r="E210" s="216" t="s">
        <v>5</v>
      </c>
      <c r="F210" s="217" t="s">
        <v>285</v>
      </c>
      <c r="H210" s="216" t="s">
        <v>5</v>
      </c>
      <c r="I210" s="218"/>
      <c r="L210" s="214"/>
      <c r="M210" s="219"/>
      <c r="N210" s="220"/>
      <c r="O210" s="220"/>
      <c r="P210" s="220"/>
      <c r="Q210" s="220"/>
      <c r="R210" s="220"/>
      <c r="S210" s="220"/>
      <c r="T210" s="221"/>
      <c r="AT210" s="216" t="s">
        <v>133</v>
      </c>
      <c r="AU210" s="216" t="s">
        <v>142</v>
      </c>
      <c r="AV210" s="11" t="s">
        <v>80</v>
      </c>
      <c r="AW210" s="11" t="s">
        <v>35</v>
      </c>
      <c r="AX210" s="11" t="s">
        <v>72</v>
      </c>
      <c r="AY210" s="216" t="s">
        <v>123</v>
      </c>
    </row>
    <row r="211" spans="2:51" s="12" customFormat="1" ht="13.5">
      <c r="B211" s="222"/>
      <c r="D211" s="215" t="s">
        <v>133</v>
      </c>
      <c r="E211" s="223" t="s">
        <v>5</v>
      </c>
      <c r="F211" s="224" t="s">
        <v>286</v>
      </c>
      <c r="H211" s="225">
        <v>20843.319</v>
      </c>
      <c r="I211" s="226"/>
      <c r="L211" s="222"/>
      <c r="M211" s="227"/>
      <c r="N211" s="228"/>
      <c r="O211" s="228"/>
      <c r="P211" s="228"/>
      <c r="Q211" s="228"/>
      <c r="R211" s="228"/>
      <c r="S211" s="228"/>
      <c r="T211" s="229"/>
      <c r="AT211" s="223" t="s">
        <v>133</v>
      </c>
      <c r="AU211" s="223" t="s">
        <v>142</v>
      </c>
      <c r="AV211" s="12" t="s">
        <v>82</v>
      </c>
      <c r="AW211" s="12" t="s">
        <v>35</v>
      </c>
      <c r="AX211" s="12" t="s">
        <v>72</v>
      </c>
      <c r="AY211" s="223" t="s">
        <v>123</v>
      </c>
    </row>
    <row r="212" spans="2:51" s="12" customFormat="1" ht="13.5">
      <c r="B212" s="222"/>
      <c r="D212" s="215" t="s">
        <v>133</v>
      </c>
      <c r="E212" s="223" t="s">
        <v>5</v>
      </c>
      <c r="F212" s="224" t="s">
        <v>230</v>
      </c>
      <c r="H212" s="225">
        <v>119.132</v>
      </c>
      <c r="I212" s="226"/>
      <c r="L212" s="222"/>
      <c r="M212" s="227"/>
      <c r="N212" s="228"/>
      <c r="O212" s="228"/>
      <c r="P212" s="228"/>
      <c r="Q212" s="228"/>
      <c r="R212" s="228"/>
      <c r="S212" s="228"/>
      <c r="T212" s="229"/>
      <c r="AT212" s="223" t="s">
        <v>133</v>
      </c>
      <c r="AU212" s="223" t="s">
        <v>142</v>
      </c>
      <c r="AV212" s="12" t="s">
        <v>82</v>
      </c>
      <c r="AW212" s="12" t="s">
        <v>35</v>
      </c>
      <c r="AX212" s="12" t="s">
        <v>72</v>
      </c>
      <c r="AY212" s="223" t="s">
        <v>123</v>
      </c>
    </row>
    <row r="213" spans="2:51" s="12" customFormat="1" ht="13.5">
      <c r="B213" s="222"/>
      <c r="D213" s="215" t="s">
        <v>133</v>
      </c>
      <c r="E213" s="223" t="s">
        <v>5</v>
      </c>
      <c r="F213" s="224" t="s">
        <v>231</v>
      </c>
      <c r="H213" s="225">
        <v>72.848</v>
      </c>
      <c r="I213" s="226"/>
      <c r="L213" s="222"/>
      <c r="M213" s="227"/>
      <c r="N213" s="228"/>
      <c r="O213" s="228"/>
      <c r="P213" s="228"/>
      <c r="Q213" s="228"/>
      <c r="R213" s="228"/>
      <c r="S213" s="228"/>
      <c r="T213" s="229"/>
      <c r="AT213" s="223" t="s">
        <v>133</v>
      </c>
      <c r="AU213" s="223" t="s">
        <v>142</v>
      </c>
      <c r="AV213" s="12" t="s">
        <v>82</v>
      </c>
      <c r="AW213" s="12" t="s">
        <v>35</v>
      </c>
      <c r="AX213" s="12" t="s">
        <v>72</v>
      </c>
      <c r="AY213" s="223" t="s">
        <v>123</v>
      </c>
    </row>
    <row r="214" spans="2:51" s="13" customFormat="1" ht="13.5">
      <c r="B214" s="230"/>
      <c r="D214" s="215" t="s">
        <v>133</v>
      </c>
      <c r="E214" s="231" t="s">
        <v>5</v>
      </c>
      <c r="F214" s="232" t="s">
        <v>136</v>
      </c>
      <c r="H214" s="233">
        <v>25394.79</v>
      </c>
      <c r="I214" s="234"/>
      <c r="L214" s="230"/>
      <c r="M214" s="235"/>
      <c r="N214" s="236"/>
      <c r="O214" s="236"/>
      <c r="P214" s="236"/>
      <c r="Q214" s="236"/>
      <c r="R214" s="236"/>
      <c r="S214" s="236"/>
      <c r="T214" s="237"/>
      <c r="AT214" s="231" t="s">
        <v>133</v>
      </c>
      <c r="AU214" s="231" t="s">
        <v>142</v>
      </c>
      <c r="AV214" s="13" t="s">
        <v>131</v>
      </c>
      <c r="AW214" s="13" t="s">
        <v>35</v>
      </c>
      <c r="AX214" s="13" t="s">
        <v>80</v>
      </c>
      <c r="AY214" s="231" t="s">
        <v>123</v>
      </c>
    </row>
    <row r="215" spans="2:65" s="1" customFormat="1" ht="38.25" customHeight="1">
      <c r="B215" s="201"/>
      <c r="C215" s="202" t="s">
        <v>287</v>
      </c>
      <c r="D215" s="202" t="s">
        <v>126</v>
      </c>
      <c r="E215" s="203" t="s">
        <v>288</v>
      </c>
      <c r="F215" s="204" t="s">
        <v>289</v>
      </c>
      <c r="G215" s="205" t="s">
        <v>129</v>
      </c>
      <c r="H215" s="206">
        <v>191.98</v>
      </c>
      <c r="I215" s="207"/>
      <c r="J215" s="208">
        <f>ROUND(I215*H215,2)</f>
        <v>0</v>
      </c>
      <c r="K215" s="204" t="s">
        <v>130</v>
      </c>
      <c r="L215" s="46"/>
      <c r="M215" s="209" t="s">
        <v>5</v>
      </c>
      <c r="N215" s="210" t="s">
        <v>43</v>
      </c>
      <c r="O215" s="47"/>
      <c r="P215" s="211">
        <f>O215*H215</f>
        <v>0</v>
      </c>
      <c r="Q215" s="211">
        <v>0</v>
      </c>
      <c r="R215" s="211">
        <f>Q215*H215</f>
        <v>0</v>
      </c>
      <c r="S215" s="211">
        <v>0</v>
      </c>
      <c r="T215" s="212">
        <f>S215*H215</f>
        <v>0</v>
      </c>
      <c r="AR215" s="24" t="s">
        <v>131</v>
      </c>
      <c r="AT215" s="24" t="s">
        <v>126</v>
      </c>
      <c r="AU215" s="24" t="s">
        <v>142</v>
      </c>
      <c r="AY215" s="24" t="s">
        <v>123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24" t="s">
        <v>80</v>
      </c>
      <c r="BK215" s="213">
        <f>ROUND(I215*H215,2)</f>
        <v>0</v>
      </c>
      <c r="BL215" s="24" t="s">
        <v>131</v>
      </c>
      <c r="BM215" s="24" t="s">
        <v>290</v>
      </c>
    </row>
    <row r="216" spans="2:51" s="11" customFormat="1" ht="13.5">
      <c r="B216" s="214"/>
      <c r="D216" s="215" t="s">
        <v>133</v>
      </c>
      <c r="E216" s="216" t="s">
        <v>5</v>
      </c>
      <c r="F216" s="217" t="s">
        <v>291</v>
      </c>
      <c r="H216" s="216" t="s">
        <v>5</v>
      </c>
      <c r="I216" s="218"/>
      <c r="L216" s="214"/>
      <c r="M216" s="219"/>
      <c r="N216" s="220"/>
      <c r="O216" s="220"/>
      <c r="P216" s="220"/>
      <c r="Q216" s="220"/>
      <c r="R216" s="220"/>
      <c r="S216" s="220"/>
      <c r="T216" s="221"/>
      <c r="AT216" s="216" t="s">
        <v>133</v>
      </c>
      <c r="AU216" s="216" t="s">
        <v>142</v>
      </c>
      <c r="AV216" s="11" t="s">
        <v>80</v>
      </c>
      <c r="AW216" s="11" t="s">
        <v>35</v>
      </c>
      <c r="AX216" s="11" t="s">
        <v>72</v>
      </c>
      <c r="AY216" s="216" t="s">
        <v>123</v>
      </c>
    </row>
    <row r="217" spans="2:51" s="11" customFormat="1" ht="13.5">
      <c r="B217" s="214"/>
      <c r="D217" s="215" t="s">
        <v>133</v>
      </c>
      <c r="E217" s="216" t="s">
        <v>5</v>
      </c>
      <c r="F217" s="217" t="s">
        <v>292</v>
      </c>
      <c r="H217" s="216" t="s">
        <v>5</v>
      </c>
      <c r="I217" s="218"/>
      <c r="L217" s="214"/>
      <c r="M217" s="219"/>
      <c r="N217" s="220"/>
      <c r="O217" s="220"/>
      <c r="P217" s="220"/>
      <c r="Q217" s="220"/>
      <c r="R217" s="220"/>
      <c r="S217" s="220"/>
      <c r="T217" s="221"/>
      <c r="AT217" s="216" t="s">
        <v>133</v>
      </c>
      <c r="AU217" s="216" t="s">
        <v>142</v>
      </c>
      <c r="AV217" s="11" t="s">
        <v>80</v>
      </c>
      <c r="AW217" s="11" t="s">
        <v>35</v>
      </c>
      <c r="AX217" s="11" t="s">
        <v>72</v>
      </c>
      <c r="AY217" s="216" t="s">
        <v>123</v>
      </c>
    </row>
    <row r="218" spans="2:51" s="11" customFormat="1" ht="13.5">
      <c r="B218" s="214"/>
      <c r="D218" s="215" t="s">
        <v>133</v>
      </c>
      <c r="E218" s="216" t="s">
        <v>5</v>
      </c>
      <c r="F218" s="217" t="s">
        <v>265</v>
      </c>
      <c r="H218" s="216" t="s">
        <v>5</v>
      </c>
      <c r="I218" s="218"/>
      <c r="L218" s="214"/>
      <c r="M218" s="219"/>
      <c r="N218" s="220"/>
      <c r="O218" s="220"/>
      <c r="P218" s="220"/>
      <c r="Q218" s="220"/>
      <c r="R218" s="220"/>
      <c r="S218" s="220"/>
      <c r="T218" s="221"/>
      <c r="AT218" s="216" t="s">
        <v>133</v>
      </c>
      <c r="AU218" s="216" t="s">
        <v>142</v>
      </c>
      <c r="AV218" s="11" t="s">
        <v>80</v>
      </c>
      <c r="AW218" s="11" t="s">
        <v>35</v>
      </c>
      <c r="AX218" s="11" t="s">
        <v>72</v>
      </c>
      <c r="AY218" s="216" t="s">
        <v>123</v>
      </c>
    </row>
    <row r="219" spans="2:51" s="12" customFormat="1" ht="13.5">
      <c r="B219" s="222"/>
      <c r="D219" s="215" t="s">
        <v>133</v>
      </c>
      <c r="E219" s="223" t="s">
        <v>5</v>
      </c>
      <c r="F219" s="224" t="s">
        <v>230</v>
      </c>
      <c r="H219" s="225">
        <v>119.132</v>
      </c>
      <c r="I219" s="226"/>
      <c r="L219" s="222"/>
      <c r="M219" s="227"/>
      <c r="N219" s="228"/>
      <c r="O219" s="228"/>
      <c r="P219" s="228"/>
      <c r="Q219" s="228"/>
      <c r="R219" s="228"/>
      <c r="S219" s="228"/>
      <c r="T219" s="229"/>
      <c r="AT219" s="223" t="s">
        <v>133</v>
      </c>
      <c r="AU219" s="223" t="s">
        <v>142</v>
      </c>
      <c r="AV219" s="12" t="s">
        <v>82</v>
      </c>
      <c r="AW219" s="12" t="s">
        <v>35</v>
      </c>
      <c r="AX219" s="12" t="s">
        <v>72</v>
      </c>
      <c r="AY219" s="223" t="s">
        <v>123</v>
      </c>
    </row>
    <row r="220" spans="2:51" s="11" customFormat="1" ht="13.5">
      <c r="B220" s="214"/>
      <c r="D220" s="215" t="s">
        <v>133</v>
      </c>
      <c r="E220" s="216" t="s">
        <v>5</v>
      </c>
      <c r="F220" s="217" t="s">
        <v>266</v>
      </c>
      <c r="H220" s="216" t="s">
        <v>5</v>
      </c>
      <c r="I220" s="218"/>
      <c r="L220" s="214"/>
      <c r="M220" s="219"/>
      <c r="N220" s="220"/>
      <c r="O220" s="220"/>
      <c r="P220" s="220"/>
      <c r="Q220" s="220"/>
      <c r="R220" s="220"/>
      <c r="S220" s="220"/>
      <c r="T220" s="221"/>
      <c r="AT220" s="216" t="s">
        <v>133</v>
      </c>
      <c r="AU220" s="216" t="s">
        <v>142</v>
      </c>
      <c r="AV220" s="11" t="s">
        <v>80</v>
      </c>
      <c r="AW220" s="11" t="s">
        <v>35</v>
      </c>
      <c r="AX220" s="11" t="s">
        <v>72</v>
      </c>
      <c r="AY220" s="216" t="s">
        <v>123</v>
      </c>
    </row>
    <row r="221" spans="2:51" s="12" customFormat="1" ht="13.5">
      <c r="B221" s="222"/>
      <c r="D221" s="215" t="s">
        <v>133</v>
      </c>
      <c r="E221" s="223" t="s">
        <v>5</v>
      </c>
      <c r="F221" s="224" t="s">
        <v>231</v>
      </c>
      <c r="H221" s="225">
        <v>72.848</v>
      </c>
      <c r="I221" s="226"/>
      <c r="L221" s="222"/>
      <c r="M221" s="227"/>
      <c r="N221" s="228"/>
      <c r="O221" s="228"/>
      <c r="P221" s="228"/>
      <c r="Q221" s="228"/>
      <c r="R221" s="228"/>
      <c r="S221" s="228"/>
      <c r="T221" s="229"/>
      <c r="AT221" s="223" t="s">
        <v>133</v>
      </c>
      <c r="AU221" s="223" t="s">
        <v>142</v>
      </c>
      <c r="AV221" s="12" t="s">
        <v>82</v>
      </c>
      <c r="AW221" s="12" t="s">
        <v>35</v>
      </c>
      <c r="AX221" s="12" t="s">
        <v>72</v>
      </c>
      <c r="AY221" s="223" t="s">
        <v>123</v>
      </c>
    </row>
    <row r="222" spans="2:51" s="13" customFormat="1" ht="13.5">
      <c r="B222" s="230"/>
      <c r="D222" s="215" t="s">
        <v>133</v>
      </c>
      <c r="E222" s="231" t="s">
        <v>5</v>
      </c>
      <c r="F222" s="232" t="s">
        <v>136</v>
      </c>
      <c r="H222" s="233">
        <v>191.98</v>
      </c>
      <c r="I222" s="234"/>
      <c r="L222" s="230"/>
      <c r="M222" s="235"/>
      <c r="N222" s="236"/>
      <c r="O222" s="236"/>
      <c r="P222" s="236"/>
      <c r="Q222" s="236"/>
      <c r="R222" s="236"/>
      <c r="S222" s="236"/>
      <c r="T222" s="237"/>
      <c r="AT222" s="231" t="s">
        <v>133</v>
      </c>
      <c r="AU222" s="231" t="s">
        <v>142</v>
      </c>
      <c r="AV222" s="13" t="s">
        <v>131</v>
      </c>
      <c r="AW222" s="13" t="s">
        <v>35</v>
      </c>
      <c r="AX222" s="13" t="s">
        <v>80</v>
      </c>
      <c r="AY222" s="231" t="s">
        <v>123</v>
      </c>
    </row>
    <row r="223" spans="2:65" s="1" customFormat="1" ht="38.25" customHeight="1">
      <c r="B223" s="201"/>
      <c r="C223" s="202" t="s">
        <v>293</v>
      </c>
      <c r="D223" s="202" t="s">
        <v>126</v>
      </c>
      <c r="E223" s="203" t="s">
        <v>294</v>
      </c>
      <c r="F223" s="204" t="s">
        <v>295</v>
      </c>
      <c r="G223" s="205" t="s">
        <v>129</v>
      </c>
      <c r="H223" s="206">
        <v>9031.528</v>
      </c>
      <c r="I223" s="207"/>
      <c r="J223" s="208">
        <f>ROUND(I223*H223,2)</f>
        <v>0</v>
      </c>
      <c r="K223" s="204" t="s">
        <v>130</v>
      </c>
      <c r="L223" s="46"/>
      <c r="M223" s="209" t="s">
        <v>5</v>
      </c>
      <c r="N223" s="210" t="s">
        <v>43</v>
      </c>
      <c r="O223" s="47"/>
      <c r="P223" s="211">
        <f>O223*H223</f>
        <v>0</v>
      </c>
      <c r="Q223" s="211">
        <v>0</v>
      </c>
      <c r="R223" s="211">
        <f>Q223*H223</f>
        <v>0</v>
      </c>
      <c r="S223" s="211">
        <v>0</v>
      </c>
      <c r="T223" s="212">
        <f>S223*H223</f>
        <v>0</v>
      </c>
      <c r="AR223" s="24" t="s">
        <v>131</v>
      </c>
      <c r="AT223" s="24" t="s">
        <v>126</v>
      </c>
      <c r="AU223" s="24" t="s">
        <v>142</v>
      </c>
      <c r="AY223" s="24" t="s">
        <v>123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24" t="s">
        <v>80</v>
      </c>
      <c r="BK223" s="213">
        <f>ROUND(I223*H223,2)</f>
        <v>0</v>
      </c>
      <c r="BL223" s="24" t="s">
        <v>131</v>
      </c>
      <c r="BM223" s="24" t="s">
        <v>296</v>
      </c>
    </row>
    <row r="224" spans="2:51" s="11" customFormat="1" ht="13.5">
      <c r="B224" s="214"/>
      <c r="D224" s="215" t="s">
        <v>133</v>
      </c>
      <c r="E224" s="216" t="s">
        <v>5</v>
      </c>
      <c r="F224" s="217" t="s">
        <v>282</v>
      </c>
      <c r="H224" s="216" t="s">
        <v>5</v>
      </c>
      <c r="I224" s="218"/>
      <c r="L224" s="214"/>
      <c r="M224" s="219"/>
      <c r="N224" s="220"/>
      <c r="O224" s="220"/>
      <c r="P224" s="220"/>
      <c r="Q224" s="220"/>
      <c r="R224" s="220"/>
      <c r="S224" s="220"/>
      <c r="T224" s="221"/>
      <c r="AT224" s="216" t="s">
        <v>133</v>
      </c>
      <c r="AU224" s="216" t="s">
        <v>142</v>
      </c>
      <c r="AV224" s="11" t="s">
        <v>80</v>
      </c>
      <c r="AW224" s="11" t="s">
        <v>35</v>
      </c>
      <c r="AX224" s="11" t="s">
        <v>72</v>
      </c>
      <c r="AY224" s="216" t="s">
        <v>123</v>
      </c>
    </row>
    <row r="225" spans="2:51" s="11" customFormat="1" ht="13.5">
      <c r="B225" s="214"/>
      <c r="D225" s="215" t="s">
        <v>133</v>
      </c>
      <c r="E225" s="216" t="s">
        <v>5</v>
      </c>
      <c r="F225" s="217" t="s">
        <v>297</v>
      </c>
      <c r="H225" s="216" t="s">
        <v>5</v>
      </c>
      <c r="I225" s="218"/>
      <c r="L225" s="214"/>
      <c r="M225" s="219"/>
      <c r="N225" s="220"/>
      <c r="O225" s="220"/>
      <c r="P225" s="220"/>
      <c r="Q225" s="220"/>
      <c r="R225" s="220"/>
      <c r="S225" s="220"/>
      <c r="T225" s="221"/>
      <c r="AT225" s="216" t="s">
        <v>133</v>
      </c>
      <c r="AU225" s="216" t="s">
        <v>142</v>
      </c>
      <c r="AV225" s="11" t="s">
        <v>80</v>
      </c>
      <c r="AW225" s="11" t="s">
        <v>35</v>
      </c>
      <c r="AX225" s="11" t="s">
        <v>72</v>
      </c>
      <c r="AY225" s="216" t="s">
        <v>123</v>
      </c>
    </row>
    <row r="226" spans="2:51" s="12" customFormat="1" ht="13.5">
      <c r="B226" s="222"/>
      <c r="D226" s="215" t="s">
        <v>133</v>
      </c>
      <c r="E226" s="223" t="s">
        <v>5</v>
      </c>
      <c r="F226" s="224" t="s">
        <v>189</v>
      </c>
      <c r="H226" s="225">
        <v>2083.755</v>
      </c>
      <c r="I226" s="226"/>
      <c r="L226" s="222"/>
      <c r="M226" s="227"/>
      <c r="N226" s="228"/>
      <c r="O226" s="228"/>
      <c r="P226" s="228"/>
      <c r="Q226" s="228"/>
      <c r="R226" s="228"/>
      <c r="S226" s="228"/>
      <c r="T226" s="229"/>
      <c r="AT226" s="223" t="s">
        <v>133</v>
      </c>
      <c r="AU226" s="223" t="s">
        <v>142</v>
      </c>
      <c r="AV226" s="12" t="s">
        <v>82</v>
      </c>
      <c r="AW226" s="12" t="s">
        <v>35</v>
      </c>
      <c r="AX226" s="12" t="s">
        <v>72</v>
      </c>
      <c r="AY226" s="223" t="s">
        <v>123</v>
      </c>
    </row>
    <row r="227" spans="2:51" s="11" customFormat="1" ht="13.5">
      <c r="B227" s="214"/>
      <c r="D227" s="215" t="s">
        <v>133</v>
      </c>
      <c r="E227" s="216" t="s">
        <v>5</v>
      </c>
      <c r="F227" s="217" t="s">
        <v>298</v>
      </c>
      <c r="H227" s="216" t="s">
        <v>5</v>
      </c>
      <c r="I227" s="218"/>
      <c r="L227" s="214"/>
      <c r="M227" s="219"/>
      <c r="N227" s="220"/>
      <c r="O227" s="220"/>
      <c r="P227" s="220"/>
      <c r="Q227" s="220"/>
      <c r="R227" s="220"/>
      <c r="S227" s="220"/>
      <c r="T227" s="221"/>
      <c r="AT227" s="216" t="s">
        <v>133</v>
      </c>
      <c r="AU227" s="216" t="s">
        <v>142</v>
      </c>
      <c r="AV227" s="11" t="s">
        <v>80</v>
      </c>
      <c r="AW227" s="11" t="s">
        <v>35</v>
      </c>
      <c r="AX227" s="11" t="s">
        <v>72</v>
      </c>
      <c r="AY227" s="216" t="s">
        <v>123</v>
      </c>
    </row>
    <row r="228" spans="2:51" s="12" customFormat="1" ht="13.5">
      <c r="B228" s="222"/>
      <c r="D228" s="215" t="s">
        <v>133</v>
      </c>
      <c r="E228" s="223" t="s">
        <v>5</v>
      </c>
      <c r="F228" s="224" t="s">
        <v>190</v>
      </c>
      <c r="H228" s="225">
        <v>6947.773</v>
      </c>
      <c r="I228" s="226"/>
      <c r="L228" s="222"/>
      <c r="M228" s="227"/>
      <c r="N228" s="228"/>
      <c r="O228" s="228"/>
      <c r="P228" s="228"/>
      <c r="Q228" s="228"/>
      <c r="R228" s="228"/>
      <c r="S228" s="228"/>
      <c r="T228" s="229"/>
      <c r="AT228" s="223" t="s">
        <v>133</v>
      </c>
      <c r="AU228" s="223" t="s">
        <v>142</v>
      </c>
      <c r="AV228" s="12" t="s">
        <v>82</v>
      </c>
      <c r="AW228" s="12" t="s">
        <v>35</v>
      </c>
      <c r="AX228" s="12" t="s">
        <v>72</v>
      </c>
      <c r="AY228" s="223" t="s">
        <v>123</v>
      </c>
    </row>
    <row r="229" spans="2:51" s="13" customFormat="1" ht="13.5">
      <c r="B229" s="230"/>
      <c r="D229" s="215" t="s">
        <v>133</v>
      </c>
      <c r="E229" s="231" t="s">
        <v>5</v>
      </c>
      <c r="F229" s="232" t="s">
        <v>136</v>
      </c>
      <c r="H229" s="233">
        <v>9031.528</v>
      </c>
      <c r="I229" s="234"/>
      <c r="L229" s="230"/>
      <c r="M229" s="235"/>
      <c r="N229" s="236"/>
      <c r="O229" s="236"/>
      <c r="P229" s="236"/>
      <c r="Q229" s="236"/>
      <c r="R229" s="236"/>
      <c r="S229" s="236"/>
      <c r="T229" s="237"/>
      <c r="AT229" s="231" t="s">
        <v>133</v>
      </c>
      <c r="AU229" s="231" t="s">
        <v>142</v>
      </c>
      <c r="AV229" s="13" t="s">
        <v>131</v>
      </c>
      <c r="AW229" s="13" t="s">
        <v>35</v>
      </c>
      <c r="AX229" s="13" t="s">
        <v>80</v>
      </c>
      <c r="AY229" s="231" t="s">
        <v>123</v>
      </c>
    </row>
    <row r="230" spans="2:65" s="1" customFormat="1" ht="25.5" customHeight="1">
      <c r="B230" s="201"/>
      <c r="C230" s="202" t="s">
        <v>299</v>
      </c>
      <c r="D230" s="202" t="s">
        <v>126</v>
      </c>
      <c r="E230" s="203" t="s">
        <v>300</v>
      </c>
      <c r="F230" s="204" t="s">
        <v>301</v>
      </c>
      <c r="G230" s="205" t="s">
        <v>129</v>
      </c>
      <c r="H230" s="206">
        <v>4</v>
      </c>
      <c r="I230" s="207"/>
      <c r="J230" s="208">
        <f>ROUND(I230*H230,2)</f>
        <v>0</v>
      </c>
      <c r="K230" s="204" t="s">
        <v>130</v>
      </c>
      <c r="L230" s="46"/>
      <c r="M230" s="209" t="s">
        <v>5</v>
      </c>
      <c r="N230" s="210" t="s">
        <v>43</v>
      </c>
      <c r="O230" s="47"/>
      <c r="P230" s="211">
        <f>O230*H230</f>
        <v>0</v>
      </c>
      <c r="Q230" s="211">
        <v>0.8566</v>
      </c>
      <c r="R230" s="211">
        <f>Q230*H230</f>
        <v>3.4264</v>
      </c>
      <c r="S230" s="211">
        <v>0</v>
      </c>
      <c r="T230" s="212">
        <f>S230*H230</f>
        <v>0</v>
      </c>
      <c r="AR230" s="24" t="s">
        <v>131</v>
      </c>
      <c r="AT230" s="24" t="s">
        <v>126</v>
      </c>
      <c r="AU230" s="24" t="s">
        <v>142</v>
      </c>
      <c r="AY230" s="24" t="s">
        <v>123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24" t="s">
        <v>80</v>
      </c>
      <c r="BK230" s="213">
        <f>ROUND(I230*H230,2)</f>
        <v>0</v>
      </c>
      <c r="BL230" s="24" t="s">
        <v>131</v>
      </c>
      <c r="BM230" s="24" t="s">
        <v>302</v>
      </c>
    </row>
    <row r="231" spans="2:51" s="11" customFormat="1" ht="13.5">
      <c r="B231" s="214"/>
      <c r="D231" s="215" t="s">
        <v>133</v>
      </c>
      <c r="E231" s="216" t="s">
        <v>5</v>
      </c>
      <c r="F231" s="217" t="s">
        <v>282</v>
      </c>
      <c r="H231" s="216" t="s">
        <v>5</v>
      </c>
      <c r="I231" s="218"/>
      <c r="L231" s="214"/>
      <c r="M231" s="219"/>
      <c r="N231" s="220"/>
      <c r="O231" s="220"/>
      <c r="P231" s="220"/>
      <c r="Q231" s="220"/>
      <c r="R231" s="220"/>
      <c r="S231" s="220"/>
      <c r="T231" s="221"/>
      <c r="AT231" s="216" t="s">
        <v>133</v>
      </c>
      <c r="AU231" s="216" t="s">
        <v>142</v>
      </c>
      <c r="AV231" s="11" t="s">
        <v>80</v>
      </c>
      <c r="AW231" s="11" t="s">
        <v>35</v>
      </c>
      <c r="AX231" s="11" t="s">
        <v>72</v>
      </c>
      <c r="AY231" s="216" t="s">
        <v>123</v>
      </c>
    </row>
    <row r="232" spans="2:51" s="11" customFormat="1" ht="13.5">
      <c r="B232" s="214"/>
      <c r="D232" s="215" t="s">
        <v>133</v>
      </c>
      <c r="E232" s="216" t="s">
        <v>5</v>
      </c>
      <c r="F232" s="217" t="s">
        <v>303</v>
      </c>
      <c r="H232" s="216" t="s">
        <v>5</v>
      </c>
      <c r="I232" s="218"/>
      <c r="L232" s="214"/>
      <c r="M232" s="219"/>
      <c r="N232" s="220"/>
      <c r="O232" s="220"/>
      <c r="P232" s="220"/>
      <c r="Q232" s="220"/>
      <c r="R232" s="220"/>
      <c r="S232" s="220"/>
      <c r="T232" s="221"/>
      <c r="AT232" s="216" t="s">
        <v>133</v>
      </c>
      <c r="AU232" s="216" t="s">
        <v>142</v>
      </c>
      <c r="AV232" s="11" t="s">
        <v>80</v>
      </c>
      <c r="AW232" s="11" t="s">
        <v>35</v>
      </c>
      <c r="AX232" s="11" t="s">
        <v>72</v>
      </c>
      <c r="AY232" s="216" t="s">
        <v>123</v>
      </c>
    </row>
    <row r="233" spans="2:51" s="12" customFormat="1" ht="13.5">
      <c r="B233" s="222"/>
      <c r="D233" s="215" t="s">
        <v>133</v>
      </c>
      <c r="E233" s="223" t="s">
        <v>5</v>
      </c>
      <c r="F233" s="224" t="s">
        <v>304</v>
      </c>
      <c r="H233" s="225">
        <v>4</v>
      </c>
      <c r="I233" s="226"/>
      <c r="L233" s="222"/>
      <c r="M233" s="227"/>
      <c r="N233" s="228"/>
      <c r="O233" s="228"/>
      <c r="P233" s="228"/>
      <c r="Q233" s="228"/>
      <c r="R233" s="228"/>
      <c r="S233" s="228"/>
      <c r="T233" s="229"/>
      <c r="AT233" s="223" t="s">
        <v>133</v>
      </c>
      <c r="AU233" s="223" t="s">
        <v>142</v>
      </c>
      <c r="AV233" s="12" t="s">
        <v>82</v>
      </c>
      <c r="AW233" s="12" t="s">
        <v>35</v>
      </c>
      <c r="AX233" s="12" t="s">
        <v>72</v>
      </c>
      <c r="AY233" s="223" t="s">
        <v>123</v>
      </c>
    </row>
    <row r="234" spans="2:51" s="13" customFormat="1" ht="13.5">
      <c r="B234" s="230"/>
      <c r="D234" s="215" t="s">
        <v>133</v>
      </c>
      <c r="E234" s="231" t="s">
        <v>5</v>
      </c>
      <c r="F234" s="232" t="s">
        <v>136</v>
      </c>
      <c r="H234" s="233">
        <v>4</v>
      </c>
      <c r="I234" s="234"/>
      <c r="L234" s="230"/>
      <c r="M234" s="235"/>
      <c r="N234" s="236"/>
      <c r="O234" s="236"/>
      <c r="P234" s="236"/>
      <c r="Q234" s="236"/>
      <c r="R234" s="236"/>
      <c r="S234" s="236"/>
      <c r="T234" s="237"/>
      <c r="AT234" s="231" t="s">
        <v>133</v>
      </c>
      <c r="AU234" s="231" t="s">
        <v>142</v>
      </c>
      <c r="AV234" s="13" t="s">
        <v>131</v>
      </c>
      <c r="AW234" s="13" t="s">
        <v>35</v>
      </c>
      <c r="AX234" s="13" t="s">
        <v>80</v>
      </c>
      <c r="AY234" s="231" t="s">
        <v>123</v>
      </c>
    </row>
    <row r="235" spans="2:65" s="1" customFormat="1" ht="25.5" customHeight="1">
      <c r="B235" s="201"/>
      <c r="C235" s="202" t="s">
        <v>305</v>
      </c>
      <c r="D235" s="202" t="s">
        <v>126</v>
      </c>
      <c r="E235" s="203" t="s">
        <v>306</v>
      </c>
      <c r="F235" s="204" t="s">
        <v>307</v>
      </c>
      <c r="G235" s="205" t="s">
        <v>129</v>
      </c>
      <c r="H235" s="206">
        <v>2083.755</v>
      </c>
      <c r="I235" s="207"/>
      <c r="J235" s="208">
        <f>ROUND(I235*H235,2)</f>
        <v>0</v>
      </c>
      <c r="K235" s="204" t="s">
        <v>130</v>
      </c>
      <c r="L235" s="46"/>
      <c r="M235" s="209" t="s">
        <v>5</v>
      </c>
      <c r="N235" s="210" t="s">
        <v>43</v>
      </c>
      <c r="O235" s="47"/>
      <c r="P235" s="211">
        <f>O235*H235</f>
        <v>0</v>
      </c>
      <c r="Q235" s="211">
        <v>0</v>
      </c>
      <c r="R235" s="211">
        <f>Q235*H235</f>
        <v>0</v>
      </c>
      <c r="S235" s="211">
        <v>0</v>
      </c>
      <c r="T235" s="212">
        <f>S235*H235</f>
        <v>0</v>
      </c>
      <c r="AR235" s="24" t="s">
        <v>131</v>
      </c>
      <c r="AT235" s="24" t="s">
        <v>126</v>
      </c>
      <c r="AU235" s="24" t="s">
        <v>142</v>
      </c>
      <c r="AY235" s="24" t="s">
        <v>123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24" t="s">
        <v>80</v>
      </c>
      <c r="BK235" s="213">
        <f>ROUND(I235*H235,2)</f>
        <v>0</v>
      </c>
      <c r="BL235" s="24" t="s">
        <v>131</v>
      </c>
      <c r="BM235" s="24" t="s">
        <v>308</v>
      </c>
    </row>
    <row r="236" spans="2:51" s="11" customFormat="1" ht="13.5">
      <c r="B236" s="214"/>
      <c r="D236" s="215" t="s">
        <v>133</v>
      </c>
      <c r="E236" s="216" t="s">
        <v>5</v>
      </c>
      <c r="F236" s="217" t="s">
        <v>282</v>
      </c>
      <c r="H236" s="216" t="s">
        <v>5</v>
      </c>
      <c r="I236" s="218"/>
      <c r="L236" s="214"/>
      <c r="M236" s="219"/>
      <c r="N236" s="220"/>
      <c r="O236" s="220"/>
      <c r="P236" s="220"/>
      <c r="Q236" s="220"/>
      <c r="R236" s="220"/>
      <c r="S236" s="220"/>
      <c r="T236" s="221"/>
      <c r="AT236" s="216" t="s">
        <v>133</v>
      </c>
      <c r="AU236" s="216" t="s">
        <v>142</v>
      </c>
      <c r="AV236" s="11" t="s">
        <v>80</v>
      </c>
      <c r="AW236" s="11" t="s">
        <v>35</v>
      </c>
      <c r="AX236" s="11" t="s">
        <v>72</v>
      </c>
      <c r="AY236" s="216" t="s">
        <v>123</v>
      </c>
    </row>
    <row r="237" spans="2:51" s="11" customFormat="1" ht="13.5">
      <c r="B237" s="214"/>
      <c r="D237" s="215" t="s">
        <v>133</v>
      </c>
      <c r="E237" s="216" t="s">
        <v>5</v>
      </c>
      <c r="F237" s="217" t="s">
        <v>309</v>
      </c>
      <c r="H237" s="216" t="s">
        <v>5</v>
      </c>
      <c r="I237" s="218"/>
      <c r="L237" s="214"/>
      <c r="M237" s="219"/>
      <c r="N237" s="220"/>
      <c r="O237" s="220"/>
      <c r="P237" s="220"/>
      <c r="Q237" s="220"/>
      <c r="R237" s="220"/>
      <c r="S237" s="220"/>
      <c r="T237" s="221"/>
      <c r="AT237" s="216" t="s">
        <v>133</v>
      </c>
      <c r="AU237" s="216" t="s">
        <v>142</v>
      </c>
      <c r="AV237" s="11" t="s">
        <v>80</v>
      </c>
      <c r="AW237" s="11" t="s">
        <v>35</v>
      </c>
      <c r="AX237" s="11" t="s">
        <v>72</v>
      </c>
      <c r="AY237" s="216" t="s">
        <v>123</v>
      </c>
    </row>
    <row r="238" spans="2:51" s="12" customFormat="1" ht="13.5">
      <c r="B238" s="222"/>
      <c r="D238" s="215" t="s">
        <v>133</v>
      </c>
      <c r="E238" s="223" t="s">
        <v>5</v>
      </c>
      <c r="F238" s="224" t="s">
        <v>189</v>
      </c>
      <c r="H238" s="225">
        <v>2083.755</v>
      </c>
      <c r="I238" s="226"/>
      <c r="L238" s="222"/>
      <c r="M238" s="227"/>
      <c r="N238" s="228"/>
      <c r="O238" s="228"/>
      <c r="P238" s="228"/>
      <c r="Q238" s="228"/>
      <c r="R238" s="228"/>
      <c r="S238" s="228"/>
      <c r="T238" s="229"/>
      <c r="AT238" s="223" t="s">
        <v>133</v>
      </c>
      <c r="AU238" s="223" t="s">
        <v>142</v>
      </c>
      <c r="AV238" s="12" t="s">
        <v>82</v>
      </c>
      <c r="AW238" s="12" t="s">
        <v>35</v>
      </c>
      <c r="AX238" s="12" t="s">
        <v>72</v>
      </c>
      <c r="AY238" s="223" t="s">
        <v>123</v>
      </c>
    </row>
    <row r="239" spans="2:51" s="13" customFormat="1" ht="13.5">
      <c r="B239" s="230"/>
      <c r="D239" s="215" t="s">
        <v>133</v>
      </c>
      <c r="E239" s="231" t="s">
        <v>5</v>
      </c>
      <c r="F239" s="232" t="s">
        <v>136</v>
      </c>
      <c r="H239" s="233">
        <v>2083.755</v>
      </c>
      <c r="I239" s="234"/>
      <c r="L239" s="230"/>
      <c r="M239" s="235"/>
      <c r="N239" s="236"/>
      <c r="O239" s="236"/>
      <c r="P239" s="236"/>
      <c r="Q239" s="236"/>
      <c r="R239" s="236"/>
      <c r="S239" s="236"/>
      <c r="T239" s="237"/>
      <c r="AT239" s="231" t="s">
        <v>133</v>
      </c>
      <c r="AU239" s="231" t="s">
        <v>142</v>
      </c>
      <c r="AV239" s="13" t="s">
        <v>131</v>
      </c>
      <c r="AW239" s="13" t="s">
        <v>35</v>
      </c>
      <c r="AX239" s="13" t="s">
        <v>80</v>
      </c>
      <c r="AY239" s="231" t="s">
        <v>123</v>
      </c>
    </row>
    <row r="240" spans="2:65" s="1" customFormat="1" ht="25.5" customHeight="1">
      <c r="B240" s="201"/>
      <c r="C240" s="202" t="s">
        <v>310</v>
      </c>
      <c r="D240" s="202" t="s">
        <v>126</v>
      </c>
      <c r="E240" s="203" t="s">
        <v>311</v>
      </c>
      <c r="F240" s="204" t="s">
        <v>312</v>
      </c>
      <c r="G240" s="205" t="s">
        <v>129</v>
      </c>
      <c r="H240" s="206">
        <v>6947.773</v>
      </c>
      <c r="I240" s="207"/>
      <c r="J240" s="208">
        <f>ROUND(I240*H240,2)</f>
        <v>0</v>
      </c>
      <c r="K240" s="204" t="s">
        <v>130</v>
      </c>
      <c r="L240" s="46"/>
      <c r="M240" s="209" t="s">
        <v>5</v>
      </c>
      <c r="N240" s="210" t="s">
        <v>43</v>
      </c>
      <c r="O240" s="47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AR240" s="24" t="s">
        <v>131</v>
      </c>
      <c r="AT240" s="24" t="s">
        <v>126</v>
      </c>
      <c r="AU240" s="24" t="s">
        <v>142</v>
      </c>
      <c r="AY240" s="24" t="s">
        <v>123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24" t="s">
        <v>80</v>
      </c>
      <c r="BK240" s="213">
        <f>ROUND(I240*H240,2)</f>
        <v>0</v>
      </c>
      <c r="BL240" s="24" t="s">
        <v>131</v>
      </c>
      <c r="BM240" s="24" t="s">
        <v>313</v>
      </c>
    </row>
    <row r="241" spans="2:51" s="11" customFormat="1" ht="13.5">
      <c r="B241" s="214"/>
      <c r="D241" s="215" t="s">
        <v>133</v>
      </c>
      <c r="E241" s="216" t="s">
        <v>5</v>
      </c>
      <c r="F241" s="217" t="s">
        <v>282</v>
      </c>
      <c r="H241" s="216" t="s">
        <v>5</v>
      </c>
      <c r="I241" s="218"/>
      <c r="L241" s="214"/>
      <c r="M241" s="219"/>
      <c r="N241" s="220"/>
      <c r="O241" s="220"/>
      <c r="P241" s="220"/>
      <c r="Q241" s="220"/>
      <c r="R241" s="220"/>
      <c r="S241" s="220"/>
      <c r="T241" s="221"/>
      <c r="AT241" s="216" t="s">
        <v>133</v>
      </c>
      <c r="AU241" s="216" t="s">
        <v>142</v>
      </c>
      <c r="AV241" s="11" t="s">
        <v>80</v>
      </c>
      <c r="AW241" s="11" t="s">
        <v>35</v>
      </c>
      <c r="AX241" s="11" t="s">
        <v>72</v>
      </c>
      <c r="AY241" s="216" t="s">
        <v>123</v>
      </c>
    </row>
    <row r="242" spans="2:51" s="11" customFormat="1" ht="13.5">
      <c r="B242" s="214"/>
      <c r="D242" s="215" t="s">
        <v>133</v>
      </c>
      <c r="E242" s="216" t="s">
        <v>5</v>
      </c>
      <c r="F242" s="217" t="s">
        <v>314</v>
      </c>
      <c r="H242" s="216" t="s">
        <v>5</v>
      </c>
      <c r="I242" s="218"/>
      <c r="L242" s="214"/>
      <c r="M242" s="219"/>
      <c r="N242" s="220"/>
      <c r="O242" s="220"/>
      <c r="P242" s="220"/>
      <c r="Q242" s="220"/>
      <c r="R242" s="220"/>
      <c r="S242" s="220"/>
      <c r="T242" s="221"/>
      <c r="AT242" s="216" t="s">
        <v>133</v>
      </c>
      <c r="AU242" s="216" t="s">
        <v>142</v>
      </c>
      <c r="AV242" s="11" t="s">
        <v>80</v>
      </c>
      <c r="AW242" s="11" t="s">
        <v>35</v>
      </c>
      <c r="AX242" s="11" t="s">
        <v>72</v>
      </c>
      <c r="AY242" s="216" t="s">
        <v>123</v>
      </c>
    </row>
    <row r="243" spans="2:51" s="12" customFormat="1" ht="13.5">
      <c r="B243" s="222"/>
      <c r="D243" s="215" t="s">
        <v>133</v>
      </c>
      <c r="E243" s="223" t="s">
        <v>5</v>
      </c>
      <c r="F243" s="224" t="s">
        <v>190</v>
      </c>
      <c r="H243" s="225">
        <v>6947.773</v>
      </c>
      <c r="I243" s="226"/>
      <c r="L243" s="222"/>
      <c r="M243" s="227"/>
      <c r="N243" s="228"/>
      <c r="O243" s="228"/>
      <c r="P243" s="228"/>
      <c r="Q243" s="228"/>
      <c r="R243" s="228"/>
      <c r="S243" s="228"/>
      <c r="T243" s="229"/>
      <c r="AT243" s="223" t="s">
        <v>133</v>
      </c>
      <c r="AU243" s="223" t="s">
        <v>142</v>
      </c>
      <c r="AV243" s="12" t="s">
        <v>82</v>
      </c>
      <c r="AW243" s="12" t="s">
        <v>35</v>
      </c>
      <c r="AX243" s="12" t="s">
        <v>72</v>
      </c>
      <c r="AY243" s="223" t="s">
        <v>123</v>
      </c>
    </row>
    <row r="244" spans="2:51" s="13" customFormat="1" ht="13.5">
      <c r="B244" s="230"/>
      <c r="D244" s="215" t="s">
        <v>133</v>
      </c>
      <c r="E244" s="231" t="s">
        <v>5</v>
      </c>
      <c r="F244" s="232" t="s">
        <v>136</v>
      </c>
      <c r="H244" s="233">
        <v>6947.773</v>
      </c>
      <c r="I244" s="234"/>
      <c r="L244" s="230"/>
      <c r="M244" s="235"/>
      <c r="N244" s="236"/>
      <c r="O244" s="236"/>
      <c r="P244" s="236"/>
      <c r="Q244" s="236"/>
      <c r="R244" s="236"/>
      <c r="S244" s="236"/>
      <c r="T244" s="237"/>
      <c r="AT244" s="231" t="s">
        <v>133</v>
      </c>
      <c r="AU244" s="231" t="s">
        <v>142</v>
      </c>
      <c r="AV244" s="13" t="s">
        <v>131</v>
      </c>
      <c r="AW244" s="13" t="s">
        <v>35</v>
      </c>
      <c r="AX244" s="13" t="s">
        <v>80</v>
      </c>
      <c r="AY244" s="231" t="s">
        <v>123</v>
      </c>
    </row>
    <row r="245" spans="2:65" s="1" customFormat="1" ht="25.5" customHeight="1">
      <c r="B245" s="201"/>
      <c r="C245" s="202" t="s">
        <v>315</v>
      </c>
      <c r="D245" s="202" t="s">
        <v>126</v>
      </c>
      <c r="E245" s="203" t="s">
        <v>316</v>
      </c>
      <c r="F245" s="204" t="s">
        <v>317</v>
      </c>
      <c r="G245" s="205" t="s">
        <v>129</v>
      </c>
      <c r="H245" s="206">
        <v>1150</v>
      </c>
      <c r="I245" s="207"/>
      <c r="J245" s="208">
        <f>ROUND(I245*H245,2)</f>
        <v>0</v>
      </c>
      <c r="K245" s="204" t="s">
        <v>5</v>
      </c>
      <c r="L245" s="46"/>
      <c r="M245" s="209" t="s">
        <v>5</v>
      </c>
      <c r="N245" s="210" t="s">
        <v>43</v>
      </c>
      <c r="O245" s="47"/>
      <c r="P245" s="211">
        <f>O245*H245</f>
        <v>0</v>
      </c>
      <c r="Q245" s="211">
        <v>0.00198</v>
      </c>
      <c r="R245" s="211">
        <f>Q245*H245</f>
        <v>2.277</v>
      </c>
      <c r="S245" s="211">
        <v>0</v>
      </c>
      <c r="T245" s="212">
        <f>S245*H245</f>
        <v>0</v>
      </c>
      <c r="AR245" s="24" t="s">
        <v>131</v>
      </c>
      <c r="AT245" s="24" t="s">
        <v>126</v>
      </c>
      <c r="AU245" s="24" t="s">
        <v>142</v>
      </c>
      <c r="AY245" s="24" t="s">
        <v>123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24" t="s">
        <v>80</v>
      </c>
      <c r="BK245" s="213">
        <f>ROUND(I245*H245,2)</f>
        <v>0</v>
      </c>
      <c r="BL245" s="24" t="s">
        <v>131</v>
      </c>
      <c r="BM245" s="24" t="s">
        <v>318</v>
      </c>
    </row>
    <row r="246" spans="2:51" s="11" customFormat="1" ht="13.5">
      <c r="B246" s="214"/>
      <c r="D246" s="215" t="s">
        <v>133</v>
      </c>
      <c r="E246" s="216" t="s">
        <v>5</v>
      </c>
      <c r="F246" s="217" t="s">
        <v>319</v>
      </c>
      <c r="H246" s="216" t="s">
        <v>5</v>
      </c>
      <c r="I246" s="218"/>
      <c r="L246" s="214"/>
      <c r="M246" s="219"/>
      <c r="N246" s="220"/>
      <c r="O246" s="220"/>
      <c r="P246" s="220"/>
      <c r="Q246" s="220"/>
      <c r="R246" s="220"/>
      <c r="S246" s="220"/>
      <c r="T246" s="221"/>
      <c r="AT246" s="216" t="s">
        <v>133</v>
      </c>
      <c r="AU246" s="216" t="s">
        <v>142</v>
      </c>
      <c r="AV246" s="11" t="s">
        <v>80</v>
      </c>
      <c r="AW246" s="11" t="s">
        <v>35</v>
      </c>
      <c r="AX246" s="11" t="s">
        <v>72</v>
      </c>
      <c r="AY246" s="216" t="s">
        <v>123</v>
      </c>
    </row>
    <row r="247" spans="2:51" s="12" customFormat="1" ht="13.5">
      <c r="B247" s="222"/>
      <c r="D247" s="215" t="s">
        <v>133</v>
      </c>
      <c r="E247" s="223" t="s">
        <v>5</v>
      </c>
      <c r="F247" s="224" t="s">
        <v>320</v>
      </c>
      <c r="H247" s="225">
        <v>1150</v>
      </c>
      <c r="I247" s="226"/>
      <c r="L247" s="222"/>
      <c r="M247" s="227"/>
      <c r="N247" s="228"/>
      <c r="O247" s="228"/>
      <c r="P247" s="228"/>
      <c r="Q247" s="228"/>
      <c r="R247" s="228"/>
      <c r="S247" s="228"/>
      <c r="T247" s="229"/>
      <c r="AT247" s="223" t="s">
        <v>133</v>
      </c>
      <c r="AU247" s="223" t="s">
        <v>142</v>
      </c>
      <c r="AV247" s="12" t="s">
        <v>82</v>
      </c>
      <c r="AW247" s="12" t="s">
        <v>35</v>
      </c>
      <c r="AX247" s="12" t="s">
        <v>72</v>
      </c>
      <c r="AY247" s="223" t="s">
        <v>123</v>
      </c>
    </row>
    <row r="248" spans="2:51" s="13" customFormat="1" ht="13.5">
      <c r="B248" s="230"/>
      <c r="D248" s="215" t="s">
        <v>133</v>
      </c>
      <c r="E248" s="231" t="s">
        <v>5</v>
      </c>
      <c r="F248" s="232" t="s">
        <v>136</v>
      </c>
      <c r="H248" s="233">
        <v>1150</v>
      </c>
      <c r="I248" s="234"/>
      <c r="L248" s="230"/>
      <c r="M248" s="235"/>
      <c r="N248" s="236"/>
      <c r="O248" s="236"/>
      <c r="P248" s="236"/>
      <c r="Q248" s="236"/>
      <c r="R248" s="236"/>
      <c r="S248" s="236"/>
      <c r="T248" s="237"/>
      <c r="AT248" s="231" t="s">
        <v>133</v>
      </c>
      <c r="AU248" s="231" t="s">
        <v>142</v>
      </c>
      <c r="AV248" s="13" t="s">
        <v>131</v>
      </c>
      <c r="AW248" s="13" t="s">
        <v>35</v>
      </c>
      <c r="AX248" s="13" t="s">
        <v>80</v>
      </c>
      <c r="AY248" s="231" t="s">
        <v>123</v>
      </c>
    </row>
    <row r="249" spans="2:63" s="10" customFormat="1" ht="22.3" customHeight="1">
      <c r="B249" s="188"/>
      <c r="D249" s="189" t="s">
        <v>71</v>
      </c>
      <c r="E249" s="199" t="s">
        <v>321</v>
      </c>
      <c r="F249" s="199" t="s">
        <v>322</v>
      </c>
      <c r="I249" s="191"/>
      <c r="J249" s="200">
        <f>BK249</f>
        <v>0</v>
      </c>
      <c r="L249" s="188"/>
      <c r="M249" s="193"/>
      <c r="N249" s="194"/>
      <c r="O249" s="194"/>
      <c r="P249" s="195">
        <f>SUM(P250:P261)</f>
        <v>0</v>
      </c>
      <c r="Q249" s="194"/>
      <c r="R249" s="195">
        <f>SUM(R250:R261)</f>
        <v>1.12532348</v>
      </c>
      <c r="S249" s="194"/>
      <c r="T249" s="196">
        <f>SUM(T250:T261)</f>
        <v>0</v>
      </c>
      <c r="AR249" s="189" t="s">
        <v>80</v>
      </c>
      <c r="AT249" s="197" t="s">
        <v>71</v>
      </c>
      <c r="AU249" s="197" t="s">
        <v>82</v>
      </c>
      <c r="AY249" s="189" t="s">
        <v>123</v>
      </c>
      <c r="BK249" s="198">
        <f>SUM(BK250:BK261)</f>
        <v>0</v>
      </c>
    </row>
    <row r="250" spans="2:65" s="1" customFormat="1" ht="51" customHeight="1">
      <c r="B250" s="201"/>
      <c r="C250" s="202" t="s">
        <v>323</v>
      </c>
      <c r="D250" s="202" t="s">
        <v>126</v>
      </c>
      <c r="E250" s="203" t="s">
        <v>324</v>
      </c>
      <c r="F250" s="204" t="s">
        <v>325</v>
      </c>
      <c r="G250" s="205" t="s">
        <v>129</v>
      </c>
      <c r="H250" s="206">
        <v>4.9</v>
      </c>
      <c r="I250" s="207"/>
      <c r="J250" s="208">
        <f>ROUND(I250*H250,2)</f>
        <v>0</v>
      </c>
      <c r="K250" s="204" t="s">
        <v>130</v>
      </c>
      <c r="L250" s="46"/>
      <c r="M250" s="209" t="s">
        <v>5</v>
      </c>
      <c r="N250" s="210" t="s">
        <v>43</v>
      </c>
      <c r="O250" s="47"/>
      <c r="P250" s="211">
        <f>O250*H250</f>
        <v>0</v>
      </c>
      <c r="Q250" s="211">
        <v>0.08425</v>
      </c>
      <c r="R250" s="211">
        <f>Q250*H250</f>
        <v>0.41282500000000005</v>
      </c>
      <c r="S250" s="211">
        <v>0</v>
      </c>
      <c r="T250" s="212">
        <f>S250*H250</f>
        <v>0</v>
      </c>
      <c r="AR250" s="24" t="s">
        <v>131</v>
      </c>
      <c r="AT250" s="24" t="s">
        <v>126</v>
      </c>
      <c r="AU250" s="24" t="s">
        <v>142</v>
      </c>
      <c r="AY250" s="24" t="s">
        <v>123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24" t="s">
        <v>80</v>
      </c>
      <c r="BK250" s="213">
        <f>ROUND(I250*H250,2)</f>
        <v>0</v>
      </c>
      <c r="BL250" s="24" t="s">
        <v>131</v>
      </c>
      <c r="BM250" s="24" t="s">
        <v>326</v>
      </c>
    </row>
    <row r="251" spans="2:51" s="11" customFormat="1" ht="13.5">
      <c r="B251" s="214"/>
      <c r="D251" s="215" t="s">
        <v>133</v>
      </c>
      <c r="E251" s="216" t="s">
        <v>5</v>
      </c>
      <c r="F251" s="217" t="s">
        <v>327</v>
      </c>
      <c r="H251" s="216" t="s">
        <v>5</v>
      </c>
      <c r="I251" s="218"/>
      <c r="L251" s="214"/>
      <c r="M251" s="219"/>
      <c r="N251" s="220"/>
      <c r="O251" s="220"/>
      <c r="P251" s="220"/>
      <c r="Q251" s="220"/>
      <c r="R251" s="220"/>
      <c r="S251" s="220"/>
      <c r="T251" s="221"/>
      <c r="AT251" s="216" t="s">
        <v>133</v>
      </c>
      <c r="AU251" s="216" t="s">
        <v>142</v>
      </c>
      <c r="AV251" s="11" t="s">
        <v>80</v>
      </c>
      <c r="AW251" s="11" t="s">
        <v>35</v>
      </c>
      <c r="AX251" s="11" t="s">
        <v>72</v>
      </c>
      <c r="AY251" s="216" t="s">
        <v>123</v>
      </c>
    </row>
    <row r="252" spans="2:51" s="12" customFormat="1" ht="13.5">
      <c r="B252" s="222"/>
      <c r="D252" s="215" t="s">
        <v>133</v>
      </c>
      <c r="E252" s="223" t="s">
        <v>5</v>
      </c>
      <c r="F252" s="224" t="s">
        <v>135</v>
      </c>
      <c r="H252" s="225">
        <v>4.9</v>
      </c>
      <c r="I252" s="226"/>
      <c r="L252" s="222"/>
      <c r="M252" s="227"/>
      <c r="N252" s="228"/>
      <c r="O252" s="228"/>
      <c r="P252" s="228"/>
      <c r="Q252" s="228"/>
      <c r="R252" s="228"/>
      <c r="S252" s="228"/>
      <c r="T252" s="229"/>
      <c r="AT252" s="223" t="s">
        <v>133</v>
      </c>
      <c r="AU252" s="223" t="s">
        <v>142</v>
      </c>
      <c r="AV252" s="12" t="s">
        <v>82</v>
      </c>
      <c r="AW252" s="12" t="s">
        <v>35</v>
      </c>
      <c r="AX252" s="12" t="s">
        <v>72</v>
      </c>
      <c r="AY252" s="223" t="s">
        <v>123</v>
      </c>
    </row>
    <row r="253" spans="2:51" s="13" customFormat="1" ht="13.5">
      <c r="B253" s="230"/>
      <c r="D253" s="215" t="s">
        <v>133</v>
      </c>
      <c r="E253" s="231" t="s">
        <v>5</v>
      </c>
      <c r="F253" s="232" t="s">
        <v>136</v>
      </c>
      <c r="H253" s="233">
        <v>4.9</v>
      </c>
      <c r="I253" s="234"/>
      <c r="L253" s="230"/>
      <c r="M253" s="235"/>
      <c r="N253" s="236"/>
      <c r="O253" s="236"/>
      <c r="P253" s="236"/>
      <c r="Q253" s="236"/>
      <c r="R253" s="236"/>
      <c r="S253" s="236"/>
      <c r="T253" s="237"/>
      <c r="AT253" s="231" t="s">
        <v>133</v>
      </c>
      <c r="AU253" s="231" t="s">
        <v>142</v>
      </c>
      <c r="AV253" s="13" t="s">
        <v>131</v>
      </c>
      <c r="AW253" s="13" t="s">
        <v>35</v>
      </c>
      <c r="AX253" s="13" t="s">
        <v>80</v>
      </c>
      <c r="AY253" s="231" t="s">
        <v>123</v>
      </c>
    </row>
    <row r="254" spans="2:65" s="1" customFormat="1" ht="25.5" customHeight="1">
      <c r="B254" s="201"/>
      <c r="C254" s="202" t="s">
        <v>328</v>
      </c>
      <c r="D254" s="202" t="s">
        <v>126</v>
      </c>
      <c r="E254" s="203" t="s">
        <v>329</v>
      </c>
      <c r="F254" s="204" t="s">
        <v>330</v>
      </c>
      <c r="G254" s="205" t="s">
        <v>145</v>
      </c>
      <c r="H254" s="206">
        <v>3.8</v>
      </c>
      <c r="I254" s="207"/>
      <c r="J254" s="208">
        <f>ROUND(I254*H254,2)</f>
        <v>0</v>
      </c>
      <c r="K254" s="204" t="s">
        <v>5</v>
      </c>
      <c r="L254" s="46"/>
      <c r="M254" s="209" t="s">
        <v>5</v>
      </c>
      <c r="N254" s="210" t="s">
        <v>43</v>
      </c>
      <c r="O254" s="47"/>
      <c r="P254" s="211">
        <f>O254*H254</f>
        <v>0</v>
      </c>
      <c r="Q254" s="211">
        <v>0.1294996</v>
      </c>
      <c r="R254" s="211">
        <f>Q254*H254</f>
        <v>0.49209847999999995</v>
      </c>
      <c r="S254" s="211">
        <v>0</v>
      </c>
      <c r="T254" s="212">
        <f>S254*H254</f>
        <v>0</v>
      </c>
      <c r="AR254" s="24" t="s">
        <v>131</v>
      </c>
      <c r="AT254" s="24" t="s">
        <v>126</v>
      </c>
      <c r="AU254" s="24" t="s">
        <v>142</v>
      </c>
      <c r="AY254" s="24" t="s">
        <v>123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24" t="s">
        <v>80</v>
      </c>
      <c r="BK254" s="213">
        <f>ROUND(I254*H254,2)</f>
        <v>0</v>
      </c>
      <c r="BL254" s="24" t="s">
        <v>131</v>
      </c>
      <c r="BM254" s="24" t="s">
        <v>331</v>
      </c>
    </row>
    <row r="255" spans="2:51" s="11" customFormat="1" ht="13.5">
      <c r="B255" s="214"/>
      <c r="D255" s="215" t="s">
        <v>133</v>
      </c>
      <c r="E255" s="216" t="s">
        <v>5</v>
      </c>
      <c r="F255" s="217" t="s">
        <v>332</v>
      </c>
      <c r="H255" s="216" t="s">
        <v>5</v>
      </c>
      <c r="I255" s="218"/>
      <c r="L255" s="214"/>
      <c r="M255" s="219"/>
      <c r="N255" s="220"/>
      <c r="O255" s="220"/>
      <c r="P255" s="220"/>
      <c r="Q255" s="220"/>
      <c r="R255" s="220"/>
      <c r="S255" s="220"/>
      <c r="T255" s="221"/>
      <c r="AT255" s="216" t="s">
        <v>133</v>
      </c>
      <c r="AU255" s="216" t="s">
        <v>142</v>
      </c>
      <c r="AV255" s="11" t="s">
        <v>80</v>
      </c>
      <c r="AW255" s="11" t="s">
        <v>35</v>
      </c>
      <c r="AX255" s="11" t="s">
        <v>72</v>
      </c>
      <c r="AY255" s="216" t="s">
        <v>123</v>
      </c>
    </row>
    <row r="256" spans="2:51" s="12" customFormat="1" ht="13.5">
      <c r="B256" s="222"/>
      <c r="D256" s="215" t="s">
        <v>133</v>
      </c>
      <c r="E256" s="223" t="s">
        <v>5</v>
      </c>
      <c r="F256" s="224" t="s">
        <v>148</v>
      </c>
      <c r="H256" s="225">
        <v>3.8</v>
      </c>
      <c r="I256" s="226"/>
      <c r="L256" s="222"/>
      <c r="M256" s="227"/>
      <c r="N256" s="228"/>
      <c r="O256" s="228"/>
      <c r="P256" s="228"/>
      <c r="Q256" s="228"/>
      <c r="R256" s="228"/>
      <c r="S256" s="228"/>
      <c r="T256" s="229"/>
      <c r="AT256" s="223" t="s">
        <v>133</v>
      </c>
      <c r="AU256" s="223" t="s">
        <v>142</v>
      </c>
      <c r="AV256" s="12" t="s">
        <v>82</v>
      </c>
      <c r="AW256" s="12" t="s">
        <v>35</v>
      </c>
      <c r="AX256" s="12" t="s">
        <v>72</v>
      </c>
      <c r="AY256" s="223" t="s">
        <v>123</v>
      </c>
    </row>
    <row r="257" spans="2:51" s="13" customFormat="1" ht="13.5">
      <c r="B257" s="230"/>
      <c r="D257" s="215" t="s">
        <v>133</v>
      </c>
      <c r="E257" s="231" t="s">
        <v>5</v>
      </c>
      <c r="F257" s="232" t="s">
        <v>136</v>
      </c>
      <c r="H257" s="233">
        <v>3.8</v>
      </c>
      <c r="I257" s="234"/>
      <c r="L257" s="230"/>
      <c r="M257" s="235"/>
      <c r="N257" s="236"/>
      <c r="O257" s="236"/>
      <c r="P257" s="236"/>
      <c r="Q257" s="236"/>
      <c r="R257" s="236"/>
      <c r="S257" s="236"/>
      <c r="T257" s="237"/>
      <c r="AT257" s="231" t="s">
        <v>133</v>
      </c>
      <c r="AU257" s="231" t="s">
        <v>142</v>
      </c>
      <c r="AV257" s="13" t="s">
        <v>131</v>
      </c>
      <c r="AW257" s="13" t="s">
        <v>35</v>
      </c>
      <c r="AX257" s="13" t="s">
        <v>80</v>
      </c>
      <c r="AY257" s="231" t="s">
        <v>123</v>
      </c>
    </row>
    <row r="258" spans="2:65" s="1" customFormat="1" ht="16.5" customHeight="1">
      <c r="B258" s="201"/>
      <c r="C258" s="238" t="s">
        <v>333</v>
      </c>
      <c r="D258" s="238" t="s">
        <v>334</v>
      </c>
      <c r="E258" s="239" t="s">
        <v>335</v>
      </c>
      <c r="F258" s="240" t="s">
        <v>336</v>
      </c>
      <c r="G258" s="241" t="s">
        <v>145</v>
      </c>
      <c r="H258" s="242">
        <v>3.8</v>
      </c>
      <c r="I258" s="243"/>
      <c r="J258" s="244">
        <f>ROUND(I258*H258,2)</f>
        <v>0</v>
      </c>
      <c r="K258" s="240" t="s">
        <v>130</v>
      </c>
      <c r="L258" s="245"/>
      <c r="M258" s="246" t="s">
        <v>5</v>
      </c>
      <c r="N258" s="247" t="s">
        <v>43</v>
      </c>
      <c r="O258" s="47"/>
      <c r="P258" s="211">
        <f>O258*H258</f>
        <v>0</v>
      </c>
      <c r="Q258" s="211">
        <v>0.058</v>
      </c>
      <c r="R258" s="211">
        <f>Q258*H258</f>
        <v>0.2204</v>
      </c>
      <c r="S258" s="211">
        <v>0</v>
      </c>
      <c r="T258" s="212">
        <f>S258*H258</f>
        <v>0</v>
      </c>
      <c r="AR258" s="24" t="s">
        <v>169</v>
      </c>
      <c r="AT258" s="24" t="s">
        <v>334</v>
      </c>
      <c r="AU258" s="24" t="s">
        <v>142</v>
      </c>
      <c r="AY258" s="24" t="s">
        <v>123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24" t="s">
        <v>80</v>
      </c>
      <c r="BK258" s="213">
        <f>ROUND(I258*H258,2)</f>
        <v>0</v>
      </c>
      <c r="BL258" s="24" t="s">
        <v>131</v>
      </c>
      <c r="BM258" s="24" t="s">
        <v>337</v>
      </c>
    </row>
    <row r="259" spans="2:51" s="11" customFormat="1" ht="13.5">
      <c r="B259" s="214"/>
      <c r="D259" s="215" t="s">
        <v>133</v>
      </c>
      <c r="E259" s="216" t="s">
        <v>5</v>
      </c>
      <c r="F259" s="217" t="s">
        <v>338</v>
      </c>
      <c r="H259" s="216" t="s">
        <v>5</v>
      </c>
      <c r="I259" s="218"/>
      <c r="L259" s="214"/>
      <c r="M259" s="219"/>
      <c r="N259" s="220"/>
      <c r="O259" s="220"/>
      <c r="P259" s="220"/>
      <c r="Q259" s="220"/>
      <c r="R259" s="220"/>
      <c r="S259" s="220"/>
      <c r="T259" s="221"/>
      <c r="AT259" s="216" t="s">
        <v>133</v>
      </c>
      <c r="AU259" s="216" t="s">
        <v>142</v>
      </c>
      <c r="AV259" s="11" t="s">
        <v>80</v>
      </c>
      <c r="AW259" s="11" t="s">
        <v>35</v>
      </c>
      <c r="AX259" s="11" t="s">
        <v>72</v>
      </c>
      <c r="AY259" s="216" t="s">
        <v>123</v>
      </c>
    </row>
    <row r="260" spans="2:51" s="12" customFormat="1" ht="13.5">
      <c r="B260" s="222"/>
      <c r="D260" s="215" t="s">
        <v>133</v>
      </c>
      <c r="E260" s="223" t="s">
        <v>5</v>
      </c>
      <c r="F260" s="224" t="s">
        <v>339</v>
      </c>
      <c r="H260" s="225">
        <v>3.8</v>
      </c>
      <c r="I260" s="226"/>
      <c r="L260" s="222"/>
      <c r="M260" s="227"/>
      <c r="N260" s="228"/>
      <c r="O260" s="228"/>
      <c r="P260" s="228"/>
      <c r="Q260" s="228"/>
      <c r="R260" s="228"/>
      <c r="S260" s="228"/>
      <c r="T260" s="229"/>
      <c r="AT260" s="223" t="s">
        <v>133</v>
      </c>
      <c r="AU260" s="223" t="s">
        <v>142</v>
      </c>
      <c r="AV260" s="12" t="s">
        <v>82</v>
      </c>
      <c r="AW260" s="12" t="s">
        <v>35</v>
      </c>
      <c r="AX260" s="12" t="s">
        <v>72</v>
      </c>
      <c r="AY260" s="223" t="s">
        <v>123</v>
      </c>
    </row>
    <row r="261" spans="2:51" s="13" customFormat="1" ht="13.5">
      <c r="B261" s="230"/>
      <c r="D261" s="215" t="s">
        <v>133</v>
      </c>
      <c r="E261" s="231" t="s">
        <v>5</v>
      </c>
      <c r="F261" s="232" t="s">
        <v>136</v>
      </c>
      <c r="H261" s="233">
        <v>3.8</v>
      </c>
      <c r="I261" s="234"/>
      <c r="L261" s="230"/>
      <c r="M261" s="235"/>
      <c r="N261" s="236"/>
      <c r="O261" s="236"/>
      <c r="P261" s="236"/>
      <c r="Q261" s="236"/>
      <c r="R261" s="236"/>
      <c r="S261" s="236"/>
      <c r="T261" s="237"/>
      <c r="AT261" s="231" t="s">
        <v>133</v>
      </c>
      <c r="AU261" s="231" t="s">
        <v>142</v>
      </c>
      <c r="AV261" s="13" t="s">
        <v>131</v>
      </c>
      <c r="AW261" s="13" t="s">
        <v>35</v>
      </c>
      <c r="AX261" s="13" t="s">
        <v>80</v>
      </c>
      <c r="AY261" s="231" t="s">
        <v>123</v>
      </c>
    </row>
    <row r="262" spans="2:63" s="10" customFormat="1" ht="29.85" customHeight="1">
      <c r="B262" s="188"/>
      <c r="D262" s="189" t="s">
        <v>71</v>
      </c>
      <c r="E262" s="199" t="s">
        <v>169</v>
      </c>
      <c r="F262" s="199" t="s">
        <v>340</v>
      </c>
      <c r="I262" s="191"/>
      <c r="J262" s="200">
        <f>BK262</f>
        <v>0</v>
      </c>
      <c r="L262" s="188"/>
      <c r="M262" s="193"/>
      <c r="N262" s="194"/>
      <c r="O262" s="194"/>
      <c r="P262" s="195">
        <f>SUM(P263:P303)</f>
        <v>0</v>
      </c>
      <c r="Q262" s="194"/>
      <c r="R262" s="195">
        <f>SUM(R263:R303)</f>
        <v>0</v>
      </c>
      <c r="S262" s="194"/>
      <c r="T262" s="196">
        <f>SUM(T263:T303)</f>
        <v>0</v>
      </c>
      <c r="AR262" s="189" t="s">
        <v>80</v>
      </c>
      <c r="AT262" s="197" t="s">
        <v>71</v>
      </c>
      <c r="AU262" s="197" t="s">
        <v>80</v>
      </c>
      <c r="AY262" s="189" t="s">
        <v>123</v>
      </c>
      <c r="BK262" s="198">
        <f>SUM(BK263:BK303)</f>
        <v>0</v>
      </c>
    </row>
    <row r="263" spans="2:65" s="1" customFormat="1" ht="16.5" customHeight="1">
      <c r="B263" s="201"/>
      <c r="C263" s="202" t="s">
        <v>341</v>
      </c>
      <c r="D263" s="202" t="s">
        <v>126</v>
      </c>
      <c r="E263" s="203" t="s">
        <v>342</v>
      </c>
      <c r="F263" s="204" t="s">
        <v>343</v>
      </c>
      <c r="G263" s="205" t="s">
        <v>344</v>
      </c>
      <c r="H263" s="206">
        <v>1</v>
      </c>
      <c r="I263" s="207"/>
      <c r="J263" s="208">
        <f>ROUND(I263*H263,2)</f>
        <v>0</v>
      </c>
      <c r="K263" s="204" t="s">
        <v>5</v>
      </c>
      <c r="L263" s="46"/>
      <c r="M263" s="209" t="s">
        <v>5</v>
      </c>
      <c r="N263" s="210" t="s">
        <v>43</v>
      </c>
      <c r="O263" s="47"/>
      <c r="P263" s="211">
        <f>O263*H263</f>
        <v>0</v>
      </c>
      <c r="Q263" s="211">
        <v>0</v>
      </c>
      <c r="R263" s="211">
        <f>Q263*H263</f>
        <v>0</v>
      </c>
      <c r="S263" s="211">
        <v>0</v>
      </c>
      <c r="T263" s="212">
        <f>S263*H263</f>
        <v>0</v>
      </c>
      <c r="AR263" s="24" t="s">
        <v>131</v>
      </c>
      <c r="AT263" s="24" t="s">
        <v>126</v>
      </c>
      <c r="AU263" s="24" t="s">
        <v>82</v>
      </c>
      <c r="AY263" s="24" t="s">
        <v>123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24" t="s">
        <v>80</v>
      </c>
      <c r="BK263" s="213">
        <f>ROUND(I263*H263,2)</f>
        <v>0</v>
      </c>
      <c r="BL263" s="24" t="s">
        <v>131</v>
      </c>
      <c r="BM263" s="24" t="s">
        <v>345</v>
      </c>
    </row>
    <row r="264" spans="2:51" s="11" customFormat="1" ht="13.5">
      <c r="B264" s="214"/>
      <c r="D264" s="215" t="s">
        <v>133</v>
      </c>
      <c r="E264" s="216" t="s">
        <v>5</v>
      </c>
      <c r="F264" s="217" t="s">
        <v>346</v>
      </c>
      <c r="H264" s="216" t="s">
        <v>5</v>
      </c>
      <c r="I264" s="218"/>
      <c r="L264" s="214"/>
      <c r="M264" s="219"/>
      <c r="N264" s="220"/>
      <c r="O264" s="220"/>
      <c r="P264" s="220"/>
      <c r="Q264" s="220"/>
      <c r="R264" s="220"/>
      <c r="S264" s="220"/>
      <c r="T264" s="221"/>
      <c r="AT264" s="216" t="s">
        <v>133</v>
      </c>
      <c r="AU264" s="216" t="s">
        <v>82</v>
      </c>
      <c r="AV264" s="11" t="s">
        <v>80</v>
      </c>
      <c r="AW264" s="11" t="s">
        <v>35</v>
      </c>
      <c r="AX264" s="11" t="s">
        <v>72</v>
      </c>
      <c r="AY264" s="216" t="s">
        <v>123</v>
      </c>
    </row>
    <row r="265" spans="2:51" s="11" customFormat="1" ht="13.5">
      <c r="B265" s="214"/>
      <c r="D265" s="215" t="s">
        <v>133</v>
      </c>
      <c r="E265" s="216" t="s">
        <v>5</v>
      </c>
      <c r="F265" s="217" t="s">
        <v>347</v>
      </c>
      <c r="H265" s="216" t="s">
        <v>5</v>
      </c>
      <c r="I265" s="218"/>
      <c r="L265" s="214"/>
      <c r="M265" s="219"/>
      <c r="N265" s="220"/>
      <c r="O265" s="220"/>
      <c r="P265" s="220"/>
      <c r="Q265" s="220"/>
      <c r="R265" s="220"/>
      <c r="S265" s="220"/>
      <c r="T265" s="221"/>
      <c r="AT265" s="216" t="s">
        <v>133</v>
      </c>
      <c r="AU265" s="216" t="s">
        <v>82</v>
      </c>
      <c r="AV265" s="11" t="s">
        <v>80</v>
      </c>
      <c r="AW265" s="11" t="s">
        <v>35</v>
      </c>
      <c r="AX265" s="11" t="s">
        <v>72</v>
      </c>
      <c r="AY265" s="216" t="s">
        <v>123</v>
      </c>
    </row>
    <row r="266" spans="2:51" s="12" customFormat="1" ht="13.5">
      <c r="B266" s="222"/>
      <c r="D266" s="215" t="s">
        <v>133</v>
      </c>
      <c r="E266" s="223" t="s">
        <v>5</v>
      </c>
      <c r="F266" s="224" t="s">
        <v>80</v>
      </c>
      <c r="H266" s="225">
        <v>1</v>
      </c>
      <c r="I266" s="226"/>
      <c r="L266" s="222"/>
      <c r="M266" s="227"/>
      <c r="N266" s="228"/>
      <c r="O266" s="228"/>
      <c r="P266" s="228"/>
      <c r="Q266" s="228"/>
      <c r="R266" s="228"/>
      <c r="S266" s="228"/>
      <c r="T266" s="229"/>
      <c r="AT266" s="223" t="s">
        <v>133</v>
      </c>
      <c r="AU266" s="223" t="s">
        <v>82</v>
      </c>
      <c r="AV266" s="12" t="s">
        <v>82</v>
      </c>
      <c r="AW266" s="12" t="s">
        <v>35</v>
      </c>
      <c r="AX266" s="12" t="s">
        <v>80</v>
      </c>
      <c r="AY266" s="223" t="s">
        <v>123</v>
      </c>
    </row>
    <row r="267" spans="2:51" s="13" customFormat="1" ht="13.5">
      <c r="B267" s="230"/>
      <c r="D267" s="215" t="s">
        <v>133</v>
      </c>
      <c r="E267" s="231" t="s">
        <v>5</v>
      </c>
      <c r="F267" s="232" t="s">
        <v>136</v>
      </c>
      <c r="H267" s="233">
        <v>1</v>
      </c>
      <c r="I267" s="234"/>
      <c r="L267" s="230"/>
      <c r="M267" s="235"/>
      <c r="N267" s="236"/>
      <c r="O267" s="236"/>
      <c r="P267" s="236"/>
      <c r="Q267" s="236"/>
      <c r="R267" s="236"/>
      <c r="S267" s="236"/>
      <c r="T267" s="237"/>
      <c r="AT267" s="231" t="s">
        <v>133</v>
      </c>
      <c r="AU267" s="231" t="s">
        <v>82</v>
      </c>
      <c r="AV267" s="13" t="s">
        <v>131</v>
      </c>
      <c r="AW267" s="13" t="s">
        <v>35</v>
      </c>
      <c r="AX267" s="13" t="s">
        <v>72</v>
      </c>
      <c r="AY267" s="231" t="s">
        <v>123</v>
      </c>
    </row>
    <row r="268" spans="2:65" s="1" customFormat="1" ht="16.5" customHeight="1">
      <c r="B268" s="201"/>
      <c r="C268" s="202" t="s">
        <v>348</v>
      </c>
      <c r="D268" s="202" t="s">
        <v>126</v>
      </c>
      <c r="E268" s="203" t="s">
        <v>349</v>
      </c>
      <c r="F268" s="204" t="s">
        <v>343</v>
      </c>
      <c r="G268" s="205" t="s">
        <v>344</v>
      </c>
      <c r="H268" s="206">
        <v>1</v>
      </c>
      <c r="I268" s="207"/>
      <c r="J268" s="208">
        <f>ROUND(I268*H268,2)</f>
        <v>0</v>
      </c>
      <c r="K268" s="204" t="s">
        <v>5</v>
      </c>
      <c r="L268" s="46"/>
      <c r="M268" s="209" t="s">
        <v>5</v>
      </c>
      <c r="N268" s="210" t="s">
        <v>43</v>
      </c>
      <c r="O268" s="47"/>
      <c r="P268" s="211">
        <f>O268*H268</f>
        <v>0</v>
      </c>
      <c r="Q268" s="211">
        <v>0</v>
      </c>
      <c r="R268" s="211">
        <f>Q268*H268</f>
        <v>0</v>
      </c>
      <c r="S268" s="211">
        <v>0</v>
      </c>
      <c r="T268" s="212">
        <f>S268*H268</f>
        <v>0</v>
      </c>
      <c r="AR268" s="24" t="s">
        <v>131</v>
      </c>
      <c r="AT268" s="24" t="s">
        <v>126</v>
      </c>
      <c r="AU268" s="24" t="s">
        <v>82</v>
      </c>
      <c r="AY268" s="24" t="s">
        <v>123</v>
      </c>
      <c r="BE268" s="213">
        <f>IF(N268="základní",J268,0)</f>
        <v>0</v>
      </c>
      <c r="BF268" s="213">
        <f>IF(N268="snížená",J268,0)</f>
        <v>0</v>
      </c>
      <c r="BG268" s="213">
        <f>IF(N268="zákl. přenesená",J268,0)</f>
        <v>0</v>
      </c>
      <c r="BH268" s="213">
        <f>IF(N268="sníž. přenesená",J268,0)</f>
        <v>0</v>
      </c>
      <c r="BI268" s="213">
        <f>IF(N268="nulová",J268,0)</f>
        <v>0</v>
      </c>
      <c r="BJ268" s="24" t="s">
        <v>80</v>
      </c>
      <c r="BK268" s="213">
        <f>ROUND(I268*H268,2)</f>
        <v>0</v>
      </c>
      <c r="BL268" s="24" t="s">
        <v>131</v>
      </c>
      <c r="BM268" s="24" t="s">
        <v>350</v>
      </c>
    </row>
    <row r="269" spans="2:51" s="11" customFormat="1" ht="13.5">
      <c r="B269" s="214"/>
      <c r="D269" s="215" t="s">
        <v>133</v>
      </c>
      <c r="E269" s="216" t="s">
        <v>5</v>
      </c>
      <c r="F269" s="217" t="s">
        <v>346</v>
      </c>
      <c r="H269" s="216" t="s">
        <v>5</v>
      </c>
      <c r="I269" s="218"/>
      <c r="L269" s="214"/>
      <c r="M269" s="219"/>
      <c r="N269" s="220"/>
      <c r="O269" s="220"/>
      <c r="P269" s="220"/>
      <c r="Q269" s="220"/>
      <c r="R269" s="220"/>
      <c r="S269" s="220"/>
      <c r="T269" s="221"/>
      <c r="AT269" s="216" t="s">
        <v>133</v>
      </c>
      <c r="AU269" s="216" t="s">
        <v>82</v>
      </c>
      <c r="AV269" s="11" t="s">
        <v>80</v>
      </c>
      <c r="AW269" s="11" t="s">
        <v>35</v>
      </c>
      <c r="AX269" s="11" t="s">
        <v>72</v>
      </c>
      <c r="AY269" s="216" t="s">
        <v>123</v>
      </c>
    </row>
    <row r="270" spans="2:51" s="11" customFormat="1" ht="13.5">
      <c r="B270" s="214"/>
      <c r="D270" s="215" t="s">
        <v>133</v>
      </c>
      <c r="E270" s="216" t="s">
        <v>5</v>
      </c>
      <c r="F270" s="217" t="s">
        <v>351</v>
      </c>
      <c r="H270" s="216" t="s">
        <v>5</v>
      </c>
      <c r="I270" s="218"/>
      <c r="L270" s="214"/>
      <c r="M270" s="219"/>
      <c r="N270" s="220"/>
      <c r="O270" s="220"/>
      <c r="P270" s="220"/>
      <c r="Q270" s="220"/>
      <c r="R270" s="220"/>
      <c r="S270" s="220"/>
      <c r="T270" s="221"/>
      <c r="AT270" s="216" t="s">
        <v>133</v>
      </c>
      <c r="AU270" s="216" t="s">
        <v>82</v>
      </c>
      <c r="AV270" s="11" t="s">
        <v>80</v>
      </c>
      <c r="AW270" s="11" t="s">
        <v>35</v>
      </c>
      <c r="AX270" s="11" t="s">
        <v>72</v>
      </c>
      <c r="AY270" s="216" t="s">
        <v>123</v>
      </c>
    </row>
    <row r="271" spans="2:51" s="12" customFormat="1" ht="13.5">
      <c r="B271" s="222"/>
      <c r="D271" s="215" t="s">
        <v>133</v>
      </c>
      <c r="E271" s="223" t="s">
        <v>5</v>
      </c>
      <c r="F271" s="224" t="s">
        <v>80</v>
      </c>
      <c r="H271" s="225">
        <v>1</v>
      </c>
      <c r="I271" s="226"/>
      <c r="L271" s="222"/>
      <c r="M271" s="227"/>
      <c r="N271" s="228"/>
      <c r="O271" s="228"/>
      <c r="P271" s="228"/>
      <c r="Q271" s="228"/>
      <c r="R271" s="228"/>
      <c r="S271" s="228"/>
      <c r="T271" s="229"/>
      <c r="AT271" s="223" t="s">
        <v>133</v>
      </c>
      <c r="AU271" s="223" t="s">
        <v>82</v>
      </c>
      <c r="AV271" s="12" t="s">
        <v>82</v>
      </c>
      <c r="AW271" s="12" t="s">
        <v>35</v>
      </c>
      <c r="AX271" s="12" t="s">
        <v>80</v>
      </c>
      <c r="AY271" s="223" t="s">
        <v>123</v>
      </c>
    </row>
    <row r="272" spans="2:51" s="13" customFormat="1" ht="13.5">
      <c r="B272" s="230"/>
      <c r="D272" s="215" t="s">
        <v>133</v>
      </c>
      <c r="E272" s="231" t="s">
        <v>5</v>
      </c>
      <c r="F272" s="232" t="s">
        <v>136</v>
      </c>
      <c r="H272" s="233">
        <v>1</v>
      </c>
      <c r="I272" s="234"/>
      <c r="L272" s="230"/>
      <c r="M272" s="235"/>
      <c r="N272" s="236"/>
      <c r="O272" s="236"/>
      <c r="P272" s="236"/>
      <c r="Q272" s="236"/>
      <c r="R272" s="236"/>
      <c r="S272" s="236"/>
      <c r="T272" s="237"/>
      <c r="AT272" s="231" t="s">
        <v>133</v>
      </c>
      <c r="AU272" s="231" t="s">
        <v>82</v>
      </c>
      <c r="AV272" s="13" t="s">
        <v>131</v>
      </c>
      <c r="AW272" s="13" t="s">
        <v>35</v>
      </c>
      <c r="AX272" s="13" t="s">
        <v>72</v>
      </c>
      <c r="AY272" s="231" t="s">
        <v>123</v>
      </c>
    </row>
    <row r="273" spans="2:65" s="1" customFormat="1" ht="16.5" customHeight="1">
      <c r="B273" s="201"/>
      <c r="C273" s="202" t="s">
        <v>352</v>
      </c>
      <c r="D273" s="202" t="s">
        <v>126</v>
      </c>
      <c r="E273" s="203" t="s">
        <v>353</v>
      </c>
      <c r="F273" s="204" t="s">
        <v>343</v>
      </c>
      <c r="G273" s="205" t="s">
        <v>344</v>
      </c>
      <c r="H273" s="206">
        <v>1</v>
      </c>
      <c r="I273" s="207"/>
      <c r="J273" s="208">
        <f>ROUND(I273*H273,2)</f>
        <v>0</v>
      </c>
      <c r="K273" s="204" t="s">
        <v>5</v>
      </c>
      <c r="L273" s="46"/>
      <c r="M273" s="209" t="s">
        <v>5</v>
      </c>
      <c r="N273" s="210" t="s">
        <v>43</v>
      </c>
      <c r="O273" s="47"/>
      <c r="P273" s="211">
        <f>O273*H273</f>
        <v>0</v>
      </c>
      <c r="Q273" s="211">
        <v>0</v>
      </c>
      <c r="R273" s="211">
        <f>Q273*H273</f>
        <v>0</v>
      </c>
      <c r="S273" s="211">
        <v>0</v>
      </c>
      <c r="T273" s="212">
        <f>S273*H273</f>
        <v>0</v>
      </c>
      <c r="AR273" s="24" t="s">
        <v>131</v>
      </c>
      <c r="AT273" s="24" t="s">
        <v>126</v>
      </c>
      <c r="AU273" s="24" t="s">
        <v>82</v>
      </c>
      <c r="AY273" s="24" t="s">
        <v>123</v>
      </c>
      <c r="BE273" s="213">
        <f>IF(N273="základní",J273,0)</f>
        <v>0</v>
      </c>
      <c r="BF273" s="213">
        <f>IF(N273="snížená",J273,0)</f>
        <v>0</v>
      </c>
      <c r="BG273" s="213">
        <f>IF(N273="zákl. přenesená",J273,0)</f>
        <v>0</v>
      </c>
      <c r="BH273" s="213">
        <f>IF(N273="sníž. přenesená",J273,0)</f>
        <v>0</v>
      </c>
      <c r="BI273" s="213">
        <f>IF(N273="nulová",J273,0)</f>
        <v>0</v>
      </c>
      <c r="BJ273" s="24" t="s">
        <v>80</v>
      </c>
      <c r="BK273" s="213">
        <f>ROUND(I273*H273,2)</f>
        <v>0</v>
      </c>
      <c r="BL273" s="24" t="s">
        <v>131</v>
      </c>
      <c r="BM273" s="24" t="s">
        <v>354</v>
      </c>
    </row>
    <row r="274" spans="2:51" s="11" customFormat="1" ht="13.5">
      <c r="B274" s="214"/>
      <c r="D274" s="215" t="s">
        <v>133</v>
      </c>
      <c r="E274" s="216" t="s">
        <v>5</v>
      </c>
      <c r="F274" s="217" t="s">
        <v>355</v>
      </c>
      <c r="H274" s="216" t="s">
        <v>5</v>
      </c>
      <c r="I274" s="218"/>
      <c r="L274" s="214"/>
      <c r="M274" s="219"/>
      <c r="N274" s="220"/>
      <c r="O274" s="220"/>
      <c r="P274" s="220"/>
      <c r="Q274" s="220"/>
      <c r="R274" s="220"/>
      <c r="S274" s="220"/>
      <c r="T274" s="221"/>
      <c r="AT274" s="216" t="s">
        <v>133</v>
      </c>
      <c r="AU274" s="216" t="s">
        <v>82</v>
      </c>
      <c r="AV274" s="11" t="s">
        <v>80</v>
      </c>
      <c r="AW274" s="11" t="s">
        <v>35</v>
      </c>
      <c r="AX274" s="11" t="s">
        <v>72</v>
      </c>
      <c r="AY274" s="216" t="s">
        <v>123</v>
      </c>
    </row>
    <row r="275" spans="2:51" s="11" customFormat="1" ht="13.5">
      <c r="B275" s="214"/>
      <c r="D275" s="215" t="s">
        <v>133</v>
      </c>
      <c r="E275" s="216" t="s">
        <v>5</v>
      </c>
      <c r="F275" s="217" t="s">
        <v>356</v>
      </c>
      <c r="H275" s="216" t="s">
        <v>5</v>
      </c>
      <c r="I275" s="218"/>
      <c r="L275" s="214"/>
      <c r="M275" s="219"/>
      <c r="N275" s="220"/>
      <c r="O275" s="220"/>
      <c r="P275" s="220"/>
      <c r="Q275" s="220"/>
      <c r="R275" s="220"/>
      <c r="S275" s="220"/>
      <c r="T275" s="221"/>
      <c r="AT275" s="216" t="s">
        <v>133</v>
      </c>
      <c r="AU275" s="216" t="s">
        <v>82</v>
      </c>
      <c r="AV275" s="11" t="s">
        <v>80</v>
      </c>
      <c r="AW275" s="11" t="s">
        <v>35</v>
      </c>
      <c r="AX275" s="11" t="s">
        <v>72</v>
      </c>
      <c r="AY275" s="216" t="s">
        <v>123</v>
      </c>
    </row>
    <row r="276" spans="2:51" s="12" customFormat="1" ht="13.5">
      <c r="B276" s="222"/>
      <c r="D276" s="215" t="s">
        <v>133</v>
      </c>
      <c r="E276" s="223" t="s">
        <v>5</v>
      </c>
      <c r="F276" s="224" t="s">
        <v>80</v>
      </c>
      <c r="H276" s="225">
        <v>1</v>
      </c>
      <c r="I276" s="226"/>
      <c r="L276" s="222"/>
      <c r="M276" s="227"/>
      <c r="N276" s="228"/>
      <c r="O276" s="228"/>
      <c r="P276" s="228"/>
      <c r="Q276" s="228"/>
      <c r="R276" s="228"/>
      <c r="S276" s="228"/>
      <c r="T276" s="229"/>
      <c r="AT276" s="223" t="s">
        <v>133</v>
      </c>
      <c r="AU276" s="223" t="s">
        <v>82</v>
      </c>
      <c r="AV276" s="12" t="s">
        <v>82</v>
      </c>
      <c r="AW276" s="12" t="s">
        <v>35</v>
      </c>
      <c r="AX276" s="12" t="s">
        <v>72</v>
      </c>
      <c r="AY276" s="223" t="s">
        <v>123</v>
      </c>
    </row>
    <row r="277" spans="2:51" s="13" customFormat="1" ht="13.5">
      <c r="B277" s="230"/>
      <c r="D277" s="215" t="s">
        <v>133</v>
      </c>
      <c r="E277" s="231" t="s">
        <v>5</v>
      </c>
      <c r="F277" s="232" t="s">
        <v>136</v>
      </c>
      <c r="H277" s="233">
        <v>1</v>
      </c>
      <c r="I277" s="234"/>
      <c r="L277" s="230"/>
      <c r="M277" s="235"/>
      <c r="N277" s="236"/>
      <c r="O277" s="236"/>
      <c r="P277" s="236"/>
      <c r="Q277" s="236"/>
      <c r="R277" s="236"/>
      <c r="S277" s="236"/>
      <c r="T277" s="237"/>
      <c r="AT277" s="231" t="s">
        <v>133</v>
      </c>
      <c r="AU277" s="231" t="s">
        <v>82</v>
      </c>
      <c r="AV277" s="13" t="s">
        <v>131</v>
      </c>
      <c r="AW277" s="13" t="s">
        <v>35</v>
      </c>
      <c r="AX277" s="13" t="s">
        <v>80</v>
      </c>
      <c r="AY277" s="231" t="s">
        <v>123</v>
      </c>
    </row>
    <row r="278" spans="2:65" s="1" customFormat="1" ht="16.5" customHeight="1">
      <c r="B278" s="201"/>
      <c r="C278" s="202" t="s">
        <v>357</v>
      </c>
      <c r="D278" s="202" t="s">
        <v>126</v>
      </c>
      <c r="E278" s="203" t="s">
        <v>358</v>
      </c>
      <c r="F278" s="204" t="s">
        <v>343</v>
      </c>
      <c r="G278" s="205" t="s">
        <v>344</v>
      </c>
      <c r="H278" s="206">
        <v>1</v>
      </c>
      <c r="I278" s="207"/>
      <c r="J278" s="208">
        <f>ROUND(I278*H278,2)</f>
        <v>0</v>
      </c>
      <c r="K278" s="204" t="s">
        <v>5</v>
      </c>
      <c r="L278" s="46"/>
      <c r="M278" s="209" t="s">
        <v>5</v>
      </c>
      <c r="N278" s="210" t="s">
        <v>43</v>
      </c>
      <c r="O278" s="47"/>
      <c r="P278" s="211">
        <f>O278*H278</f>
        <v>0</v>
      </c>
      <c r="Q278" s="211">
        <v>0</v>
      </c>
      <c r="R278" s="211">
        <f>Q278*H278</f>
        <v>0</v>
      </c>
      <c r="S278" s="211">
        <v>0</v>
      </c>
      <c r="T278" s="212">
        <f>S278*H278</f>
        <v>0</v>
      </c>
      <c r="AR278" s="24" t="s">
        <v>131</v>
      </c>
      <c r="AT278" s="24" t="s">
        <v>126</v>
      </c>
      <c r="AU278" s="24" t="s">
        <v>82</v>
      </c>
      <c r="AY278" s="24" t="s">
        <v>123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24" t="s">
        <v>80</v>
      </c>
      <c r="BK278" s="213">
        <f>ROUND(I278*H278,2)</f>
        <v>0</v>
      </c>
      <c r="BL278" s="24" t="s">
        <v>131</v>
      </c>
      <c r="BM278" s="24" t="s">
        <v>359</v>
      </c>
    </row>
    <row r="279" spans="2:51" s="11" customFormat="1" ht="13.5">
      <c r="B279" s="214"/>
      <c r="D279" s="215" t="s">
        <v>133</v>
      </c>
      <c r="E279" s="216" t="s">
        <v>5</v>
      </c>
      <c r="F279" s="217" t="s">
        <v>360</v>
      </c>
      <c r="H279" s="216" t="s">
        <v>5</v>
      </c>
      <c r="I279" s="218"/>
      <c r="L279" s="214"/>
      <c r="M279" s="219"/>
      <c r="N279" s="220"/>
      <c r="O279" s="220"/>
      <c r="P279" s="220"/>
      <c r="Q279" s="220"/>
      <c r="R279" s="220"/>
      <c r="S279" s="220"/>
      <c r="T279" s="221"/>
      <c r="AT279" s="216" t="s">
        <v>133</v>
      </c>
      <c r="AU279" s="216" t="s">
        <v>82</v>
      </c>
      <c r="AV279" s="11" t="s">
        <v>80</v>
      </c>
      <c r="AW279" s="11" t="s">
        <v>35</v>
      </c>
      <c r="AX279" s="11" t="s">
        <v>72</v>
      </c>
      <c r="AY279" s="216" t="s">
        <v>123</v>
      </c>
    </row>
    <row r="280" spans="2:51" s="11" customFormat="1" ht="13.5">
      <c r="B280" s="214"/>
      <c r="D280" s="215" t="s">
        <v>133</v>
      </c>
      <c r="E280" s="216" t="s">
        <v>5</v>
      </c>
      <c r="F280" s="217" t="s">
        <v>361</v>
      </c>
      <c r="H280" s="216" t="s">
        <v>5</v>
      </c>
      <c r="I280" s="218"/>
      <c r="L280" s="214"/>
      <c r="M280" s="219"/>
      <c r="N280" s="220"/>
      <c r="O280" s="220"/>
      <c r="P280" s="220"/>
      <c r="Q280" s="220"/>
      <c r="R280" s="220"/>
      <c r="S280" s="220"/>
      <c r="T280" s="221"/>
      <c r="AT280" s="216" t="s">
        <v>133</v>
      </c>
      <c r="AU280" s="216" t="s">
        <v>82</v>
      </c>
      <c r="AV280" s="11" t="s">
        <v>80</v>
      </c>
      <c r="AW280" s="11" t="s">
        <v>35</v>
      </c>
      <c r="AX280" s="11" t="s">
        <v>72</v>
      </c>
      <c r="AY280" s="216" t="s">
        <v>123</v>
      </c>
    </row>
    <row r="281" spans="2:51" s="12" customFormat="1" ht="13.5">
      <c r="B281" s="222"/>
      <c r="D281" s="215" t="s">
        <v>133</v>
      </c>
      <c r="E281" s="223" t="s">
        <v>5</v>
      </c>
      <c r="F281" s="224" t="s">
        <v>80</v>
      </c>
      <c r="H281" s="225">
        <v>1</v>
      </c>
      <c r="I281" s="226"/>
      <c r="L281" s="222"/>
      <c r="M281" s="227"/>
      <c r="N281" s="228"/>
      <c r="O281" s="228"/>
      <c r="P281" s="228"/>
      <c r="Q281" s="228"/>
      <c r="R281" s="228"/>
      <c r="S281" s="228"/>
      <c r="T281" s="229"/>
      <c r="AT281" s="223" t="s">
        <v>133</v>
      </c>
      <c r="AU281" s="223" t="s">
        <v>82</v>
      </c>
      <c r="AV281" s="12" t="s">
        <v>82</v>
      </c>
      <c r="AW281" s="12" t="s">
        <v>35</v>
      </c>
      <c r="AX281" s="12" t="s">
        <v>72</v>
      </c>
      <c r="AY281" s="223" t="s">
        <v>123</v>
      </c>
    </row>
    <row r="282" spans="2:51" s="13" customFormat="1" ht="13.5">
      <c r="B282" s="230"/>
      <c r="D282" s="215" t="s">
        <v>133</v>
      </c>
      <c r="E282" s="231" t="s">
        <v>5</v>
      </c>
      <c r="F282" s="232" t="s">
        <v>136</v>
      </c>
      <c r="H282" s="233">
        <v>1</v>
      </c>
      <c r="I282" s="234"/>
      <c r="L282" s="230"/>
      <c r="M282" s="235"/>
      <c r="N282" s="236"/>
      <c r="O282" s="236"/>
      <c r="P282" s="236"/>
      <c r="Q282" s="236"/>
      <c r="R282" s="236"/>
      <c r="S282" s="236"/>
      <c r="T282" s="237"/>
      <c r="AT282" s="231" t="s">
        <v>133</v>
      </c>
      <c r="AU282" s="231" t="s">
        <v>82</v>
      </c>
      <c r="AV282" s="13" t="s">
        <v>131</v>
      </c>
      <c r="AW282" s="13" t="s">
        <v>35</v>
      </c>
      <c r="AX282" s="13" t="s">
        <v>80</v>
      </c>
      <c r="AY282" s="231" t="s">
        <v>123</v>
      </c>
    </row>
    <row r="283" spans="2:65" s="1" customFormat="1" ht="16.5" customHeight="1">
      <c r="B283" s="201"/>
      <c r="C283" s="202" t="s">
        <v>362</v>
      </c>
      <c r="D283" s="202" t="s">
        <v>126</v>
      </c>
      <c r="E283" s="203" t="s">
        <v>363</v>
      </c>
      <c r="F283" s="204" t="s">
        <v>343</v>
      </c>
      <c r="G283" s="205" t="s">
        <v>344</v>
      </c>
      <c r="H283" s="206">
        <v>1</v>
      </c>
      <c r="I283" s="207"/>
      <c r="J283" s="208">
        <f>ROUND(I283*H283,2)</f>
        <v>0</v>
      </c>
      <c r="K283" s="204" t="s">
        <v>5</v>
      </c>
      <c r="L283" s="46"/>
      <c r="M283" s="209" t="s">
        <v>5</v>
      </c>
      <c r="N283" s="210" t="s">
        <v>43</v>
      </c>
      <c r="O283" s="47"/>
      <c r="P283" s="211">
        <f>O283*H283</f>
        <v>0</v>
      </c>
      <c r="Q283" s="211">
        <v>0</v>
      </c>
      <c r="R283" s="211">
        <f>Q283*H283</f>
        <v>0</v>
      </c>
      <c r="S283" s="211">
        <v>0</v>
      </c>
      <c r="T283" s="212">
        <f>S283*H283</f>
        <v>0</v>
      </c>
      <c r="AR283" s="24" t="s">
        <v>131</v>
      </c>
      <c r="AT283" s="24" t="s">
        <v>126</v>
      </c>
      <c r="AU283" s="24" t="s">
        <v>82</v>
      </c>
      <c r="AY283" s="24" t="s">
        <v>123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24" t="s">
        <v>80</v>
      </c>
      <c r="BK283" s="213">
        <f>ROUND(I283*H283,2)</f>
        <v>0</v>
      </c>
      <c r="BL283" s="24" t="s">
        <v>131</v>
      </c>
      <c r="BM283" s="24" t="s">
        <v>364</v>
      </c>
    </row>
    <row r="284" spans="2:51" s="11" customFormat="1" ht="13.5">
      <c r="B284" s="214"/>
      <c r="D284" s="215" t="s">
        <v>133</v>
      </c>
      <c r="E284" s="216" t="s">
        <v>5</v>
      </c>
      <c r="F284" s="217" t="s">
        <v>355</v>
      </c>
      <c r="H284" s="216" t="s">
        <v>5</v>
      </c>
      <c r="I284" s="218"/>
      <c r="L284" s="214"/>
      <c r="M284" s="219"/>
      <c r="N284" s="220"/>
      <c r="O284" s="220"/>
      <c r="P284" s="220"/>
      <c r="Q284" s="220"/>
      <c r="R284" s="220"/>
      <c r="S284" s="220"/>
      <c r="T284" s="221"/>
      <c r="AT284" s="216" t="s">
        <v>133</v>
      </c>
      <c r="AU284" s="216" t="s">
        <v>82</v>
      </c>
      <c r="AV284" s="11" t="s">
        <v>80</v>
      </c>
      <c r="AW284" s="11" t="s">
        <v>35</v>
      </c>
      <c r="AX284" s="11" t="s">
        <v>72</v>
      </c>
      <c r="AY284" s="216" t="s">
        <v>123</v>
      </c>
    </row>
    <row r="285" spans="2:51" s="11" customFormat="1" ht="13.5">
      <c r="B285" s="214"/>
      <c r="D285" s="215" t="s">
        <v>133</v>
      </c>
      <c r="E285" s="216" t="s">
        <v>5</v>
      </c>
      <c r="F285" s="217" t="s">
        <v>365</v>
      </c>
      <c r="H285" s="216" t="s">
        <v>5</v>
      </c>
      <c r="I285" s="218"/>
      <c r="L285" s="214"/>
      <c r="M285" s="219"/>
      <c r="N285" s="220"/>
      <c r="O285" s="220"/>
      <c r="P285" s="220"/>
      <c r="Q285" s="220"/>
      <c r="R285" s="220"/>
      <c r="S285" s="220"/>
      <c r="T285" s="221"/>
      <c r="AT285" s="216" t="s">
        <v>133</v>
      </c>
      <c r="AU285" s="216" t="s">
        <v>82</v>
      </c>
      <c r="AV285" s="11" t="s">
        <v>80</v>
      </c>
      <c r="AW285" s="11" t="s">
        <v>35</v>
      </c>
      <c r="AX285" s="11" t="s">
        <v>72</v>
      </c>
      <c r="AY285" s="216" t="s">
        <v>123</v>
      </c>
    </row>
    <row r="286" spans="2:51" s="12" customFormat="1" ht="13.5">
      <c r="B286" s="222"/>
      <c r="D286" s="215" t="s">
        <v>133</v>
      </c>
      <c r="E286" s="223" t="s">
        <v>5</v>
      </c>
      <c r="F286" s="224" t="s">
        <v>80</v>
      </c>
      <c r="H286" s="225">
        <v>1</v>
      </c>
      <c r="I286" s="226"/>
      <c r="L286" s="222"/>
      <c r="M286" s="227"/>
      <c r="N286" s="228"/>
      <c r="O286" s="228"/>
      <c r="P286" s="228"/>
      <c r="Q286" s="228"/>
      <c r="R286" s="228"/>
      <c r="S286" s="228"/>
      <c r="T286" s="229"/>
      <c r="AT286" s="223" t="s">
        <v>133</v>
      </c>
      <c r="AU286" s="223" t="s">
        <v>82</v>
      </c>
      <c r="AV286" s="12" t="s">
        <v>82</v>
      </c>
      <c r="AW286" s="12" t="s">
        <v>35</v>
      </c>
      <c r="AX286" s="12" t="s">
        <v>72</v>
      </c>
      <c r="AY286" s="223" t="s">
        <v>123</v>
      </c>
    </row>
    <row r="287" spans="2:51" s="13" customFormat="1" ht="13.5">
      <c r="B287" s="230"/>
      <c r="D287" s="215" t="s">
        <v>133</v>
      </c>
      <c r="E287" s="231" t="s">
        <v>5</v>
      </c>
      <c r="F287" s="232" t="s">
        <v>136</v>
      </c>
      <c r="H287" s="233">
        <v>1</v>
      </c>
      <c r="I287" s="234"/>
      <c r="L287" s="230"/>
      <c r="M287" s="235"/>
      <c r="N287" s="236"/>
      <c r="O287" s="236"/>
      <c r="P287" s="236"/>
      <c r="Q287" s="236"/>
      <c r="R287" s="236"/>
      <c r="S287" s="236"/>
      <c r="T287" s="237"/>
      <c r="AT287" s="231" t="s">
        <v>133</v>
      </c>
      <c r="AU287" s="231" t="s">
        <v>82</v>
      </c>
      <c r="AV287" s="13" t="s">
        <v>131</v>
      </c>
      <c r="AW287" s="13" t="s">
        <v>35</v>
      </c>
      <c r="AX287" s="13" t="s">
        <v>80</v>
      </c>
      <c r="AY287" s="231" t="s">
        <v>123</v>
      </c>
    </row>
    <row r="288" spans="2:65" s="1" customFormat="1" ht="16.5" customHeight="1">
      <c r="B288" s="201"/>
      <c r="C288" s="202" t="s">
        <v>366</v>
      </c>
      <c r="D288" s="202" t="s">
        <v>126</v>
      </c>
      <c r="E288" s="203" t="s">
        <v>367</v>
      </c>
      <c r="F288" s="204" t="s">
        <v>368</v>
      </c>
      <c r="G288" s="205" t="s">
        <v>344</v>
      </c>
      <c r="H288" s="206">
        <v>1</v>
      </c>
      <c r="I288" s="207"/>
      <c r="J288" s="208">
        <f>ROUND(I288*H288,2)</f>
        <v>0</v>
      </c>
      <c r="K288" s="204" t="s">
        <v>5</v>
      </c>
      <c r="L288" s="46"/>
      <c r="M288" s="209" t="s">
        <v>5</v>
      </c>
      <c r="N288" s="210" t="s">
        <v>43</v>
      </c>
      <c r="O288" s="47"/>
      <c r="P288" s="211">
        <f>O288*H288</f>
        <v>0</v>
      </c>
      <c r="Q288" s="211">
        <v>0</v>
      </c>
      <c r="R288" s="211">
        <f>Q288*H288</f>
        <v>0</v>
      </c>
      <c r="S288" s="211">
        <v>0</v>
      </c>
      <c r="T288" s="212">
        <f>S288*H288</f>
        <v>0</v>
      </c>
      <c r="AR288" s="24" t="s">
        <v>131</v>
      </c>
      <c r="AT288" s="24" t="s">
        <v>126</v>
      </c>
      <c r="AU288" s="24" t="s">
        <v>82</v>
      </c>
      <c r="AY288" s="24" t="s">
        <v>123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24" t="s">
        <v>80</v>
      </c>
      <c r="BK288" s="213">
        <f>ROUND(I288*H288,2)</f>
        <v>0</v>
      </c>
      <c r="BL288" s="24" t="s">
        <v>131</v>
      </c>
      <c r="BM288" s="24" t="s">
        <v>369</v>
      </c>
    </row>
    <row r="289" spans="2:51" s="11" customFormat="1" ht="13.5">
      <c r="B289" s="214"/>
      <c r="D289" s="215" t="s">
        <v>133</v>
      </c>
      <c r="E289" s="216" t="s">
        <v>5</v>
      </c>
      <c r="F289" s="217" t="s">
        <v>370</v>
      </c>
      <c r="H289" s="216" t="s">
        <v>5</v>
      </c>
      <c r="I289" s="218"/>
      <c r="L289" s="214"/>
      <c r="M289" s="219"/>
      <c r="N289" s="220"/>
      <c r="O289" s="220"/>
      <c r="P289" s="220"/>
      <c r="Q289" s="220"/>
      <c r="R289" s="220"/>
      <c r="S289" s="220"/>
      <c r="T289" s="221"/>
      <c r="AT289" s="216" t="s">
        <v>133</v>
      </c>
      <c r="AU289" s="216" t="s">
        <v>82</v>
      </c>
      <c r="AV289" s="11" t="s">
        <v>80</v>
      </c>
      <c r="AW289" s="11" t="s">
        <v>35</v>
      </c>
      <c r="AX289" s="11" t="s">
        <v>72</v>
      </c>
      <c r="AY289" s="216" t="s">
        <v>123</v>
      </c>
    </row>
    <row r="290" spans="2:51" s="11" customFormat="1" ht="13.5">
      <c r="B290" s="214"/>
      <c r="D290" s="215" t="s">
        <v>133</v>
      </c>
      <c r="E290" s="216" t="s">
        <v>5</v>
      </c>
      <c r="F290" s="217" t="s">
        <v>371</v>
      </c>
      <c r="H290" s="216" t="s">
        <v>5</v>
      </c>
      <c r="I290" s="218"/>
      <c r="L290" s="214"/>
      <c r="M290" s="219"/>
      <c r="N290" s="220"/>
      <c r="O290" s="220"/>
      <c r="P290" s="220"/>
      <c r="Q290" s="220"/>
      <c r="R290" s="220"/>
      <c r="S290" s="220"/>
      <c r="T290" s="221"/>
      <c r="AT290" s="216" t="s">
        <v>133</v>
      </c>
      <c r="AU290" s="216" t="s">
        <v>82</v>
      </c>
      <c r="AV290" s="11" t="s">
        <v>80</v>
      </c>
      <c r="AW290" s="11" t="s">
        <v>35</v>
      </c>
      <c r="AX290" s="11" t="s">
        <v>72</v>
      </c>
      <c r="AY290" s="216" t="s">
        <v>123</v>
      </c>
    </row>
    <row r="291" spans="2:51" s="11" customFormat="1" ht="13.5">
      <c r="B291" s="214"/>
      <c r="D291" s="215" t="s">
        <v>133</v>
      </c>
      <c r="E291" s="216" t="s">
        <v>5</v>
      </c>
      <c r="F291" s="217" t="s">
        <v>372</v>
      </c>
      <c r="H291" s="216" t="s">
        <v>5</v>
      </c>
      <c r="I291" s="218"/>
      <c r="L291" s="214"/>
      <c r="M291" s="219"/>
      <c r="N291" s="220"/>
      <c r="O291" s="220"/>
      <c r="P291" s="220"/>
      <c r="Q291" s="220"/>
      <c r="R291" s="220"/>
      <c r="S291" s="220"/>
      <c r="T291" s="221"/>
      <c r="AT291" s="216" t="s">
        <v>133</v>
      </c>
      <c r="AU291" s="216" t="s">
        <v>82</v>
      </c>
      <c r="AV291" s="11" t="s">
        <v>80</v>
      </c>
      <c r="AW291" s="11" t="s">
        <v>35</v>
      </c>
      <c r="AX291" s="11" t="s">
        <v>72</v>
      </c>
      <c r="AY291" s="216" t="s">
        <v>123</v>
      </c>
    </row>
    <row r="292" spans="2:51" s="12" customFormat="1" ht="13.5">
      <c r="B292" s="222"/>
      <c r="D292" s="215" t="s">
        <v>133</v>
      </c>
      <c r="E292" s="223" t="s">
        <v>5</v>
      </c>
      <c r="F292" s="224" t="s">
        <v>80</v>
      </c>
      <c r="H292" s="225">
        <v>1</v>
      </c>
      <c r="I292" s="226"/>
      <c r="L292" s="222"/>
      <c r="M292" s="227"/>
      <c r="N292" s="228"/>
      <c r="O292" s="228"/>
      <c r="P292" s="228"/>
      <c r="Q292" s="228"/>
      <c r="R292" s="228"/>
      <c r="S292" s="228"/>
      <c r="T292" s="229"/>
      <c r="AT292" s="223" t="s">
        <v>133</v>
      </c>
      <c r="AU292" s="223" t="s">
        <v>82</v>
      </c>
      <c r="AV292" s="12" t="s">
        <v>82</v>
      </c>
      <c r="AW292" s="12" t="s">
        <v>35</v>
      </c>
      <c r="AX292" s="12" t="s">
        <v>72</v>
      </c>
      <c r="AY292" s="223" t="s">
        <v>123</v>
      </c>
    </row>
    <row r="293" spans="2:51" s="13" customFormat="1" ht="13.5">
      <c r="B293" s="230"/>
      <c r="D293" s="215" t="s">
        <v>133</v>
      </c>
      <c r="E293" s="231" t="s">
        <v>5</v>
      </c>
      <c r="F293" s="232" t="s">
        <v>136</v>
      </c>
      <c r="H293" s="233">
        <v>1</v>
      </c>
      <c r="I293" s="234"/>
      <c r="L293" s="230"/>
      <c r="M293" s="235"/>
      <c r="N293" s="236"/>
      <c r="O293" s="236"/>
      <c r="P293" s="236"/>
      <c r="Q293" s="236"/>
      <c r="R293" s="236"/>
      <c r="S293" s="236"/>
      <c r="T293" s="237"/>
      <c r="AT293" s="231" t="s">
        <v>133</v>
      </c>
      <c r="AU293" s="231" t="s">
        <v>82</v>
      </c>
      <c r="AV293" s="13" t="s">
        <v>131</v>
      </c>
      <c r="AW293" s="13" t="s">
        <v>35</v>
      </c>
      <c r="AX293" s="13" t="s">
        <v>80</v>
      </c>
      <c r="AY293" s="231" t="s">
        <v>123</v>
      </c>
    </row>
    <row r="294" spans="2:65" s="1" customFormat="1" ht="16.5" customHeight="1">
      <c r="B294" s="201"/>
      <c r="C294" s="202" t="s">
        <v>373</v>
      </c>
      <c r="D294" s="202" t="s">
        <v>126</v>
      </c>
      <c r="E294" s="203" t="s">
        <v>374</v>
      </c>
      <c r="F294" s="204" t="s">
        <v>343</v>
      </c>
      <c r="G294" s="205" t="s">
        <v>344</v>
      </c>
      <c r="H294" s="206">
        <v>1</v>
      </c>
      <c r="I294" s="207"/>
      <c r="J294" s="208">
        <f>ROUND(I294*H294,2)</f>
        <v>0</v>
      </c>
      <c r="K294" s="204" t="s">
        <v>5</v>
      </c>
      <c r="L294" s="46"/>
      <c r="M294" s="209" t="s">
        <v>5</v>
      </c>
      <c r="N294" s="210" t="s">
        <v>43</v>
      </c>
      <c r="O294" s="47"/>
      <c r="P294" s="211">
        <f>O294*H294</f>
        <v>0</v>
      </c>
      <c r="Q294" s="211">
        <v>0</v>
      </c>
      <c r="R294" s="211">
        <f>Q294*H294</f>
        <v>0</v>
      </c>
      <c r="S294" s="211">
        <v>0</v>
      </c>
      <c r="T294" s="212">
        <f>S294*H294</f>
        <v>0</v>
      </c>
      <c r="AR294" s="24" t="s">
        <v>131</v>
      </c>
      <c r="AT294" s="24" t="s">
        <v>126</v>
      </c>
      <c r="AU294" s="24" t="s">
        <v>82</v>
      </c>
      <c r="AY294" s="24" t="s">
        <v>123</v>
      </c>
      <c r="BE294" s="213">
        <f>IF(N294="základní",J294,0)</f>
        <v>0</v>
      </c>
      <c r="BF294" s="213">
        <f>IF(N294="snížená",J294,0)</f>
        <v>0</v>
      </c>
      <c r="BG294" s="213">
        <f>IF(N294="zákl. přenesená",J294,0)</f>
        <v>0</v>
      </c>
      <c r="BH294" s="213">
        <f>IF(N294="sníž. přenesená",J294,0)</f>
        <v>0</v>
      </c>
      <c r="BI294" s="213">
        <f>IF(N294="nulová",J294,0)</f>
        <v>0</v>
      </c>
      <c r="BJ294" s="24" t="s">
        <v>80</v>
      </c>
      <c r="BK294" s="213">
        <f>ROUND(I294*H294,2)</f>
        <v>0</v>
      </c>
      <c r="BL294" s="24" t="s">
        <v>131</v>
      </c>
      <c r="BM294" s="24" t="s">
        <v>375</v>
      </c>
    </row>
    <row r="295" spans="2:51" s="11" customFormat="1" ht="13.5">
      <c r="B295" s="214"/>
      <c r="D295" s="215" t="s">
        <v>133</v>
      </c>
      <c r="E295" s="216" t="s">
        <v>5</v>
      </c>
      <c r="F295" s="217" t="s">
        <v>355</v>
      </c>
      <c r="H295" s="216" t="s">
        <v>5</v>
      </c>
      <c r="I295" s="218"/>
      <c r="L295" s="214"/>
      <c r="M295" s="219"/>
      <c r="N295" s="220"/>
      <c r="O295" s="220"/>
      <c r="P295" s="220"/>
      <c r="Q295" s="220"/>
      <c r="R295" s="220"/>
      <c r="S295" s="220"/>
      <c r="T295" s="221"/>
      <c r="AT295" s="216" t="s">
        <v>133</v>
      </c>
      <c r="AU295" s="216" t="s">
        <v>82</v>
      </c>
      <c r="AV295" s="11" t="s">
        <v>80</v>
      </c>
      <c r="AW295" s="11" t="s">
        <v>35</v>
      </c>
      <c r="AX295" s="11" t="s">
        <v>72</v>
      </c>
      <c r="AY295" s="216" t="s">
        <v>123</v>
      </c>
    </row>
    <row r="296" spans="2:51" s="11" customFormat="1" ht="13.5">
      <c r="B296" s="214"/>
      <c r="D296" s="215" t="s">
        <v>133</v>
      </c>
      <c r="E296" s="216" t="s">
        <v>5</v>
      </c>
      <c r="F296" s="217" t="s">
        <v>376</v>
      </c>
      <c r="H296" s="216" t="s">
        <v>5</v>
      </c>
      <c r="I296" s="218"/>
      <c r="L296" s="214"/>
      <c r="M296" s="219"/>
      <c r="N296" s="220"/>
      <c r="O296" s="220"/>
      <c r="P296" s="220"/>
      <c r="Q296" s="220"/>
      <c r="R296" s="220"/>
      <c r="S296" s="220"/>
      <c r="T296" s="221"/>
      <c r="AT296" s="216" t="s">
        <v>133</v>
      </c>
      <c r="AU296" s="216" t="s">
        <v>82</v>
      </c>
      <c r="AV296" s="11" t="s">
        <v>80</v>
      </c>
      <c r="AW296" s="11" t="s">
        <v>35</v>
      </c>
      <c r="AX296" s="11" t="s">
        <v>72</v>
      </c>
      <c r="AY296" s="216" t="s">
        <v>123</v>
      </c>
    </row>
    <row r="297" spans="2:51" s="12" customFormat="1" ht="13.5">
      <c r="B297" s="222"/>
      <c r="D297" s="215" t="s">
        <v>133</v>
      </c>
      <c r="E297" s="223" t="s">
        <v>5</v>
      </c>
      <c r="F297" s="224" t="s">
        <v>80</v>
      </c>
      <c r="H297" s="225">
        <v>1</v>
      </c>
      <c r="I297" s="226"/>
      <c r="L297" s="222"/>
      <c r="M297" s="227"/>
      <c r="N297" s="228"/>
      <c r="O297" s="228"/>
      <c r="P297" s="228"/>
      <c r="Q297" s="228"/>
      <c r="R297" s="228"/>
      <c r="S297" s="228"/>
      <c r="T297" s="229"/>
      <c r="AT297" s="223" t="s">
        <v>133</v>
      </c>
      <c r="AU297" s="223" t="s">
        <v>82</v>
      </c>
      <c r="AV297" s="12" t="s">
        <v>82</v>
      </c>
      <c r="AW297" s="12" t="s">
        <v>35</v>
      </c>
      <c r="AX297" s="12" t="s">
        <v>72</v>
      </c>
      <c r="AY297" s="223" t="s">
        <v>123</v>
      </c>
    </row>
    <row r="298" spans="2:51" s="13" customFormat="1" ht="13.5">
      <c r="B298" s="230"/>
      <c r="D298" s="215" t="s">
        <v>133</v>
      </c>
      <c r="E298" s="231" t="s">
        <v>5</v>
      </c>
      <c r="F298" s="232" t="s">
        <v>136</v>
      </c>
      <c r="H298" s="233">
        <v>1</v>
      </c>
      <c r="I298" s="234"/>
      <c r="L298" s="230"/>
      <c r="M298" s="235"/>
      <c r="N298" s="236"/>
      <c r="O298" s="236"/>
      <c r="P298" s="236"/>
      <c r="Q298" s="236"/>
      <c r="R298" s="236"/>
      <c r="S298" s="236"/>
      <c r="T298" s="237"/>
      <c r="AT298" s="231" t="s">
        <v>133</v>
      </c>
      <c r="AU298" s="231" t="s">
        <v>82</v>
      </c>
      <c r="AV298" s="13" t="s">
        <v>131</v>
      </c>
      <c r="AW298" s="13" t="s">
        <v>35</v>
      </c>
      <c r="AX298" s="13" t="s">
        <v>80</v>
      </c>
      <c r="AY298" s="231" t="s">
        <v>123</v>
      </c>
    </row>
    <row r="299" spans="2:65" s="1" customFormat="1" ht="16.5" customHeight="1">
      <c r="B299" s="201"/>
      <c r="C299" s="202" t="s">
        <v>377</v>
      </c>
      <c r="D299" s="202" t="s">
        <v>126</v>
      </c>
      <c r="E299" s="203" t="s">
        <v>378</v>
      </c>
      <c r="F299" s="204" t="s">
        <v>368</v>
      </c>
      <c r="G299" s="205" t="s">
        <v>344</v>
      </c>
      <c r="H299" s="206">
        <v>1</v>
      </c>
      <c r="I299" s="207"/>
      <c r="J299" s="208">
        <f>ROUND(I299*H299,2)</f>
        <v>0</v>
      </c>
      <c r="K299" s="204" t="s">
        <v>5</v>
      </c>
      <c r="L299" s="46"/>
      <c r="M299" s="209" t="s">
        <v>5</v>
      </c>
      <c r="N299" s="210" t="s">
        <v>43</v>
      </c>
      <c r="O299" s="47"/>
      <c r="P299" s="211">
        <f>O299*H299</f>
        <v>0</v>
      </c>
      <c r="Q299" s="211">
        <v>0</v>
      </c>
      <c r="R299" s="211">
        <f>Q299*H299</f>
        <v>0</v>
      </c>
      <c r="S299" s="211">
        <v>0</v>
      </c>
      <c r="T299" s="212">
        <f>S299*H299</f>
        <v>0</v>
      </c>
      <c r="AR299" s="24" t="s">
        <v>131</v>
      </c>
      <c r="AT299" s="24" t="s">
        <v>126</v>
      </c>
      <c r="AU299" s="24" t="s">
        <v>82</v>
      </c>
      <c r="AY299" s="24" t="s">
        <v>123</v>
      </c>
      <c r="BE299" s="213">
        <f>IF(N299="základní",J299,0)</f>
        <v>0</v>
      </c>
      <c r="BF299" s="213">
        <f>IF(N299="snížená",J299,0)</f>
        <v>0</v>
      </c>
      <c r="BG299" s="213">
        <f>IF(N299="zákl. přenesená",J299,0)</f>
        <v>0</v>
      </c>
      <c r="BH299" s="213">
        <f>IF(N299="sníž. přenesená",J299,0)</f>
        <v>0</v>
      </c>
      <c r="BI299" s="213">
        <f>IF(N299="nulová",J299,0)</f>
        <v>0</v>
      </c>
      <c r="BJ299" s="24" t="s">
        <v>80</v>
      </c>
      <c r="BK299" s="213">
        <f>ROUND(I299*H299,2)</f>
        <v>0</v>
      </c>
      <c r="BL299" s="24" t="s">
        <v>131</v>
      </c>
      <c r="BM299" s="24" t="s">
        <v>379</v>
      </c>
    </row>
    <row r="300" spans="2:51" s="11" customFormat="1" ht="13.5">
      <c r="B300" s="214"/>
      <c r="D300" s="215" t="s">
        <v>133</v>
      </c>
      <c r="E300" s="216" t="s">
        <v>5</v>
      </c>
      <c r="F300" s="217" t="s">
        <v>380</v>
      </c>
      <c r="H300" s="216" t="s">
        <v>5</v>
      </c>
      <c r="I300" s="218"/>
      <c r="L300" s="214"/>
      <c r="M300" s="219"/>
      <c r="N300" s="220"/>
      <c r="O300" s="220"/>
      <c r="P300" s="220"/>
      <c r="Q300" s="220"/>
      <c r="R300" s="220"/>
      <c r="S300" s="220"/>
      <c r="T300" s="221"/>
      <c r="AT300" s="216" t="s">
        <v>133</v>
      </c>
      <c r="AU300" s="216" t="s">
        <v>82</v>
      </c>
      <c r="AV300" s="11" t="s">
        <v>80</v>
      </c>
      <c r="AW300" s="11" t="s">
        <v>35</v>
      </c>
      <c r="AX300" s="11" t="s">
        <v>72</v>
      </c>
      <c r="AY300" s="216" t="s">
        <v>123</v>
      </c>
    </row>
    <row r="301" spans="2:51" s="11" customFormat="1" ht="13.5">
      <c r="B301" s="214"/>
      <c r="D301" s="215" t="s">
        <v>133</v>
      </c>
      <c r="E301" s="216" t="s">
        <v>5</v>
      </c>
      <c r="F301" s="217" t="s">
        <v>381</v>
      </c>
      <c r="H301" s="216" t="s">
        <v>5</v>
      </c>
      <c r="I301" s="218"/>
      <c r="L301" s="214"/>
      <c r="M301" s="219"/>
      <c r="N301" s="220"/>
      <c r="O301" s="220"/>
      <c r="P301" s="220"/>
      <c r="Q301" s="220"/>
      <c r="R301" s="220"/>
      <c r="S301" s="220"/>
      <c r="T301" s="221"/>
      <c r="AT301" s="216" t="s">
        <v>133</v>
      </c>
      <c r="AU301" s="216" t="s">
        <v>82</v>
      </c>
      <c r="AV301" s="11" t="s">
        <v>80</v>
      </c>
      <c r="AW301" s="11" t="s">
        <v>35</v>
      </c>
      <c r="AX301" s="11" t="s">
        <v>72</v>
      </c>
      <c r="AY301" s="216" t="s">
        <v>123</v>
      </c>
    </row>
    <row r="302" spans="2:51" s="12" customFormat="1" ht="13.5">
      <c r="B302" s="222"/>
      <c r="D302" s="215" t="s">
        <v>133</v>
      </c>
      <c r="E302" s="223" t="s">
        <v>5</v>
      </c>
      <c r="F302" s="224" t="s">
        <v>80</v>
      </c>
      <c r="H302" s="225">
        <v>1</v>
      </c>
      <c r="I302" s="226"/>
      <c r="L302" s="222"/>
      <c r="M302" s="227"/>
      <c r="N302" s="228"/>
      <c r="O302" s="228"/>
      <c r="P302" s="228"/>
      <c r="Q302" s="228"/>
      <c r="R302" s="228"/>
      <c r="S302" s="228"/>
      <c r="T302" s="229"/>
      <c r="AT302" s="223" t="s">
        <v>133</v>
      </c>
      <c r="AU302" s="223" t="s">
        <v>82</v>
      </c>
      <c r="AV302" s="12" t="s">
        <v>82</v>
      </c>
      <c r="AW302" s="12" t="s">
        <v>35</v>
      </c>
      <c r="AX302" s="12" t="s">
        <v>72</v>
      </c>
      <c r="AY302" s="223" t="s">
        <v>123</v>
      </c>
    </row>
    <row r="303" spans="2:51" s="13" customFormat="1" ht="13.5">
      <c r="B303" s="230"/>
      <c r="D303" s="215" t="s">
        <v>133</v>
      </c>
      <c r="E303" s="231" t="s">
        <v>5</v>
      </c>
      <c r="F303" s="232" t="s">
        <v>136</v>
      </c>
      <c r="H303" s="233">
        <v>1</v>
      </c>
      <c r="I303" s="234"/>
      <c r="L303" s="230"/>
      <c r="M303" s="235"/>
      <c r="N303" s="236"/>
      <c r="O303" s="236"/>
      <c r="P303" s="236"/>
      <c r="Q303" s="236"/>
      <c r="R303" s="236"/>
      <c r="S303" s="236"/>
      <c r="T303" s="237"/>
      <c r="AT303" s="231" t="s">
        <v>133</v>
      </c>
      <c r="AU303" s="231" t="s">
        <v>82</v>
      </c>
      <c r="AV303" s="13" t="s">
        <v>131</v>
      </c>
      <c r="AW303" s="13" t="s">
        <v>35</v>
      </c>
      <c r="AX303" s="13" t="s">
        <v>80</v>
      </c>
      <c r="AY303" s="231" t="s">
        <v>123</v>
      </c>
    </row>
    <row r="304" spans="2:63" s="10" customFormat="1" ht="29.85" customHeight="1">
      <c r="B304" s="188"/>
      <c r="D304" s="189" t="s">
        <v>71</v>
      </c>
      <c r="E304" s="199" t="s">
        <v>174</v>
      </c>
      <c r="F304" s="199" t="s">
        <v>382</v>
      </c>
      <c r="I304" s="191"/>
      <c r="J304" s="200">
        <f>BK304</f>
        <v>0</v>
      </c>
      <c r="L304" s="188"/>
      <c r="M304" s="193"/>
      <c r="N304" s="194"/>
      <c r="O304" s="194"/>
      <c r="P304" s="195">
        <f>P305</f>
        <v>0</v>
      </c>
      <c r="Q304" s="194"/>
      <c r="R304" s="195">
        <f>R305</f>
        <v>1.1874687347169999</v>
      </c>
      <c r="S304" s="194"/>
      <c r="T304" s="196">
        <f>T305</f>
        <v>0</v>
      </c>
      <c r="AR304" s="189" t="s">
        <v>80</v>
      </c>
      <c r="AT304" s="197" t="s">
        <v>71</v>
      </c>
      <c r="AU304" s="197" t="s">
        <v>80</v>
      </c>
      <c r="AY304" s="189" t="s">
        <v>123</v>
      </c>
      <c r="BK304" s="198">
        <f>BK305</f>
        <v>0</v>
      </c>
    </row>
    <row r="305" spans="2:63" s="10" customFormat="1" ht="14.85" customHeight="1">
      <c r="B305" s="188"/>
      <c r="D305" s="189" t="s">
        <v>71</v>
      </c>
      <c r="E305" s="199" t="s">
        <v>383</v>
      </c>
      <c r="F305" s="199" t="s">
        <v>384</v>
      </c>
      <c r="I305" s="191"/>
      <c r="J305" s="200">
        <f>BK305</f>
        <v>0</v>
      </c>
      <c r="L305" s="188"/>
      <c r="M305" s="193"/>
      <c r="N305" s="194"/>
      <c r="O305" s="194"/>
      <c r="P305" s="195">
        <f>SUM(P306:P332)</f>
        <v>0</v>
      </c>
      <c r="Q305" s="194"/>
      <c r="R305" s="195">
        <f>SUM(R306:R332)</f>
        <v>1.1874687347169999</v>
      </c>
      <c r="S305" s="194"/>
      <c r="T305" s="196">
        <f>SUM(T306:T332)</f>
        <v>0</v>
      </c>
      <c r="AR305" s="189" t="s">
        <v>80</v>
      </c>
      <c r="AT305" s="197" t="s">
        <v>71</v>
      </c>
      <c r="AU305" s="197" t="s">
        <v>82</v>
      </c>
      <c r="AY305" s="189" t="s">
        <v>123</v>
      </c>
      <c r="BK305" s="198">
        <f>SUM(BK306:BK332)</f>
        <v>0</v>
      </c>
    </row>
    <row r="306" spans="2:65" s="1" customFormat="1" ht="25.5" customHeight="1">
      <c r="B306" s="201"/>
      <c r="C306" s="202" t="s">
        <v>385</v>
      </c>
      <c r="D306" s="202" t="s">
        <v>126</v>
      </c>
      <c r="E306" s="203" t="s">
        <v>386</v>
      </c>
      <c r="F306" s="204" t="s">
        <v>387</v>
      </c>
      <c r="G306" s="205" t="s">
        <v>388</v>
      </c>
      <c r="H306" s="206">
        <v>50</v>
      </c>
      <c r="I306" s="207"/>
      <c r="J306" s="208">
        <f>ROUND(I306*H306,2)</f>
        <v>0</v>
      </c>
      <c r="K306" s="204" t="s">
        <v>130</v>
      </c>
      <c r="L306" s="46"/>
      <c r="M306" s="209" t="s">
        <v>5</v>
      </c>
      <c r="N306" s="210" t="s">
        <v>43</v>
      </c>
      <c r="O306" s="47"/>
      <c r="P306" s="211">
        <f>O306*H306</f>
        <v>0</v>
      </c>
      <c r="Q306" s="211">
        <v>0</v>
      </c>
      <c r="R306" s="211">
        <f>Q306*H306</f>
        <v>0</v>
      </c>
      <c r="S306" s="211">
        <v>0</v>
      </c>
      <c r="T306" s="212">
        <f>S306*H306</f>
        <v>0</v>
      </c>
      <c r="AR306" s="24" t="s">
        <v>131</v>
      </c>
      <c r="AT306" s="24" t="s">
        <v>126</v>
      </c>
      <c r="AU306" s="24" t="s">
        <v>142</v>
      </c>
      <c r="AY306" s="24" t="s">
        <v>123</v>
      </c>
      <c r="BE306" s="213">
        <f>IF(N306="základní",J306,0)</f>
        <v>0</v>
      </c>
      <c r="BF306" s="213">
        <f>IF(N306="snížená",J306,0)</f>
        <v>0</v>
      </c>
      <c r="BG306" s="213">
        <f>IF(N306="zákl. přenesená",J306,0)</f>
        <v>0</v>
      </c>
      <c r="BH306" s="213">
        <f>IF(N306="sníž. přenesená",J306,0)</f>
        <v>0</v>
      </c>
      <c r="BI306" s="213">
        <f>IF(N306="nulová",J306,0)</f>
        <v>0</v>
      </c>
      <c r="BJ306" s="24" t="s">
        <v>80</v>
      </c>
      <c r="BK306" s="213">
        <f>ROUND(I306*H306,2)</f>
        <v>0</v>
      </c>
      <c r="BL306" s="24" t="s">
        <v>131</v>
      </c>
      <c r="BM306" s="24" t="s">
        <v>389</v>
      </c>
    </row>
    <row r="307" spans="2:51" s="11" customFormat="1" ht="13.5">
      <c r="B307" s="214"/>
      <c r="D307" s="215" t="s">
        <v>133</v>
      </c>
      <c r="E307" s="216" t="s">
        <v>5</v>
      </c>
      <c r="F307" s="217" t="s">
        <v>390</v>
      </c>
      <c r="H307" s="216" t="s">
        <v>5</v>
      </c>
      <c r="I307" s="218"/>
      <c r="L307" s="214"/>
      <c r="M307" s="219"/>
      <c r="N307" s="220"/>
      <c r="O307" s="220"/>
      <c r="P307" s="220"/>
      <c r="Q307" s="220"/>
      <c r="R307" s="220"/>
      <c r="S307" s="220"/>
      <c r="T307" s="221"/>
      <c r="AT307" s="216" t="s">
        <v>133</v>
      </c>
      <c r="AU307" s="216" t="s">
        <v>142</v>
      </c>
      <c r="AV307" s="11" t="s">
        <v>80</v>
      </c>
      <c r="AW307" s="11" t="s">
        <v>35</v>
      </c>
      <c r="AX307" s="11" t="s">
        <v>72</v>
      </c>
      <c r="AY307" s="216" t="s">
        <v>123</v>
      </c>
    </row>
    <row r="308" spans="2:51" s="12" customFormat="1" ht="13.5">
      <c r="B308" s="222"/>
      <c r="D308" s="215" t="s">
        <v>133</v>
      </c>
      <c r="E308" s="223" t="s">
        <v>5</v>
      </c>
      <c r="F308" s="224" t="s">
        <v>391</v>
      </c>
      <c r="H308" s="225">
        <v>50</v>
      </c>
      <c r="I308" s="226"/>
      <c r="L308" s="222"/>
      <c r="M308" s="227"/>
      <c r="N308" s="228"/>
      <c r="O308" s="228"/>
      <c r="P308" s="228"/>
      <c r="Q308" s="228"/>
      <c r="R308" s="228"/>
      <c r="S308" s="228"/>
      <c r="T308" s="229"/>
      <c r="AT308" s="223" t="s">
        <v>133</v>
      </c>
      <c r="AU308" s="223" t="s">
        <v>142</v>
      </c>
      <c r="AV308" s="12" t="s">
        <v>82</v>
      </c>
      <c r="AW308" s="12" t="s">
        <v>35</v>
      </c>
      <c r="AX308" s="12" t="s">
        <v>72</v>
      </c>
      <c r="AY308" s="223" t="s">
        <v>123</v>
      </c>
    </row>
    <row r="309" spans="2:51" s="13" customFormat="1" ht="13.5">
      <c r="B309" s="230"/>
      <c r="D309" s="215" t="s">
        <v>133</v>
      </c>
      <c r="E309" s="231" t="s">
        <v>5</v>
      </c>
      <c r="F309" s="232" t="s">
        <v>136</v>
      </c>
      <c r="H309" s="233">
        <v>50</v>
      </c>
      <c r="I309" s="234"/>
      <c r="L309" s="230"/>
      <c r="M309" s="235"/>
      <c r="N309" s="236"/>
      <c r="O309" s="236"/>
      <c r="P309" s="236"/>
      <c r="Q309" s="236"/>
      <c r="R309" s="236"/>
      <c r="S309" s="236"/>
      <c r="T309" s="237"/>
      <c r="AT309" s="231" t="s">
        <v>133</v>
      </c>
      <c r="AU309" s="231" t="s">
        <v>142</v>
      </c>
      <c r="AV309" s="13" t="s">
        <v>131</v>
      </c>
      <c r="AW309" s="13" t="s">
        <v>35</v>
      </c>
      <c r="AX309" s="13" t="s">
        <v>80</v>
      </c>
      <c r="AY309" s="231" t="s">
        <v>123</v>
      </c>
    </row>
    <row r="310" spans="2:65" s="1" customFormat="1" ht="25.5" customHeight="1">
      <c r="B310" s="201"/>
      <c r="C310" s="202" t="s">
        <v>392</v>
      </c>
      <c r="D310" s="202" t="s">
        <v>126</v>
      </c>
      <c r="E310" s="203" t="s">
        <v>393</v>
      </c>
      <c r="F310" s="204" t="s">
        <v>394</v>
      </c>
      <c r="G310" s="205" t="s">
        <v>145</v>
      </c>
      <c r="H310" s="206">
        <v>1372.059</v>
      </c>
      <c r="I310" s="207"/>
      <c r="J310" s="208">
        <f>ROUND(I310*H310,2)</f>
        <v>0</v>
      </c>
      <c r="K310" s="204" t="s">
        <v>5</v>
      </c>
      <c r="L310" s="46"/>
      <c r="M310" s="209" t="s">
        <v>5</v>
      </c>
      <c r="N310" s="210" t="s">
        <v>43</v>
      </c>
      <c r="O310" s="47"/>
      <c r="P310" s="211">
        <f>O310*H310</f>
        <v>0</v>
      </c>
      <c r="Q310" s="211">
        <v>0.000605063</v>
      </c>
      <c r="R310" s="211">
        <f>Q310*H310</f>
        <v>0.830182134717</v>
      </c>
      <c r="S310" s="211">
        <v>0</v>
      </c>
      <c r="T310" s="212">
        <f>S310*H310</f>
        <v>0</v>
      </c>
      <c r="AR310" s="24" t="s">
        <v>131</v>
      </c>
      <c r="AT310" s="24" t="s">
        <v>126</v>
      </c>
      <c r="AU310" s="24" t="s">
        <v>142</v>
      </c>
      <c r="AY310" s="24" t="s">
        <v>123</v>
      </c>
      <c r="BE310" s="213">
        <f>IF(N310="základní",J310,0)</f>
        <v>0</v>
      </c>
      <c r="BF310" s="213">
        <f>IF(N310="snížená",J310,0)</f>
        <v>0</v>
      </c>
      <c r="BG310" s="213">
        <f>IF(N310="zákl. přenesená",J310,0)</f>
        <v>0</v>
      </c>
      <c r="BH310" s="213">
        <f>IF(N310="sníž. přenesená",J310,0)</f>
        <v>0</v>
      </c>
      <c r="BI310" s="213">
        <f>IF(N310="nulová",J310,0)</f>
        <v>0</v>
      </c>
      <c r="BJ310" s="24" t="s">
        <v>80</v>
      </c>
      <c r="BK310" s="213">
        <f>ROUND(I310*H310,2)</f>
        <v>0</v>
      </c>
      <c r="BL310" s="24" t="s">
        <v>131</v>
      </c>
      <c r="BM310" s="24" t="s">
        <v>395</v>
      </c>
    </row>
    <row r="311" spans="2:51" s="11" customFormat="1" ht="13.5">
      <c r="B311" s="214"/>
      <c r="D311" s="215" t="s">
        <v>133</v>
      </c>
      <c r="E311" s="216" t="s">
        <v>5</v>
      </c>
      <c r="F311" s="217" t="s">
        <v>394</v>
      </c>
      <c r="H311" s="216" t="s">
        <v>5</v>
      </c>
      <c r="I311" s="218"/>
      <c r="L311" s="214"/>
      <c r="M311" s="219"/>
      <c r="N311" s="220"/>
      <c r="O311" s="220"/>
      <c r="P311" s="220"/>
      <c r="Q311" s="220"/>
      <c r="R311" s="220"/>
      <c r="S311" s="220"/>
      <c r="T311" s="221"/>
      <c r="AT311" s="216" t="s">
        <v>133</v>
      </c>
      <c r="AU311" s="216" t="s">
        <v>142</v>
      </c>
      <c r="AV311" s="11" t="s">
        <v>80</v>
      </c>
      <c r="AW311" s="11" t="s">
        <v>35</v>
      </c>
      <c r="AX311" s="11" t="s">
        <v>72</v>
      </c>
      <c r="AY311" s="216" t="s">
        <v>123</v>
      </c>
    </row>
    <row r="312" spans="2:51" s="12" customFormat="1" ht="13.5">
      <c r="B312" s="222"/>
      <c r="D312" s="215" t="s">
        <v>133</v>
      </c>
      <c r="E312" s="223" t="s">
        <v>5</v>
      </c>
      <c r="F312" s="224" t="s">
        <v>396</v>
      </c>
      <c r="H312" s="225">
        <v>113.65</v>
      </c>
      <c r="I312" s="226"/>
      <c r="L312" s="222"/>
      <c r="M312" s="227"/>
      <c r="N312" s="228"/>
      <c r="O312" s="228"/>
      <c r="P312" s="228"/>
      <c r="Q312" s="228"/>
      <c r="R312" s="228"/>
      <c r="S312" s="228"/>
      <c r="T312" s="229"/>
      <c r="AT312" s="223" t="s">
        <v>133</v>
      </c>
      <c r="AU312" s="223" t="s">
        <v>142</v>
      </c>
      <c r="AV312" s="12" t="s">
        <v>82</v>
      </c>
      <c r="AW312" s="12" t="s">
        <v>35</v>
      </c>
      <c r="AX312" s="12" t="s">
        <v>72</v>
      </c>
      <c r="AY312" s="223" t="s">
        <v>123</v>
      </c>
    </row>
    <row r="313" spans="2:51" s="12" customFormat="1" ht="13.5">
      <c r="B313" s="222"/>
      <c r="D313" s="215" t="s">
        <v>133</v>
      </c>
      <c r="E313" s="223" t="s">
        <v>5</v>
      </c>
      <c r="F313" s="224" t="s">
        <v>397</v>
      </c>
      <c r="H313" s="225">
        <v>1258.409</v>
      </c>
      <c r="I313" s="226"/>
      <c r="L313" s="222"/>
      <c r="M313" s="227"/>
      <c r="N313" s="228"/>
      <c r="O313" s="228"/>
      <c r="P313" s="228"/>
      <c r="Q313" s="228"/>
      <c r="R313" s="228"/>
      <c r="S313" s="228"/>
      <c r="T313" s="229"/>
      <c r="AT313" s="223" t="s">
        <v>133</v>
      </c>
      <c r="AU313" s="223" t="s">
        <v>142</v>
      </c>
      <c r="AV313" s="12" t="s">
        <v>82</v>
      </c>
      <c r="AW313" s="12" t="s">
        <v>35</v>
      </c>
      <c r="AX313" s="12" t="s">
        <v>72</v>
      </c>
      <c r="AY313" s="223" t="s">
        <v>123</v>
      </c>
    </row>
    <row r="314" spans="2:51" s="13" customFormat="1" ht="13.5">
      <c r="B314" s="230"/>
      <c r="D314" s="215" t="s">
        <v>133</v>
      </c>
      <c r="E314" s="231" t="s">
        <v>5</v>
      </c>
      <c r="F314" s="232" t="s">
        <v>136</v>
      </c>
      <c r="H314" s="233">
        <v>1372.059</v>
      </c>
      <c r="I314" s="234"/>
      <c r="L314" s="230"/>
      <c r="M314" s="235"/>
      <c r="N314" s="236"/>
      <c r="O314" s="236"/>
      <c r="P314" s="236"/>
      <c r="Q314" s="236"/>
      <c r="R314" s="236"/>
      <c r="S314" s="236"/>
      <c r="T314" s="237"/>
      <c r="AT314" s="231" t="s">
        <v>133</v>
      </c>
      <c r="AU314" s="231" t="s">
        <v>142</v>
      </c>
      <c r="AV314" s="13" t="s">
        <v>131</v>
      </c>
      <c r="AW314" s="13" t="s">
        <v>35</v>
      </c>
      <c r="AX314" s="13" t="s">
        <v>80</v>
      </c>
      <c r="AY314" s="231" t="s">
        <v>123</v>
      </c>
    </row>
    <row r="315" spans="2:65" s="1" customFormat="1" ht="16.5" customHeight="1">
      <c r="B315" s="201"/>
      <c r="C315" s="238" t="s">
        <v>398</v>
      </c>
      <c r="D315" s="238" t="s">
        <v>334</v>
      </c>
      <c r="E315" s="239" t="s">
        <v>399</v>
      </c>
      <c r="F315" s="240" t="s">
        <v>400</v>
      </c>
      <c r="G315" s="241" t="s">
        <v>388</v>
      </c>
      <c r="H315" s="242">
        <v>50</v>
      </c>
      <c r="I315" s="243"/>
      <c r="J315" s="244">
        <f>ROUND(I315*H315,2)</f>
        <v>0</v>
      </c>
      <c r="K315" s="240" t="s">
        <v>130</v>
      </c>
      <c r="L315" s="245"/>
      <c r="M315" s="246" t="s">
        <v>5</v>
      </c>
      <c r="N315" s="247" t="s">
        <v>43</v>
      </c>
      <c r="O315" s="47"/>
      <c r="P315" s="211">
        <f>O315*H315</f>
        <v>0</v>
      </c>
      <c r="Q315" s="211">
        <v>0.0021</v>
      </c>
      <c r="R315" s="211">
        <f>Q315*H315</f>
        <v>0.105</v>
      </c>
      <c r="S315" s="211">
        <v>0</v>
      </c>
      <c r="T315" s="212">
        <f>S315*H315</f>
        <v>0</v>
      </c>
      <c r="AR315" s="24" t="s">
        <v>169</v>
      </c>
      <c r="AT315" s="24" t="s">
        <v>334</v>
      </c>
      <c r="AU315" s="24" t="s">
        <v>142</v>
      </c>
      <c r="AY315" s="24" t="s">
        <v>123</v>
      </c>
      <c r="BE315" s="213">
        <f>IF(N315="základní",J315,0)</f>
        <v>0</v>
      </c>
      <c r="BF315" s="213">
        <f>IF(N315="snížená",J315,0)</f>
        <v>0</v>
      </c>
      <c r="BG315" s="213">
        <f>IF(N315="zákl. přenesená",J315,0)</f>
        <v>0</v>
      </c>
      <c r="BH315" s="213">
        <f>IF(N315="sníž. přenesená",J315,0)</f>
        <v>0</v>
      </c>
      <c r="BI315" s="213">
        <f>IF(N315="nulová",J315,0)</f>
        <v>0</v>
      </c>
      <c r="BJ315" s="24" t="s">
        <v>80</v>
      </c>
      <c r="BK315" s="213">
        <f>ROUND(I315*H315,2)</f>
        <v>0</v>
      </c>
      <c r="BL315" s="24" t="s">
        <v>131</v>
      </c>
      <c r="BM315" s="24" t="s">
        <v>401</v>
      </c>
    </row>
    <row r="316" spans="2:51" s="11" customFormat="1" ht="13.5">
      <c r="B316" s="214"/>
      <c r="D316" s="215" t="s">
        <v>133</v>
      </c>
      <c r="E316" s="216" t="s">
        <v>5</v>
      </c>
      <c r="F316" s="217" t="s">
        <v>400</v>
      </c>
      <c r="H316" s="216" t="s">
        <v>5</v>
      </c>
      <c r="I316" s="218"/>
      <c r="L316" s="214"/>
      <c r="M316" s="219"/>
      <c r="N316" s="220"/>
      <c r="O316" s="220"/>
      <c r="P316" s="220"/>
      <c r="Q316" s="220"/>
      <c r="R316" s="220"/>
      <c r="S316" s="220"/>
      <c r="T316" s="221"/>
      <c r="AT316" s="216" t="s">
        <v>133</v>
      </c>
      <c r="AU316" s="216" t="s">
        <v>142</v>
      </c>
      <c r="AV316" s="11" t="s">
        <v>80</v>
      </c>
      <c r="AW316" s="11" t="s">
        <v>35</v>
      </c>
      <c r="AX316" s="11" t="s">
        <v>72</v>
      </c>
      <c r="AY316" s="216" t="s">
        <v>123</v>
      </c>
    </row>
    <row r="317" spans="2:51" s="12" customFormat="1" ht="13.5">
      <c r="B317" s="222"/>
      <c r="D317" s="215" t="s">
        <v>133</v>
      </c>
      <c r="E317" s="223" t="s">
        <v>5</v>
      </c>
      <c r="F317" s="224" t="s">
        <v>391</v>
      </c>
      <c r="H317" s="225">
        <v>50</v>
      </c>
      <c r="I317" s="226"/>
      <c r="L317" s="222"/>
      <c r="M317" s="227"/>
      <c r="N317" s="228"/>
      <c r="O317" s="228"/>
      <c r="P317" s="228"/>
      <c r="Q317" s="228"/>
      <c r="R317" s="228"/>
      <c r="S317" s="228"/>
      <c r="T317" s="229"/>
      <c r="AT317" s="223" t="s">
        <v>133</v>
      </c>
      <c r="AU317" s="223" t="s">
        <v>142</v>
      </c>
      <c r="AV317" s="12" t="s">
        <v>82</v>
      </c>
      <c r="AW317" s="12" t="s">
        <v>35</v>
      </c>
      <c r="AX317" s="12" t="s">
        <v>72</v>
      </c>
      <c r="AY317" s="223" t="s">
        <v>123</v>
      </c>
    </row>
    <row r="318" spans="2:51" s="13" customFormat="1" ht="13.5">
      <c r="B318" s="230"/>
      <c r="D318" s="215" t="s">
        <v>133</v>
      </c>
      <c r="E318" s="231" t="s">
        <v>5</v>
      </c>
      <c r="F318" s="232" t="s">
        <v>136</v>
      </c>
      <c r="H318" s="233">
        <v>50</v>
      </c>
      <c r="I318" s="234"/>
      <c r="L318" s="230"/>
      <c r="M318" s="235"/>
      <c r="N318" s="236"/>
      <c r="O318" s="236"/>
      <c r="P318" s="236"/>
      <c r="Q318" s="236"/>
      <c r="R318" s="236"/>
      <c r="S318" s="236"/>
      <c r="T318" s="237"/>
      <c r="AT318" s="231" t="s">
        <v>133</v>
      </c>
      <c r="AU318" s="231" t="s">
        <v>142</v>
      </c>
      <c r="AV318" s="13" t="s">
        <v>131</v>
      </c>
      <c r="AW318" s="13" t="s">
        <v>35</v>
      </c>
      <c r="AX318" s="13" t="s">
        <v>80</v>
      </c>
      <c r="AY318" s="231" t="s">
        <v>123</v>
      </c>
    </row>
    <row r="319" spans="2:65" s="1" customFormat="1" ht="25.5" customHeight="1">
      <c r="B319" s="201"/>
      <c r="C319" s="202" t="s">
        <v>402</v>
      </c>
      <c r="D319" s="202" t="s">
        <v>126</v>
      </c>
      <c r="E319" s="203" t="s">
        <v>403</v>
      </c>
      <c r="F319" s="204" t="s">
        <v>404</v>
      </c>
      <c r="G319" s="205" t="s">
        <v>129</v>
      </c>
      <c r="H319" s="206">
        <v>6.454</v>
      </c>
      <c r="I319" s="207"/>
      <c r="J319" s="208">
        <f>ROUND(I319*H319,2)</f>
        <v>0</v>
      </c>
      <c r="K319" s="204" t="s">
        <v>130</v>
      </c>
      <c r="L319" s="46"/>
      <c r="M319" s="209" t="s">
        <v>5</v>
      </c>
      <c r="N319" s="210" t="s">
        <v>43</v>
      </c>
      <c r="O319" s="47"/>
      <c r="P319" s="211">
        <f>O319*H319</f>
        <v>0</v>
      </c>
      <c r="Q319" s="211">
        <v>0.0006</v>
      </c>
      <c r="R319" s="211">
        <f>Q319*H319</f>
        <v>0.0038723999999999994</v>
      </c>
      <c r="S319" s="211">
        <v>0</v>
      </c>
      <c r="T319" s="212">
        <f>S319*H319</f>
        <v>0</v>
      </c>
      <c r="AR319" s="24" t="s">
        <v>131</v>
      </c>
      <c r="AT319" s="24" t="s">
        <v>126</v>
      </c>
      <c r="AU319" s="24" t="s">
        <v>142</v>
      </c>
      <c r="AY319" s="24" t="s">
        <v>123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24" t="s">
        <v>80</v>
      </c>
      <c r="BK319" s="213">
        <f>ROUND(I319*H319,2)</f>
        <v>0</v>
      </c>
      <c r="BL319" s="24" t="s">
        <v>131</v>
      </c>
      <c r="BM319" s="24" t="s">
        <v>405</v>
      </c>
    </row>
    <row r="320" spans="2:51" s="11" customFormat="1" ht="13.5">
      <c r="B320" s="214"/>
      <c r="D320" s="215" t="s">
        <v>133</v>
      </c>
      <c r="E320" s="216" t="s">
        <v>5</v>
      </c>
      <c r="F320" s="217" t="s">
        <v>406</v>
      </c>
      <c r="H320" s="216" t="s">
        <v>5</v>
      </c>
      <c r="I320" s="218"/>
      <c r="L320" s="214"/>
      <c r="M320" s="219"/>
      <c r="N320" s="220"/>
      <c r="O320" s="220"/>
      <c r="P320" s="220"/>
      <c r="Q320" s="220"/>
      <c r="R320" s="220"/>
      <c r="S320" s="220"/>
      <c r="T320" s="221"/>
      <c r="AT320" s="216" t="s">
        <v>133</v>
      </c>
      <c r="AU320" s="216" t="s">
        <v>142</v>
      </c>
      <c r="AV320" s="11" t="s">
        <v>80</v>
      </c>
      <c r="AW320" s="11" t="s">
        <v>35</v>
      </c>
      <c r="AX320" s="11" t="s">
        <v>72</v>
      </c>
      <c r="AY320" s="216" t="s">
        <v>123</v>
      </c>
    </row>
    <row r="321" spans="2:51" s="12" customFormat="1" ht="13.5">
      <c r="B321" s="222"/>
      <c r="D321" s="215" t="s">
        <v>133</v>
      </c>
      <c r="E321" s="223" t="s">
        <v>5</v>
      </c>
      <c r="F321" s="224" t="s">
        <v>407</v>
      </c>
      <c r="H321" s="225">
        <v>6.454</v>
      </c>
      <c r="I321" s="226"/>
      <c r="L321" s="222"/>
      <c r="M321" s="227"/>
      <c r="N321" s="228"/>
      <c r="O321" s="228"/>
      <c r="P321" s="228"/>
      <c r="Q321" s="228"/>
      <c r="R321" s="228"/>
      <c r="S321" s="228"/>
      <c r="T321" s="229"/>
      <c r="AT321" s="223" t="s">
        <v>133</v>
      </c>
      <c r="AU321" s="223" t="s">
        <v>142</v>
      </c>
      <c r="AV321" s="12" t="s">
        <v>82</v>
      </c>
      <c r="AW321" s="12" t="s">
        <v>35</v>
      </c>
      <c r="AX321" s="12" t="s">
        <v>72</v>
      </c>
      <c r="AY321" s="223" t="s">
        <v>123</v>
      </c>
    </row>
    <row r="322" spans="2:51" s="13" customFormat="1" ht="13.5">
      <c r="B322" s="230"/>
      <c r="D322" s="215" t="s">
        <v>133</v>
      </c>
      <c r="E322" s="231" t="s">
        <v>5</v>
      </c>
      <c r="F322" s="232" t="s">
        <v>136</v>
      </c>
      <c r="H322" s="233">
        <v>6.454</v>
      </c>
      <c r="I322" s="234"/>
      <c r="L322" s="230"/>
      <c r="M322" s="235"/>
      <c r="N322" s="236"/>
      <c r="O322" s="236"/>
      <c r="P322" s="236"/>
      <c r="Q322" s="236"/>
      <c r="R322" s="236"/>
      <c r="S322" s="236"/>
      <c r="T322" s="237"/>
      <c r="AT322" s="231" t="s">
        <v>133</v>
      </c>
      <c r="AU322" s="231" t="s">
        <v>142</v>
      </c>
      <c r="AV322" s="13" t="s">
        <v>131</v>
      </c>
      <c r="AW322" s="13" t="s">
        <v>35</v>
      </c>
      <c r="AX322" s="13" t="s">
        <v>80</v>
      </c>
      <c r="AY322" s="231" t="s">
        <v>123</v>
      </c>
    </row>
    <row r="323" spans="2:65" s="1" customFormat="1" ht="25.5" customHeight="1">
      <c r="B323" s="201"/>
      <c r="C323" s="202" t="s">
        <v>408</v>
      </c>
      <c r="D323" s="202" t="s">
        <v>126</v>
      </c>
      <c r="E323" s="203" t="s">
        <v>409</v>
      </c>
      <c r="F323" s="204" t="s">
        <v>410</v>
      </c>
      <c r="G323" s="205" t="s">
        <v>145</v>
      </c>
      <c r="H323" s="206">
        <v>3035.29</v>
      </c>
      <c r="I323" s="207"/>
      <c r="J323" s="208">
        <f>ROUND(I323*H323,2)</f>
        <v>0</v>
      </c>
      <c r="K323" s="204" t="s">
        <v>130</v>
      </c>
      <c r="L323" s="46"/>
      <c r="M323" s="209" t="s">
        <v>5</v>
      </c>
      <c r="N323" s="210" t="s">
        <v>43</v>
      </c>
      <c r="O323" s="47"/>
      <c r="P323" s="211">
        <f>O323*H323</f>
        <v>0</v>
      </c>
      <c r="Q323" s="211">
        <v>8E-05</v>
      </c>
      <c r="R323" s="211">
        <f>Q323*H323</f>
        <v>0.24282320000000002</v>
      </c>
      <c r="S323" s="211">
        <v>0</v>
      </c>
      <c r="T323" s="212">
        <f>S323*H323</f>
        <v>0</v>
      </c>
      <c r="AR323" s="24" t="s">
        <v>131</v>
      </c>
      <c r="AT323" s="24" t="s">
        <v>126</v>
      </c>
      <c r="AU323" s="24" t="s">
        <v>142</v>
      </c>
      <c r="AY323" s="24" t="s">
        <v>123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24" t="s">
        <v>80</v>
      </c>
      <c r="BK323" s="213">
        <f>ROUND(I323*H323,2)</f>
        <v>0</v>
      </c>
      <c r="BL323" s="24" t="s">
        <v>131</v>
      </c>
      <c r="BM323" s="24" t="s">
        <v>411</v>
      </c>
    </row>
    <row r="324" spans="2:51" s="11" customFormat="1" ht="13.5">
      <c r="B324" s="214"/>
      <c r="D324" s="215" t="s">
        <v>133</v>
      </c>
      <c r="E324" s="216" t="s">
        <v>5</v>
      </c>
      <c r="F324" s="217" t="s">
        <v>412</v>
      </c>
      <c r="H324" s="216" t="s">
        <v>5</v>
      </c>
      <c r="I324" s="218"/>
      <c r="L324" s="214"/>
      <c r="M324" s="219"/>
      <c r="N324" s="220"/>
      <c r="O324" s="220"/>
      <c r="P324" s="220"/>
      <c r="Q324" s="220"/>
      <c r="R324" s="220"/>
      <c r="S324" s="220"/>
      <c r="T324" s="221"/>
      <c r="AT324" s="216" t="s">
        <v>133</v>
      </c>
      <c r="AU324" s="216" t="s">
        <v>142</v>
      </c>
      <c r="AV324" s="11" t="s">
        <v>80</v>
      </c>
      <c r="AW324" s="11" t="s">
        <v>35</v>
      </c>
      <c r="AX324" s="11" t="s">
        <v>72</v>
      </c>
      <c r="AY324" s="216" t="s">
        <v>123</v>
      </c>
    </row>
    <row r="325" spans="2:51" s="12" customFormat="1" ht="13.5">
      <c r="B325" s="222"/>
      <c r="D325" s="215" t="s">
        <v>133</v>
      </c>
      <c r="E325" s="223" t="s">
        <v>5</v>
      </c>
      <c r="F325" s="224" t="s">
        <v>413</v>
      </c>
      <c r="H325" s="225">
        <v>3035.29</v>
      </c>
      <c r="I325" s="226"/>
      <c r="L325" s="222"/>
      <c r="M325" s="227"/>
      <c r="N325" s="228"/>
      <c r="O325" s="228"/>
      <c r="P325" s="228"/>
      <c r="Q325" s="228"/>
      <c r="R325" s="228"/>
      <c r="S325" s="228"/>
      <c r="T325" s="229"/>
      <c r="AT325" s="223" t="s">
        <v>133</v>
      </c>
      <c r="AU325" s="223" t="s">
        <v>142</v>
      </c>
      <c r="AV325" s="12" t="s">
        <v>82</v>
      </c>
      <c r="AW325" s="12" t="s">
        <v>35</v>
      </c>
      <c r="AX325" s="12" t="s">
        <v>72</v>
      </c>
      <c r="AY325" s="223" t="s">
        <v>123</v>
      </c>
    </row>
    <row r="326" spans="2:51" s="13" customFormat="1" ht="13.5">
      <c r="B326" s="230"/>
      <c r="D326" s="215" t="s">
        <v>133</v>
      </c>
      <c r="E326" s="231" t="s">
        <v>5</v>
      </c>
      <c r="F326" s="232" t="s">
        <v>136</v>
      </c>
      <c r="H326" s="233">
        <v>3035.29</v>
      </c>
      <c r="I326" s="234"/>
      <c r="L326" s="230"/>
      <c r="M326" s="235"/>
      <c r="N326" s="236"/>
      <c r="O326" s="236"/>
      <c r="P326" s="236"/>
      <c r="Q326" s="236"/>
      <c r="R326" s="236"/>
      <c r="S326" s="236"/>
      <c r="T326" s="237"/>
      <c r="AT326" s="231" t="s">
        <v>133</v>
      </c>
      <c r="AU326" s="231" t="s">
        <v>142</v>
      </c>
      <c r="AV326" s="13" t="s">
        <v>131</v>
      </c>
      <c r="AW326" s="13" t="s">
        <v>35</v>
      </c>
      <c r="AX326" s="13" t="s">
        <v>80</v>
      </c>
      <c r="AY326" s="231" t="s">
        <v>123</v>
      </c>
    </row>
    <row r="327" spans="2:65" s="1" customFormat="1" ht="25.5" customHeight="1">
      <c r="B327" s="201"/>
      <c r="C327" s="202" t="s">
        <v>414</v>
      </c>
      <c r="D327" s="202" t="s">
        <v>126</v>
      </c>
      <c r="E327" s="203" t="s">
        <v>415</v>
      </c>
      <c r="F327" s="204" t="s">
        <v>416</v>
      </c>
      <c r="G327" s="205" t="s">
        <v>145</v>
      </c>
      <c r="H327" s="206">
        <v>111.82</v>
      </c>
      <c r="I327" s="207"/>
      <c r="J327" s="208">
        <f>ROUND(I327*H327,2)</f>
        <v>0</v>
      </c>
      <c r="K327" s="204" t="s">
        <v>130</v>
      </c>
      <c r="L327" s="46"/>
      <c r="M327" s="209" t="s">
        <v>5</v>
      </c>
      <c r="N327" s="210" t="s">
        <v>43</v>
      </c>
      <c r="O327" s="47"/>
      <c r="P327" s="211">
        <f>O327*H327</f>
        <v>0</v>
      </c>
      <c r="Q327" s="211">
        <v>5E-05</v>
      </c>
      <c r="R327" s="211">
        <f>Q327*H327</f>
        <v>0.005591</v>
      </c>
      <c r="S327" s="211">
        <v>0</v>
      </c>
      <c r="T327" s="212">
        <f>S327*H327</f>
        <v>0</v>
      </c>
      <c r="AR327" s="24" t="s">
        <v>131</v>
      </c>
      <c r="AT327" s="24" t="s">
        <v>126</v>
      </c>
      <c r="AU327" s="24" t="s">
        <v>142</v>
      </c>
      <c r="AY327" s="24" t="s">
        <v>123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24" t="s">
        <v>80</v>
      </c>
      <c r="BK327" s="213">
        <f>ROUND(I327*H327,2)</f>
        <v>0</v>
      </c>
      <c r="BL327" s="24" t="s">
        <v>131</v>
      </c>
      <c r="BM327" s="24" t="s">
        <v>417</v>
      </c>
    </row>
    <row r="328" spans="2:51" s="11" customFormat="1" ht="13.5">
      <c r="B328" s="214"/>
      <c r="D328" s="215" t="s">
        <v>133</v>
      </c>
      <c r="E328" s="216" t="s">
        <v>5</v>
      </c>
      <c r="F328" s="217" t="s">
        <v>418</v>
      </c>
      <c r="H328" s="216" t="s">
        <v>5</v>
      </c>
      <c r="I328" s="218"/>
      <c r="L328" s="214"/>
      <c r="M328" s="219"/>
      <c r="N328" s="220"/>
      <c r="O328" s="220"/>
      <c r="P328" s="220"/>
      <c r="Q328" s="220"/>
      <c r="R328" s="220"/>
      <c r="S328" s="220"/>
      <c r="T328" s="221"/>
      <c r="AT328" s="216" t="s">
        <v>133</v>
      </c>
      <c r="AU328" s="216" t="s">
        <v>142</v>
      </c>
      <c r="AV328" s="11" t="s">
        <v>80</v>
      </c>
      <c r="AW328" s="11" t="s">
        <v>35</v>
      </c>
      <c r="AX328" s="11" t="s">
        <v>72</v>
      </c>
      <c r="AY328" s="216" t="s">
        <v>123</v>
      </c>
    </row>
    <row r="329" spans="2:51" s="12" customFormat="1" ht="13.5">
      <c r="B329" s="222"/>
      <c r="D329" s="215" t="s">
        <v>133</v>
      </c>
      <c r="E329" s="223" t="s">
        <v>5</v>
      </c>
      <c r="F329" s="224" t="s">
        <v>419</v>
      </c>
      <c r="H329" s="225">
        <v>88.11</v>
      </c>
      <c r="I329" s="226"/>
      <c r="L329" s="222"/>
      <c r="M329" s="227"/>
      <c r="N329" s="228"/>
      <c r="O329" s="228"/>
      <c r="P329" s="228"/>
      <c r="Q329" s="228"/>
      <c r="R329" s="228"/>
      <c r="S329" s="228"/>
      <c r="T329" s="229"/>
      <c r="AT329" s="223" t="s">
        <v>133</v>
      </c>
      <c r="AU329" s="223" t="s">
        <v>142</v>
      </c>
      <c r="AV329" s="12" t="s">
        <v>82</v>
      </c>
      <c r="AW329" s="12" t="s">
        <v>35</v>
      </c>
      <c r="AX329" s="12" t="s">
        <v>72</v>
      </c>
      <c r="AY329" s="223" t="s">
        <v>123</v>
      </c>
    </row>
    <row r="330" spans="2:51" s="11" customFormat="1" ht="13.5">
      <c r="B330" s="214"/>
      <c r="D330" s="215" t="s">
        <v>133</v>
      </c>
      <c r="E330" s="216" t="s">
        <v>5</v>
      </c>
      <c r="F330" s="217" t="s">
        <v>420</v>
      </c>
      <c r="H330" s="216" t="s">
        <v>5</v>
      </c>
      <c r="I330" s="218"/>
      <c r="L330" s="214"/>
      <c r="M330" s="219"/>
      <c r="N330" s="220"/>
      <c r="O330" s="220"/>
      <c r="P330" s="220"/>
      <c r="Q330" s="220"/>
      <c r="R330" s="220"/>
      <c r="S330" s="220"/>
      <c r="T330" s="221"/>
      <c r="AT330" s="216" t="s">
        <v>133</v>
      </c>
      <c r="AU330" s="216" t="s">
        <v>142</v>
      </c>
      <c r="AV330" s="11" t="s">
        <v>80</v>
      </c>
      <c r="AW330" s="11" t="s">
        <v>35</v>
      </c>
      <c r="AX330" s="11" t="s">
        <v>72</v>
      </c>
      <c r="AY330" s="216" t="s">
        <v>123</v>
      </c>
    </row>
    <row r="331" spans="2:51" s="12" customFormat="1" ht="13.5">
      <c r="B331" s="222"/>
      <c r="D331" s="215" t="s">
        <v>133</v>
      </c>
      <c r="E331" s="223" t="s">
        <v>5</v>
      </c>
      <c r="F331" s="224" t="s">
        <v>421</v>
      </c>
      <c r="H331" s="225">
        <v>23.71</v>
      </c>
      <c r="I331" s="226"/>
      <c r="L331" s="222"/>
      <c r="M331" s="227"/>
      <c r="N331" s="228"/>
      <c r="O331" s="228"/>
      <c r="P331" s="228"/>
      <c r="Q331" s="228"/>
      <c r="R331" s="228"/>
      <c r="S331" s="228"/>
      <c r="T331" s="229"/>
      <c r="AT331" s="223" t="s">
        <v>133</v>
      </c>
      <c r="AU331" s="223" t="s">
        <v>142</v>
      </c>
      <c r="AV331" s="12" t="s">
        <v>82</v>
      </c>
      <c r="AW331" s="12" t="s">
        <v>35</v>
      </c>
      <c r="AX331" s="12" t="s">
        <v>72</v>
      </c>
      <c r="AY331" s="223" t="s">
        <v>123</v>
      </c>
    </row>
    <row r="332" spans="2:51" s="13" customFormat="1" ht="13.5">
      <c r="B332" s="230"/>
      <c r="D332" s="215" t="s">
        <v>133</v>
      </c>
      <c r="E332" s="231" t="s">
        <v>5</v>
      </c>
      <c r="F332" s="232" t="s">
        <v>136</v>
      </c>
      <c r="H332" s="233">
        <v>111.82</v>
      </c>
      <c r="I332" s="234"/>
      <c r="L332" s="230"/>
      <c r="M332" s="248"/>
      <c r="N332" s="249"/>
      <c r="O332" s="249"/>
      <c r="P332" s="249"/>
      <c r="Q332" s="249"/>
      <c r="R332" s="249"/>
      <c r="S332" s="249"/>
      <c r="T332" s="250"/>
      <c r="AT332" s="231" t="s">
        <v>133</v>
      </c>
      <c r="AU332" s="231" t="s">
        <v>142</v>
      </c>
      <c r="AV332" s="13" t="s">
        <v>131</v>
      </c>
      <c r="AW332" s="13" t="s">
        <v>35</v>
      </c>
      <c r="AX332" s="13" t="s">
        <v>80</v>
      </c>
      <c r="AY332" s="231" t="s">
        <v>123</v>
      </c>
    </row>
    <row r="333" spans="2:12" s="1" customFormat="1" ht="6.95" customHeight="1">
      <c r="B333" s="67"/>
      <c r="C333" s="68"/>
      <c r="D333" s="68"/>
      <c r="E333" s="68"/>
      <c r="F333" s="68"/>
      <c r="G333" s="68"/>
      <c r="H333" s="68"/>
      <c r="I333" s="152"/>
      <c r="J333" s="68"/>
      <c r="K333" s="68"/>
      <c r="L333" s="46"/>
    </row>
  </sheetData>
  <autoFilter ref="C83:K332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86</v>
      </c>
      <c r="G1" s="125" t="s">
        <v>87</v>
      </c>
      <c r="H1" s="125"/>
      <c r="I1" s="126"/>
      <c r="J1" s="125" t="s">
        <v>88</v>
      </c>
      <c r="K1" s="124" t="s">
        <v>89</v>
      </c>
      <c r="L1" s="125" t="s">
        <v>90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</row>
    <row r="4" spans="2:46" ht="36.95" customHeight="1">
      <c r="B4" s="28"/>
      <c r="C4" s="29"/>
      <c r="D4" s="30" t="s">
        <v>91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III/20137 Sedlec-Bílov - oprava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92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422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29. 11. 2018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29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32" t="s">
        <v>31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32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34</v>
      </c>
      <c r="E20" s="47"/>
      <c r="F20" s="47"/>
      <c r="G20" s="47"/>
      <c r="H20" s="47"/>
      <c r="I20" s="132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32" t="s">
        <v>31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16.5" customHeight="1">
      <c r="B24" s="134"/>
      <c r="C24" s="135"/>
      <c r="D24" s="135"/>
      <c r="E24" s="44" t="s">
        <v>5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38</v>
      </c>
      <c r="E27" s="47"/>
      <c r="F27" s="47"/>
      <c r="G27" s="47"/>
      <c r="H27" s="47"/>
      <c r="I27" s="130"/>
      <c r="J27" s="141">
        <f>ROUND(J78,2)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2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3">
        <f>ROUND(SUM(BE78:BE90),2)</f>
        <v>0</v>
      </c>
      <c r="G30" s="47"/>
      <c r="H30" s="47"/>
      <c r="I30" s="144">
        <v>0.21</v>
      </c>
      <c r="J30" s="143">
        <f>ROUND(ROUND((SUM(BE78:BE90)),2)*I30,2)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3">
        <f>ROUND(SUM(BF78:BF90),2)</f>
        <v>0</v>
      </c>
      <c r="G31" s="47"/>
      <c r="H31" s="47"/>
      <c r="I31" s="144">
        <v>0.15</v>
      </c>
      <c r="J31" s="143">
        <f>ROUND(ROUND((SUM(BF78:BF90)),2)*I31,2)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3">
        <f>ROUND(SUM(BG78:BG90),2)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3">
        <f>ROUND(SUM(BH78:BH90),2)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3">
        <f>ROUND(SUM(BI78:BI90),2)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48</v>
      </c>
      <c r="E36" s="88"/>
      <c r="F36" s="88"/>
      <c r="G36" s="147" t="s">
        <v>49</v>
      </c>
      <c r="H36" s="148" t="s">
        <v>50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94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III/20137 Sedlec-Bílov - oprava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92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VRN - Vedlejší rozpočtové náklady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32" t="s">
        <v>25</v>
      </c>
      <c r="J49" s="133" t="str">
        <f>IF(J12="","",J12)</f>
        <v>29. 11. 2018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U-PROJEKT DOS s.r.o.</v>
      </c>
      <c r="G51" s="47"/>
      <c r="H51" s="47"/>
      <c r="I51" s="132" t="s">
        <v>34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32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95</v>
      </c>
      <c r="D54" s="145"/>
      <c r="E54" s="145"/>
      <c r="F54" s="145"/>
      <c r="G54" s="145"/>
      <c r="H54" s="145"/>
      <c r="I54" s="157"/>
      <c r="J54" s="158" t="s">
        <v>96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97</v>
      </c>
      <c r="D56" s="47"/>
      <c r="E56" s="47"/>
      <c r="F56" s="47"/>
      <c r="G56" s="47"/>
      <c r="H56" s="47"/>
      <c r="I56" s="130"/>
      <c r="J56" s="141">
        <f>J78</f>
        <v>0</v>
      </c>
      <c r="K56" s="51"/>
      <c r="AU56" s="24" t="s">
        <v>98</v>
      </c>
    </row>
    <row r="57" spans="2:11" s="7" customFormat="1" ht="24.95" customHeight="1">
      <c r="B57" s="161"/>
      <c r="C57" s="162"/>
      <c r="D57" s="163" t="s">
        <v>422</v>
      </c>
      <c r="E57" s="164"/>
      <c r="F57" s="164"/>
      <c r="G57" s="164"/>
      <c r="H57" s="164"/>
      <c r="I57" s="165"/>
      <c r="J57" s="166">
        <f>J79</f>
        <v>0</v>
      </c>
      <c r="K57" s="167"/>
    </row>
    <row r="58" spans="2:11" s="8" customFormat="1" ht="19.9" customHeight="1">
      <c r="B58" s="168"/>
      <c r="C58" s="169"/>
      <c r="D58" s="170" t="s">
        <v>423</v>
      </c>
      <c r="E58" s="171"/>
      <c r="F58" s="171"/>
      <c r="G58" s="171"/>
      <c r="H58" s="171"/>
      <c r="I58" s="172"/>
      <c r="J58" s="173">
        <f>J80</f>
        <v>0</v>
      </c>
      <c r="K58" s="174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30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52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53"/>
      <c r="J64" s="71"/>
      <c r="K64" s="71"/>
      <c r="L64" s="46"/>
    </row>
    <row r="65" spans="2:12" s="1" customFormat="1" ht="36.95" customHeight="1">
      <c r="B65" s="46"/>
      <c r="C65" s="72" t="s">
        <v>107</v>
      </c>
      <c r="I65" s="175"/>
      <c r="L65" s="46"/>
    </row>
    <row r="66" spans="2:12" s="1" customFormat="1" ht="6.95" customHeight="1">
      <c r="B66" s="46"/>
      <c r="I66" s="175"/>
      <c r="L66" s="46"/>
    </row>
    <row r="67" spans="2:12" s="1" customFormat="1" ht="14.4" customHeight="1">
      <c r="B67" s="46"/>
      <c r="C67" s="74" t="s">
        <v>19</v>
      </c>
      <c r="I67" s="175"/>
      <c r="L67" s="46"/>
    </row>
    <row r="68" spans="2:12" s="1" customFormat="1" ht="16.5" customHeight="1">
      <c r="B68" s="46"/>
      <c r="E68" s="176" t="str">
        <f>E7</f>
        <v>III/20137 Sedlec-Bílov - oprava</v>
      </c>
      <c r="F68" s="74"/>
      <c r="G68" s="74"/>
      <c r="H68" s="74"/>
      <c r="I68" s="175"/>
      <c r="L68" s="46"/>
    </row>
    <row r="69" spans="2:12" s="1" customFormat="1" ht="14.4" customHeight="1">
      <c r="B69" s="46"/>
      <c r="C69" s="74" t="s">
        <v>92</v>
      </c>
      <c r="I69" s="175"/>
      <c r="L69" s="46"/>
    </row>
    <row r="70" spans="2:12" s="1" customFormat="1" ht="17.25" customHeight="1">
      <c r="B70" s="46"/>
      <c r="E70" s="77" t="str">
        <f>E9</f>
        <v>VRN - Vedlejší rozpočtové náklady</v>
      </c>
      <c r="F70" s="1"/>
      <c r="G70" s="1"/>
      <c r="H70" s="1"/>
      <c r="I70" s="175"/>
      <c r="L70" s="46"/>
    </row>
    <row r="71" spans="2:12" s="1" customFormat="1" ht="6.95" customHeight="1">
      <c r="B71" s="46"/>
      <c r="I71" s="175"/>
      <c r="L71" s="46"/>
    </row>
    <row r="72" spans="2:12" s="1" customFormat="1" ht="18" customHeight="1">
      <c r="B72" s="46"/>
      <c r="C72" s="74" t="s">
        <v>23</v>
      </c>
      <c r="F72" s="177" t="str">
        <f>F12</f>
        <v xml:space="preserve"> </v>
      </c>
      <c r="I72" s="178" t="s">
        <v>25</v>
      </c>
      <c r="J72" s="79" t="str">
        <f>IF(J12="","",J12)</f>
        <v>29. 11. 2018</v>
      </c>
      <c r="L72" s="46"/>
    </row>
    <row r="73" spans="2:12" s="1" customFormat="1" ht="6.95" customHeight="1">
      <c r="B73" s="46"/>
      <c r="I73" s="175"/>
      <c r="L73" s="46"/>
    </row>
    <row r="74" spans="2:12" s="1" customFormat="1" ht="13.5">
      <c r="B74" s="46"/>
      <c r="C74" s="74" t="s">
        <v>27</v>
      </c>
      <c r="F74" s="177" t="str">
        <f>E15</f>
        <v>U-PROJEKT DOS s.r.o.</v>
      </c>
      <c r="I74" s="178" t="s">
        <v>34</v>
      </c>
      <c r="J74" s="177" t="str">
        <f>E21</f>
        <v xml:space="preserve"> </v>
      </c>
      <c r="L74" s="46"/>
    </row>
    <row r="75" spans="2:12" s="1" customFormat="1" ht="14.4" customHeight="1">
      <c r="B75" s="46"/>
      <c r="C75" s="74" t="s">
        <v>32</v>
      </c>
      <c r="F75" s="177" t="str">
        <f>IF(E18="","",E18)</f>
        <v/>
      </c>
      <c r="I75" s="175"/>
      <c r="L75" s="46"/>
    </row>
    <row r="76" spans="2:12" s="1" customFormat="1" ht="10.3" customHeight="1">
      <c r="B76" s="46"/>
      <c r="I76" s="175"/>
      <c r="L76" s="46"/>
    </row>
    <row r="77" spans="2:20" s="9" customFormat="1" ht="29.25" customHeight="1">
      <c r="B77" s="179"/>
      <c r="C77" s="180" t="s">
        <v>108</v>
      </c>
      <c r="D77" s="181" t="s">
        <v>57</v>
      </c>
      <c r="E77" s="181" t="s">
        <v>53</v>
      </c>
      <c r="F77" s="181" t="s">
        <v>109</v>
      </c>
      <c r="G77" s="181" t="s">
        <v>110</v>
      </c>
      <c r="H77" s="181" t="s">
        <v>111</v>
      </c>
      <c r="I77" s="182" t="s">
        <v>112</v>
      </c>
      <c r="J77" s="181" t="s">
        <v>96</v>
      </c>
      <c r="K77" s="183" t="s">
        <v>113</v>
      </c>
      <c r="L77" s="179"/>
      <c r="M77" s="92" t="s">
        <v>114</v>
      </c>
      <c r="N77" s="93" t="s">
        <v>42</v>
      </c>
      <c r="O77" s="93" t="s">
        <v>115</v>
      </c>
      <c r="P77" s="93" t="s">
        <v>116</v>
      </c>
      <c r="Q77" s="93" t="s">
        <v>117</v>
      </c>
      <c r="R77" s="93" t="s">
        <v>118</v>
      </c>
      <c r="S77" s="93" t="s">
        <v>119</v>
      </c>
      <c r="T77" s="94" t="s">
        <v>120</v>
      </c>
    </row>
    <row r="78" spans="2:63" s="1" customFormat="1" ht="29.25" customHeight="1">
      <c r="B78" s="46"/>
      <c r="C78" s="96" t="s">
        <v>97</v>
      </c>
      <c r="I78" s="175"/>
      <c r="J78" s="184">
        <f>BK78</f>
        <v>0</v>
      </c>
      <c r="L78" s="46"/>
      <c r="M78" s="95"/>
      <c r="N78" s="82"/>
      <c r="O78" s="82"/>
      <c r="P78" s="185">
        <f>P79</f>
        <v>0</v>
      </c>
      <c r="Q78" s="82"/>
      <c r="R78" s="185">
        <f>R79</f>
        <v>0</v>
      </c>
      <c r="S78" s="82"/>
      <c r="T78" s="186">
        <f>T79</f>
        <v>0</v>
      </c>
      <c r="AT78" s="24" t="s">
        <v>71</v>
      </c>
      <c r="AU78" s="24" t="s">
        <v>98</v>
      </c>
      <c r="BK78" s="187">
        <f>BK79</f>
        <v>0</v>
      </c>
    </row>
    <row r="79" spans="2:63" s="10" customFormat="1" ht="37.4" customHeight="1">
      <c r="B79" s="188"/>
      <c r="D79" s="189" t="s">
        <v>71</v>
      </c>
      <c r="E79" s="190" t="s">
        <v>83</v>
      </c>
      <c r="F79" s="190" t="s">
        <v>84</v>
      </c>
      <c r="I79" s="191"/>
      <c r="J79" s="192">
        <f>BK79</f>
        <v>0</v>
      </c>
      <c r="L79" s="188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89" t="s">
        <v>155</v>
      </c>
      <c r="AT79" s="197" t="s">
        <v>71</v>
      </c>
      <c r="AU79" s="197" t="s">
        <v>72</v>
      </c>
      <c r="AY79" s="189" t="s">
        <v>123</v>
      </c>
      <c r="BK79" s="198">
        <f>BK80</f>
        <v>0</v>
      </c>
    </row>
    <row r="80" spans="2:63" s="10" customFormat="1" ht="19.9" customHeight="1">
      <c r="B80" s="188"/>
      <c r="D80" s="189" t="s">
        <v>71</v>
      </c>
      <c r="E80" s="199" t="s">
        <v>424</v>
      </c>
      <c r="F80" s="199" t="s">
        <v>425</v>
      </c>
      <c r="I80" s="191"/>
      <c r="J80" s="200">
        <f>BK80</f>
        <v>0</v>
      </c>
      <c r="L80" s="188"/>
      <c r="M80" s="193"/>
      <c r="N80" s="194"/>
      <c r="O80" s="194"/>
      <c r="P80" s="195">
        <f>SUM(P81:P90)</f>
        <v>0</v>
      </c>
      <c r="Q80" s="194"/>
      <c r="R80" s="195">
        <f>SUM(R81:R90)</f>
        <v>0</v>
      </c>
      <c r="S80" s="194"/>
      <c r="T80" s="196">
        <f>SUM(T81:T90)</f>
        <v>0</v>
      </c>
      <c r="AR80" s="189" t="s">
        <v>155</v>
      </c>
      <c r="AT80" s="197" t="s">
        <v>71</v>
      </c>
      <c r="AU80" s="197" t="s">
        <v>80</v>
      </c>
      <c r="AY80" s="189" t="s">
        <v>123</v>
      </c>
      <c r="BK80" s="198">
        <f>SUM(BK81:BK90)</f>
        <v>0</v>
      </c>
    </row>
    <row r="81" spans="2:65" s="1" customFormat="1" ht="16.5" customHeight="1">
      <c r="B81" s="201"/>
      <c r="C81" s="202" t="s">
        <v>80</v>
      </c>
      <c r="D81" s="202" t="s">
        <v>126</v>
      </c>
      <c r="E81" s="203" t="s">
        <v>426</v>
      </c>
      <c r="F81" s="204" t="s">
        <v>427</v>
      </c>
      <c r="G81" s="205" t="s">
        <v>344</v>
      </c>
      <c r="H81" s="206">
        <v>1</v>
      </c>
      <c r="I81" s="207"/>
      <c r="J81" s="208">
        <f>ROUND(I81*H81,2)</f>
        <v>0</v>
      </c>
      <c r="K81" s="204" t="s">
        <v>5</v>
      </c>
      <c r="L81" s="46"/>
      <c r="M81" s="209" t="s">
        <v>5</v>
      </c>
      <c r="N81" s="210" t="s">
        <v>43</v>
      </c>
      <c r="O81" s="47"/>
      <c r="P81" s="211">
        <f>O81*H81</f>
        <v>0</v>
      </c>
      <c r="Q81" s="211">
        <v>0</v>
      </c>
      <c r="R81" s="211">
        <f>Q81*H81</f>
        <v>0</v>
      </c>
      <c r="S81" s="211">
        <v>0</v>
      </c>
      <c r="T81" s="212">
        <f>S81*H81</f>
        <v>0</v>
      </c>
      <c r="AR81" s="24" t="s">
        <v>131</v>
      </c>
      <c r="AT81" s="24" t="s">
        <v>126</v>
      </c>
      <c r="AU81" s="24" t="s">
        <v>82</v>
      </c>
      <c r="AY81" s="24" t="s">
        <v>123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4" t="s">
        <v>80</v>
      </c>
      <c r="BK81" s="213">
        <f>ROUND(I81*H81,2)</f>
        <v>0</v>
      </c>
      <c r="BL81" s="24" t="s">
        <v>131</v>
      </c>
      <c r="BM81" s="24" t="s">
        <v>428</v>
      </c>
    </row>
    <row r="82" spans="2:51" s="11" customFormat="1" ht="13.5">
      <c r="B82" s="214"/>
      <c r="D82" s="215" t="s">
        <v>133</v>
      </c>
      <c r="E82" s="216" t="s">
        <v>5</v>
      </c>
      <c r="F82" s="217" t="s">
        <v>429</v>
      </c>
      <c r="H82" s="216" t="s">
        <v>5</v>
      </c>
      <c r="I82" s="218"/>
      <c r="L82" s="214"/>
      <c r="M82" s="219"/>
      <c r="N82" s="220"/>
      <c r="O82" s="220"/>
      <c r="P82" s="220"/>
      <c r="Q82" s="220"/>
      <c r="R82" s="220"/>
      <c r="S82" s="220"/>
      <c r="T82" s="221"/>
      <c r="AT82" s="216" t="s">
        <v>133</v>
      </c>
      <c r="AU82" s="216" t="s">
        <v>82</v>
      </c>
      <c r="AV82" s="11" t="s">
        <v>80</v>
      </c>
      <c r="AW82" s="11" t="s">
        <v>35</v>
      </c>
      <c r="AX82" s="11" t="s">
        <v>72</v>
      </c>
      <c r="AY82" s="216" t="s">
        <v>123</v>
      </c>
    </row>
    <row r="83" spans="2:51" s="12" customFormat="1" ht="13.5">
      <c r="B83" s="222"/>
      <c r="D83" s="215" t="s">
        <v>133</v>
      </c>
      <c r="E83" s="223" t="s">
        <v>5</v>
      </c>
      <c r="F83" s="224" t="s">
        <v>80</v>
      </c>
      <c r="H83" s="225">
        <v>1</v>
      </c>
      <c r="I83" s="226"/>
      <c r="L83" s="222"/>
      <c r="M83" s="227"/>
      <c r="N83" s="228"/>
      <c r="O83" s="228"/>
      <c r="P83" s="228"/>
      <c r="Q83" s="228"/>
      <c r="R83" s="228"/>
      <c r="S83" s="228"/>
      <c r="T83" s="229"/>
      <c r="AT83" s="223" t="s">
        <v>133</v>
      </c>
      <c r="AU83" s="223" t="s">
        <v>82</v>
      </c>
      <c r="AV83" s="12" t="s">
        <v>82</v>
      </c>
      <c r="AW83" s="12" t="s">
        <v>35</v>
      </c>
      <c r="AX83" s="12" t="s">
        <v>72</v>
      </c>
      <c r="AY83" s="223" t="s">
        <v>123</v>
      </c>
    </row>
    <row r="84" spans="2:51" s="13" customFormat="1" ht="13.5">
      <c r="B84" s="230"/>
      <c r="D84" s="215" t="s">
        <v>133</v>
      </c>
      <c r="E84" s="231" t="s">
        <v>5</v>
      </c>
      <c r="F84" s="232" t="s">
        <v>136</v>
      </c>
      <c r="H84" s="233">
        <v>1</v>
      </c>
      <c r="I84" s="234"/>
      <c r="L84" s="230"/>
      <c r="M84" s="235"/>
      <c r="N84" s="236"/>
      <c r="O84" s="236"/>
      <c r="P84" s="236"/>
      <c r="Q84" s="236"/>
      <c r="R84" s="236"/>
      <c r="S84" s="236"/>
      <c r="T84" s="237"/>
      <c r="AT84" s="231" t="s">
        <v>133</v>
      </c>
      <c r="AU84" s="231" t="s">
        <v>82</v>
      </c>
      <c r="AV84" s="13" t="s">
        <v>131</v>
      </c>
      <c r="AW84" s="13" t="s">
        <v>35</v>
      </c>
      <c r="AX84" s="13" t="s">
        <v>80</v>
      </c>
      <c r="AY84" s="231" t="s">
        <v>123</v>
      </c>
    </row>
    <row r="85" spans="2:65" s="1" customFormat="1" ht="16.5" customHeight="1">
      <c r="B85" s="201"/>
      <c r="C85" s="202" t="s">
        <v>82</v>
      </c>
      <c r="D85" s="202" t="s">
        <v>126</v>
      </c>
      <c r="E85" s="203" t="s">
        <v>430</v>
      </c>
      <c r="F85" s="204" t="s">
        <v>431</v>
      </c>
      <c r="G85" s="205" t="s">
        <v>344</v>
      </c>
      <c r="H85" s="206">
        <v>1</v>
      </c>
      <c r="I85" s="207"/>
      <c r="J85" s="208">
        <f>ROUND(I85*H85,2)</f>
        <v>0</v>
      </c>
      <c r="K85" s="204" t="s">
        <v>5</v>
      </c>
      <c r="L85" s="46"/>
      <c r="M85" s="209" t="s">
        <v>5</v>
      </c>
      <c r="N85" s="210" t="s">
        <v>43</v>
      </c>
      <c r="O85" s="47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4" t="s">
        <v>131</v>
      </c>
      <c r="AT85" s="24" t="s">
        <v>126</v>
      </c>
      <c r="AU85" s="24" t="s">
        <v>82</v>
      </c>
      <c r="AY85" s="24" t="s">
        <v>123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4" t="s">
        <v>80</v>
      </c>
      <c r="BK85" s="213">
        <f>ROUND(I85*H85,2)</f>
        <v>0</v>
      </c>
      <c r="BL85" s="24" t="s">
        <v>131</v>
      </c>
      <c r="BM85" s="24" t="s">
        <v>432</v>
      </c>
    </row>
    <row r="86" spans="2:51" s="11" customFormat="1" ht="13.5">
      <c r="B86" s="214"/>
      <c r="D86" s="215" t="s">
        <v>133</v>
      </c>
      <c r="E86" s="216" t="s">
        <v>5</v>
      </c>
      <c r="F86" s="217" t="s">
        <v>433</v>
      </c>
      <c r="H86" s="216" t="s">
        <v>5</v>
      </c>
      <c r="I86" s="218"/>
      <c r="L86" s="214"/>
      <c r="M86" s="219"/>
      <c r="N86" s="220"/>
      <c r="O86" s="220"/>
      <c r="P86" s="220"/>
      <c r="Q86" s="220"/>
      <c r="R86" s="220"/>
      <c r="S86" s="220"/>
      <c r="T86" s="221"/>
      <c r="AT86" s="216" t="s">
        <v>133</v>
      </c>
      <c r="AU86" s="216" t="s">
        <v>82</v>
      </c>
      <c r="AV86" s="11" t="s">
        <v>80</v>
      </c>
      <c r="AW86" s="11" t="s">
        <v>35</v>
      </c>
      <c r="AX86" s="11" t="s">
        <v>72</v>
      </c>
      <c r="AY86" s="216" t="s">
        <v>123</v>
      </c>
    </row>
    <row r="87" spans="2:51" s="12" customFormat="1" ht="13.5">
      <c r="B87" s="222"/>
      <c r="D87" s="215" t="s">
        <v>133</v>
      </c>
      <c r="E87" s="223" t="s">
        <v>5</v>
      </c>
      <c r="F87" s="224" t="s">
        <v>80</v>
      </c>
      <c r="H87" s="225">
        <v>1</v>
      </c>
      <c r="I87" s="226"/>
      <c r="L87" s="222"/>
      <c r="M87" s="227"/>
      <c r="N87" s="228"/>
      <c r="O87" s="228"/>
      <c r="P87" s="228"/>
      <c r="Q87" s="228"/>
      <c r="R87" s="228"/>
      <c r="S87" s="228"/>
      <c r="T87" s="229"/>
      <c r="AT87" s="223" t="s">
        <v>133</v>
      </c>
      <c r="AU87" s="223" t="s">
        <v>82</v>
      </c>
      <c r="AV87" s="12" t="s">
        <v>82</v>
      </c>
      <c r="AW87" s="12" t="s">
        <v>35</v>
      </c>
      <c r="AX87" s="12" t="s">
        <v>72</v>
      </c>
      <c r="AY87" s="223" t="s">
        <v>123</v>
      </c>
    </row>
    <row r="88" spans="2:51" s="13" customFormat="1" ht="13.5">
      <c r="B88" s="230"/>
      <c r="D88" s="215" t="s">
        <v>133</v>
      </c>
      <c r="E88" s="231" t="s">
        <v>5</v>
      </c>
      <c r="F88" s="232" t="s">
        <v>136</v>
      </c>
      <c r="H88" s="233">
        <v>1</v>
      </c>
      <c r="I88" s="234"/>
      <c r="L88" s="230"/>
      <c r="M88" s="235"/>
      <c r="N88" s="236"/>
      <c r="O88" s="236"/>
      <c r="P88" s="236"/>
      <c r="Q88" s="236"/>
      <c r="R88" s="236"/>
      <c r="S88" s="236"/>
      <c r="T88" s="237"/>
      <c r="AT88" s="231" t="s">
        <v>133</v>
      </c>
      <c r="AU88" s="231" t="s">
        <v>82</v>
      </c>
      <c r="AV88" s="13" t="s">
        <v>131</v>
      </c>
      <c r="AW88" s="13" t="s">
        <v>35</v>
      </c>
      <c r="AX88" s="13" t="s">
        <v>80</v>
      </c>
      <c r="AY88" s="231" t="s">
        <v>123</v>
      </c>
    </row>
    <row r="89" spans="2:65" s="1" customFormat="1" ht="16.5" customHeight="1">
      <c r="B89" s="201"/>
      <c r="C89" s="202" t="s">
        <v>142</v>
      </c>
      <c r="D89" s="202" t="s">
        <v>126</v>
      </c>
      <c r="E89" s="203" t="s">
        <v>434</v>
      </c>
      <c r="F89" s="204" t="s">
        <v>435</v>
      </c>
      <c r="G89" s="205" t="s">
        <v>344</v>
      </c>
      <c r="H89" s="206">
        <v>1</v>
      </c>
      <c r="I89" s="207"/>
      <c r="J89" s="208">
        <f>ROUND(I89*H89,2)</f>
        <v>0</v>
      </c>
      <c r="K89" s="204" t="s">
        <v>5</v>
      </c>
      <c r="L89" s="46"/>
      <c r="M89" s="209" t="s">
        <v>5</v>
      </c>
      <c r="N89" s="210" t="s">
        <v>43</v>
      </c>
      <c r="O89" s="47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4" t="s">
        <v>131</v>
      </c>
      <c r="AT89" s="24" t="s">
        <v>126</v>
      </c>
      <c r="AU89" s="24" t="s">
        <v>82</v>
      </c>
      <c r="AY89" s="24" t="s">
        <v>123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4" t="s">
        <v>80</v>
      </c>
      <c r="BK89" s="213">
        <f>ROUND(I89*H89,2)</f>
        <v>0</v>
      </c>
      <c r="BL89" s="24" t="s">
        <v>131</v>
      </c>
      <c r="BM89" s="24" t="s">
        <v>436</v>
      </c>
    </row>
    <row r="90" spans="2:65" s="1" customFormat="1" ht="16.5" customHeight="1">
      <c r="B90" s="201"/>
      <c r="C90" s="202" t="s">
        <v>131</v>
      </c>
      <c r="D90" s="202" t="s">
        <v>126</v>
      </c>
      <c r="E90" s="203" t="s">
        <v>437</v>
      </c>
      <c r="F90" s="204" t="s">
        <v>438</v>
      </c>
      <c r="G90" s="205" t="s">
        <v>344</v>
      </c>
      <c r="H90" s="206">
        <v>1</v>
      </c>
      <c r="I90" s="207"/>
      <c r="J90" s="208">
        <f>ROUND(I90*H90,2)</f>
        <v>0</v>
      </c>
      <c r="K90" s="204" t="s">
        <v>5</v>
      </c>
      <c r="L90" s="46"/>
      <c r="M90" s="209" t="s">
        <v>5</v>
      </c>
      <c r="N90" s="251" t="s">
        <v>43</v>
      </c>
      <c r="O90" s="252"/>
      <c r="P90" s="253">
        <f>O90*H90</f>
        <v>0</v>
      </c>
      <c r="Q90" s="253">
        <v>0</v>
      </c>
      <c r="R90" s="253">
        <f>Q90*H90</f>
        <v>0</v>
      </c>
      <c r="S90" s="253">
        <v>0</v>
      </c>
      <c r="T90" s="254">
        <f>S90*H90</f>
        <v>0</v>
      </c>
      <c r="AR90" s="24" t="s">
        <v>131</v>
      </c>
      <c r="AT90" s="24" t="s">
        <v>126</v>
      </c>
      <c r="AU90" s="24" t="s">
        <v>82</v>
      </c>
      <c r="AY90" s="24" t="s">
        <v>123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4" t="s">
        <v>80</v>
      </c>
      <c r="BK90" s="213">
        <f>ROUND(I90*H90,2)</f>
        <v>0</v>
      </c>
      <c r="BL90" s="24" t="s">
        <v>131</v>
      </c>
      <c r="BM90" s="24" t="s">
        <v>439</v>
      </c>
    </row>
    <row r="91" spans="2:12" s="1" customFormat="1" ht="6.95" customHeight="1">
      <c r="B91" s="67"/>
      <c r="C91" s="68"/>
      <c r="D91" s="68"/>
      <c r="E91" s="68"/>
      <c r="F91" s="68"/>
      <c r="G91" s="68"/>
      <c r="H91" s="68"/>
      <c r="I91" s="152"/>
      <c r="J91" s="68"/>
      <c r="K91" s="68"/>
      <c r="L91" s="46"/>
    </row>
  </sheetData>
  <autoFilter ref="C77:K90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260" t="s">
        <v>440</v>
      </c>
      <c r="D3" s="260"/>
      <c r="E3" s="260"/>
      <c r="F3" s="260"/>
      <c r="G3" s="260"/>
      <c r="H3" s="260"/>
      <c r="I3" s="260"/>
      <c r="J3" s="260"/>
      <c r="K3" s="261"/>
    </row>
    <row r="4" spans="2:11" ht="25.5" customHeight="1">
      <c r="B4" s="262"/>
      <c r="C4" s="263" t="s">
        <v>441</v>
      </c>
      <c r="D4" s="263"/>
      <c r="E4" s="263"/>
      <c r="F4" s="263"/>
      <c r="G4" s="263"/>
      <c r="H4" s="263"/>
      <c r="I4" s="263"/>
      <c r="J4" s="263"/>
      <c r="K4" s="264"/>
    </row>
    <row r="5" spans="2:1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2"/>
      <c r="C6" s="266" t="s">
        <v>442</v>
      </c>
      <c r="D6" s="266"/>
      <c r="E6" s="266"/>
      <c r="F6" s="266"/>
      <c r="G6" s="266"/>
      <c r="H6" s="266"/>
      <c r="I6" s="266"/>
      <c r="J6" s="266"/>
      <c r="K6" s="264"/>
    </row>
    <row r="7" spans="2:11" ht="15" customHeight="1">
      <c r="B7" s="267"/>
      <c r="C7" s="266" t="s">
        <v>443</v>
      </c>
      <c r="D7" s="266"/>
      <c r="E7" s="266"/>
      <c r="F7" s="266"/>
      <c r="G7" s="266"/>
      <c r="H7" s="266"/>
      <c r="I7" s="266"/>
      <c r="J7" s="266"/>
      <c r="K7" s="264"/>
    </row>
    <row r="8" spans="2:1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ht="15" customHeight="1">
      <c r="B9" s="267"/>
      <c r="C9" s="266" t="s">
        <v>444</v>
      </c>
      <c r="D9" s="266"/>
      <c r="E9" s="266"/>
      <c r="F9" s="266"/>
      <c r="G9" s="266"/>
      <c r="H9" s="266"/>
      <c r="I9" s="266"/>
      <c r="J9" s="266"/>
      <c r="K9" s="264"/>
    </row>
    <row r="10" spans="2:11" ht="15" customHeight="1">
      <c r="B10" s="267"/>
      <c r="C10" s="266"/>
      <c r="D10" s="266" t="s">
        <v>445</v>
      </c>
      <c r="E10" s="266"/>
      <c r="F10" s="266"/>
      <c r="G10" s="266"/>
      <c r="H10" s="266"/>
      <c r="I10" s="266"/>
      <c r="J10" s="266"/>
      <c r="K10" s="264"/>
    </row>
    <row r="11" spans="2:11" ht="15" customHeight="1">
      <c r="B11" s="267"/>
      <c r="C11" s="268"/>
      <c r="D11" s="266" t="s">
        <v>446</v>
      </c>
      <c r="E11" s="266"/>
      <c r="F11" s="266"/>
      <c r="G11" s="266"/>
      <c r="H11" s="266"/>
      <c r="I11" s="266"/>
      <c r="J11" s="266"/>
      <c r="K11" s="264"/>
    </row>
    <row r="12" spans="2:11" ht="12.75" customHeight="1">
      <c r="B12" s="267"/>
      <c r="C12" s="268"/>
      <c r="D12" s="268"/>
      <c r="E12" s="268"/>
      <c r="F12" s="268"/>
      <c r="G12" s="268"/>
      <c r="H12" s="268"/>
      <c r="I12" s="268"/>
      <c r="J12" s="268"/>
      <c r="K12" s="264"/>
    </row>
    <row r="13" spans="2:11" ht="15" customHeight="1">
      <c r="B13" s="267"/>
      <c r="C13" s="268"/>
      <c r="D13" s="266" t="s">
        <v>447</v>
      </c>
      <c r="E13" s="266"/>
      <c r="F13" s="266"/>
      <c r="G13" s="266"/>
      <c r="H13" s="266"/>
      <c r="I13" s="266"/>
      <c r="J13" s="266"/>
      <c r="K13" s="264"/>
    </row>
    <row r="14" spans="2:11" ht="15" customHeight="1">
      <c r="B14" s="267"/>
      <c r="C14" s="268"/>
      <c r="D14" s="266" t="s">
        <v>448</v>
      </c>
      <c r="E14" s="266"/>
      <c r="F14" s="266"/>
      <c r="G14" s="266"/>
      <c r="H14" s="266"/>
      <c r="I14" s="266"/>
      <c r="J14" s="266"/>
      <c r="K14" s="264"/>
    </row>
    <row r="15" spans="2:11" ht="15" customHeight="1">
      <c r="B15" s="267"/>
      <c r="C15" s="268"/>
      <c r="D15" s="266" t="s">
        <v>449</v>
      </c>
      <c r="E15" s="266"/>
      <c r="F15" s="266"/>
      <c r="G15" s="266"/>
      <c r="H15" s="266"/>
      <c r="I15" s="266"/>
      <c r="J15" s="266"/>
      <c r="K15" s="264"/>
    </row>
    <row r="16" spans="2:11" ht="15" customHeight="1">
      <c r="B16" s="267"/>
      <c r="C16" s="268"/>
      <c r="D16" s="268"/>
      <c r="E16" s="269" t="s">
        <v>79</v>
      </c>
      <c r="F16" s="266" t="s">
        <v>450</v>
      </c>
      <c r="G16" s="266"/>
      <c r="H16" s="266"/>
      <c r="I16" s="266"/>
      <c r="J16" s="266"/>
      <c r="K16" s="264"/>
    </row>
    <row r="17" spans="2:11" ht="15" customHeight="1">
      <c r="B17" s="267"/>
      <c r="C17" s="268"/>
      <c r="D17" s="268"/>
      <c r="E17" s="269" t="s">
        <v>451</v>
      </c>
      <c r="F17" s="266" t="s">
        <v>452</v>
      </c>
      <c r="G17" s="266"/>
      <c r="H17" s="266"/>
      <c r="I17" s="266"/>
      <c r="J17" s="266"/>
      <c r="K17" s="264"/>
    </row>
    <row r="18" spans="2:11" ht="15" customHeight="1">
      <c r="B18" s="267"/>
      <c r="C18" s="268"/>
      <c r="D18" s="268"/>
      <c r="E18" s="269" t="s">
        <v>453</v>
      </c>
      <c r="F18" s="266" t="s">
        <v>454</v>
      </c>
      <c r="G18" s="266"/>
      <c r="H18" s="266"/>
      <c r="I18" s="266"/>
      <c r="J18" s="266"/>
      <c r="K18" s="264"/>
    </row>
    <row r="19" spans="2:11" ht="15" customHeight="1">
      <c r="B19" s="267"/>
      <c r="C19" s="268"/>
      <c r="D19" s="268"/>
      <c r="E19" s="269" t="s">
        <v>455</v>
      </c>
      <c r="F19" s="266" t="s">
        <v>456</v>
      </c>
      <c r="G19" s="266"/>
      <c r="H19" s="266"/>
      <c r="I19" s="266"/>
      <c r="J19" s="266"/>
      <c r="K19" s="264"/>
    </row>
    <row r="20" spans="2:11" ht="15" customHeight="1">
      <c r="B20" s="267"/>
      <c r="C20" s="268"/>
      <c r="D20" s="268"/>
      <c r="E20" s="269" t="s">
        <v>457</v>
      </c>
      <c r="F20" s="266" t="s">
        <v>458</v>
      </c>
      <c r="G20" s="266"/>
      <c r="H20" s="266"/>
      <c r="I20" s="266"/>
      <c r="J20" s="266"/>
      <c r="K20" s="264"/>
    </row>
    <row r="21" spans="2:11" ht="15" customHeight="1">
      <c r="B21" s="267"/>
      <c r="C21" s="268"/>
      <c r="D21" s="268"/>
      <c r="E21" s="269" t="s">
        <v>459</v>
      </c>
      <c r="F21" s="266" t="s">
        <v>460</v>
      </c>
      <c r="G21" s="266"/>
      <c r="H21" s="266"/>
      <c r="I21" s="266"/>
      <c r="J21" s="266"/>
      <c r="K21" s="264"/>
    </row>
    <row r="22" spans="2:11" ht="12.75" customHeight="1">
      <c r="B22" s="267"/>
      <c r="C22" s="268"/>
      <c r="D22" s="268"/>
      <c r="E22" s="268"/>
      <c r="F22" s="268"/>
      <c r="G22" s="268"/>
      <c r="H22" s="268"/>
      <c r="I22" s="268"/>
      <c r="J22" s="268"/>
      <c r="K22" s="264"/>
    </row>
    <row r="23" spans="2:11" ht="15" customHeight="1">
      <c r="B23" s="267"/>
      <c r="C23" s="266" t="s">
        <v>461</v>
      </c>
      <c r="D23" s="266"/>
      <c r="E23" s="266"/>
      <c r="F23" s="266"/>
      <c r="G23" s="266"/>
      <c r="H23" s="266"/>
      <c r="I23" s="266"/>
      <c r="J23" s="266"/>
      <c r="K23" s="264"/>
    </row>
    <row r="24" spans="2:11" ht="15" customHeight="1">
      <c r="B24" s="267"/>
      <c r="C24" s="266" t="s">
        <v>462</v>
      </c>
      <c r="D24" s="266"/>
      <c r="E24" s="266"/>
      <c r="F24" s="266"/>
      <c r="G24" s="266"/>
      <c r="H24" s="266"/>
      <c r="I24" s="266"/>
      <c r="J24" s="266"/>
      <c r="K24" s="264"/>
    </row>
    <row r="25" spans="2:11" ht="15" customHeight="1">
      <c r="B25" s="267"/>
      <c r="C25" s="266"/>
      <c r="D25" s="266" t="s">
        <v>463</v>
      </c>
      <c r="E25" s="266"/>
      <c r="F25" s="266"/>
      <c r="G25" s="266"/>
      <c r="H25" s="266"/>
      <c r="I25" s="266"/>
      <c r="J25" s="266"/>
      <c r="K25" s="264"/>
    </row>
    <row r="26" spans="2:11" ht="15" customHeight="1">
      <c r="B26" s="267"/>
      <c r="C26" s="268"/>
      <c r="D26" s="266" t="s">
        <v>464</v>
      </c>
      <c r="E26" s="266"/>
      <c r="F26" s="266"/>
      <c r="G26" s="266"/>
      <c r="H26" s="266"/>
      <c r="I26" s="266"/>
      <c r="J26" s="266"/>
      <c r="K26" s="264"/>
    </row>
    <row r="27" spans="2:11" ht="12.75" customHeight="1">
      <c r="B27" s="267"/>
      <c r="C27" s="268"/>
      <c r="D27" s="268"/>
      <c r="E27" s="268"/>
      <c r="F27" s="268"/>
      <c r="G27" s="268"/>
      <c r="H27" s="268"/>
      <c r="I27" s="268"/>
      <c r="J27" s="268"/>
      <c r="K27" s="264"/>
    </row>
    <row r="28" spans="2:11" ht="15" customHeight="1">
      <c r="B28" s="267"/>
      <c r="C28" s="268"/>
      <c r="D28" s="266" t="s">
        <v>465</v>
      </c>
      <c r="E28" s="266"/>
      <c r="F28" s="266"/>
      <c r="G28" s="266"/>
      <c r="H28" s="266"/>
      <c r="I28" s="266"/>
      <c r="J28" s="266"/>
      <c r="K28" s="264"/>
    </row>
    <row r="29" spans="2:11" ht="15" customHeight="1">
      <c r="B29" s="267"/>
      <c r="C29" s="268"/>
      <c r="D29" s="266" t="s">
        <v>466</v>
      </c>
      <c r="E29" s="266"/>
      <c r="F29" s="266"/>
      <c r="G29" s="266"/>
      <c r="H29" s="266"/>
      <c r="I29" s="266"/>
      <c r="J29" s="266"/>
      <c r="K29" s="264"/>
    </row>
    <row r="30" spans="2:11" ht="12.75" customHeight="1">
      <c r="B30" s="267"/>
      <c r="C30" s="268"/>
      <c r="D30" s="268"/>
      <c r="E30" s="268"/>
      <c r="F30" s="268"/>
      <c r="G30" s="268"/>
      <c r="H30" s="268"/>
      <c r="I30" s="268"/>
      <c r="J30" s="268"/>
      <c r="K30" s="264"/>
    </row>
    <row r="31" spans="2:11" ht="15" customHeight="1">
      <c r="B31" s="267"/>
      <c r="C31" s="268"/>
      <c r="D31" s="266" t="s">
        <v>467</v>
      </c>
      <c r="E31" s="266"/>
      <c r="F31" s="266"/>
      <c r="G31" s="266"/>
      <c r="H31" s="266"/>
      <c r="I31" s="266"/>
      <c r="J31" s="266"/>
      <c r="K31" s="264"/>
    </row>
    <row r="32" spans="2:11" ht="15" customHeight="1">
      <c r="B32" s="267"/>
      <c r="C32" s="268"/>
      <c r="D32" s="266" t="s">
        <v>468</v>
      </c>
      <c r="E32" s="266"/>
      <c r="F32" s="266"/>
      <c r="G32" s="266"/>
      <c r="H32" s="266"/>
      <c r="I32" s="266"/>
      <c r="J32" s="266"/>
      <c r="K32" s="264"/>
    </row>
    <row r="33" spans="2:11" ht="15" customHeight="1">
      <c r="B33" s="267"/>
      <c r="C33" s="268"/>
      <c r="D33" s="266" t="s">
        <v>469</v>
      </c>
      <c r="E33" s="266"/>
      <c r="F33" s="266"/>
      <c r="G33" s="266"/>
      <c r="H33" s="266"/>
      <c r="I33" s="266"/>
      <c r="J33" s="266"/>
      <c r="K33" s="264"/>
    </row>
    <row r="34" spans="2:11" ht="15" customHeight="1">
      <c r="B34" s="267"/>
      <c r="C34" s="268"/>
      <c r="D34" s="266"/>
      <c r="E34" s="270" t="s">
        <v>108</v>
      </c>
      <c r="F34" s="266"/>
      <c r="G34" s="266" t="s">
        <v>470</v>
      </c>
      <c r="H34" s="266"/>
      <c r="I34" s="266"/>
      <c r="J34" s="266"/>
      <c r="K34" s="264"/>
    </row>
    <row r="35" spans="2:11" ht="30.75" customHeight="1">
      <c r="B35" s="267"/>
      <c r="C35" s="268"/>
      <c r="D35" s="266"/>
      <c r="E35" s="270" t="s">
        <v>471</v>
      </c>
      <c r="F35" s="266"/>
      <c r="G35" s="266" t="s">
        <v>472</v>
      </c>
      <c r="H35" s="266"/>
      <c r="I35" s="266"/>
      <c r="J35" s="266"/>
      <c r="K35" s="264"/>
    </row>
    <row r="36" spans="2:11" ht="15" customHeight="1">
      <c r="B36" s="267"/>
      <c r="C36" s="268"/>
      <c r="D36" s="266"/>
      <c r="E36" s="270" t="s">
        <v>53</v>
      </c>
      <c r="F36" s="266"/>
      <c r="G36" s="266" t="s">
        <v>473</v>
      </c>
      <c r="H36" s="266"/>
      <c r="I36" s="266"/>
      <c r="J36" s="266"/>
      <c r="K36" s="264"/>
    </row>
    <row r="37" spans="2:11" ht="15" customHeight="1">
      <c r="B37" s="267"/>
      <c r="C37" s="268"/>
      <c r="D37" s="266"/>
      <c r="E37" s="270" t="s">
        <v>109</v>
      </c>
      <c r="F37" s="266"/>
      <c r="G37" s="266" t="s">
        <v>474</v>
      </c>
      <c r="H37" s="266"/>
      <c r="I37" s="266"/>
      <c r="J37" s="266"/>
      <c r="K37" s="264"/>
    </row>
    <row r="38" spans="2:11" ht="15" customHeight="1">
      <c r="B38" s="267"/>
      <c r="C38" s="268"/>
      <c r="D38" s="266"/>
      <c r="E38" s="270" t="s">
        <v>110</v>
      </c>
      <c r="F38" s="266"/>
      <c r="G38" s="266" t="s">
        <v>475</v>
      </c>
      <c r="H38" s="266"/>
      <c r="I38" s="266"/>
      <c r="J38" s="266"/>
      <c r="K38" s="264"/>
    </row>
    <row r="39" spans="2:11" ht="15" customHeight="1">
      <c r="B39" s="267"/>
      <c r="C39" s="268"/>
      <c r="D39" s="266"/>
      <c r="E39" s="270" t="s">
        <v>111</v>
      </c>
      <c r="F39" s="266"/>
      <c r="G39" s="266" t="s">
        <v>476</v>
      </c>
      <c r="H39" s="266"/>
      <c r="I39" s="266"/>
      <c r="J39" s="266"/>
      <c r="K39" s="264"/>
    </row>
    <row r="40" spans="2:11" ht="15" customHeight="1">
      <c r="B40" s="267"/>
      <c r="C40" s="268"/>
      <c r="D40" s="266"/>
      <c r="E40" s="270" t="s">
        <v>477</v>
      </c>
      <c r="F40" s="266"/>
      <c r="G40" s="266" t="s">
        <v>478</v>
      </c>
      <c r="H40" s="266"/>
      <c r="I40" s="266"/>
      <c r="J40" s="266"/>
      <c r="K40" s="264"/>
    </row>
    <row r="41" spans="2:11" ht="15" customHeight="1">
      <c r="B41" s="267"/>
      <c r="C41" s="268"/>
      <c r="D41" s="266"/>
      <c r="E41" s="270"/>
      <c r="F41" s="266"/>
      <c r="G41" s="266" t="s">
        <v>479</v>
      </c>
      <c r="H41" s="266"/>
      <c r="I41" s="266"/>
      <c r="J41" s="266"/>
      <c r="K41" s="264"/>
    </row>
    <row r="42" spans="2:11" ht="15" customHeight="1">
      <c r="B42" s="267"/>
      <c r="C42" s="268"/>
      <c r="D42" s="266"/>
      <c r="E42" s="270" t="s">
        <v>480</v>
      </c>
      <c r="F42" s="266"/>
      <c r="G42" s="266" t="s">
        <v>481</v>
      </c>
      <c r="H42" s="266"/>
      <c r="I42" s="266"/>
      <c r="J42" s="266"/>
      <c r="K42" s="264"/>
    </row>
    <row r="43" spans="2:11" ht="15" customHeight="1">
      <c r="B43" s="267"/>
      <c r="C43" s="268"/>
      <c r="D43" s="266"/>
      <c r="E43" s="270" t="s">
        <v>113</v>
      </c>
      <c r="F43" s="266"/>
      <c r="G43" s="266" t="s">
        <v>482</v>
      </c>
      <c r="H43" s="266"/>
      <c r="I43" s="266"/>
      <c r="J43" s="266"/>
      <c r="K43" s="264"/>
    </row>
    <row r="44" spans="2:11" ht="12.75" customHeight="1">
      <c r="B44" s="267"/>
      <c r="C44" s="268"/>
      <c r="D44" s="266"/>
      <c r="E44" s="266"/>
      <c r="F44" s="266"/>
      <c r="G44" s="266"/>
      <c r="H44" s="266"/>
      <c r="I44" s="266"/>
      <c r="J44" s="266"/>
      <c r="K44" s="264"/>
    </row>
    <row r="45" spans="2:11" ht="15" customHeight="1">
      <c r="B45" s="267"/>
      <c r="C45" s="268"/>
      <c r="D45" s="266" t="s">
        <v>483</v>
      </c>
      <c r="E45" s="266"/>
      <c r="F45" s="266"/>
      <c r="G45" s="266"/>
      <c r="H45" s="266"/>
      <c r="I45" s="266"/>
      <c r="J45" s="266"/>
      <c r="K45" s="264"/>
    </row>
    <row r="46" spans="2:11" ht="15" customHeight="1">
      <c r="B46" s="267"/>
      <c r="C46" s="268"/>
      <c r="D46" s="268"/>
      <c r="E46" s="266" t="s">
        <v>484</v>
      </c>
      <c r="F46" s="266"/>
      <c r="G46" s="266"/>
      <c r="H46" s="266"/>
      <c r="I46" s="266"/>
      <c r="J46" s="266"/>
      <c r="K46" s="264"/>
    </row>
    <row r="47" spans="2:11" ht="15" customHeight="1">
      <c r="B47" s="267"/>
      <c r="C47" s="268"/>
      <c r="D47" s="268"/>
      <c r="E47" s="266" t="s">
        <v>485</v>
      </c>
      <c r="F47" s="266"/>
      <c r="G47" s="266"/>
      <c r="H47" s="266"/>
      <c r="I47" s="266"/>
      <c r="J47" s="266"/>
      <c r="K47" s="264"/>
    </row>
    <row r="48" spans="2:11" ht="15" customHeight="1">
      <c r="B48" s="267"/>
      <c r="C48" s="268"/>
      <c r="D48" s="268"/>
      <c r="E48" s="266" t="s">
        <v>486</v>
      </c>
      <c r="F48" s="266"/>
      <c r="G48" s="266"/>
      <c r="H48" s="266"/>
      <c r="I48" s="266"/>
      <c r="J48" s="266"/>
      <c r="K48" s="264"/>
    </row>
    <row r="49" spans="2:11" ht="15" customHeight="1">
      <c r="B49" s="267"/>
      <c r="C49" s="268"/>
      <c r="D49" s="266" t="s">
        <v>487</v>
      </c>
      <c r="E49" s="266"/>
      <c r="F49" s="266"/>
      <c r="G49" s="266"/>
      <c r="H49" s="266"/>
      <c r="I49" s="266"/>
      <c r="J49" s="266"/>
      <c r="K49" s="264"/>
    </row>
    <row r="50" spans="2:11" ht="25.5" customHeight="1">
      <c r="B50" s="262"/>
      <c r="C50" s="263" t="s">
        <v>488</v>
      </c>
      <c r="D50" s="263"/>
      <c r="E50" s="263"/>
      <c r="F50" s="263"/>
      <c r="G50" s="263"/>
      <c r="H50" s="263"/>
      <c r="I50" s="263"/>
      <c r="J50" s="263"/>
      <c r="K50" s="264"/>
    </row>
    <row r="51" spans="2:11" ht="5.25" customHeight="1">
      <c r="B51" s="262"/>
      <c r="C51" s="265"/>
      <c r="D51" s="265"/>
      <c r="E51" s="265"/>
      <c r="F51" s="265"/>
      <c r="G51" s="265"/>
      <c r="H51" s="265"/>
      <c r="I51" s="265"/>
      <c r="J51" s="265"/>
      <c r="K51" s="264"/>
    </row>
    <row r="52" spans="2:11" ht="15" customHeight="1">
      <c r="B52" s="262"/>
      <c r="C52" s="266" t="s">
        <v>489</v>
      </c>
      <c r="D52" s="266"/>
      <c r="E52" s="266"/>
      <c r="F52" s="266"/>
      <c r="G52" s="266"/>
      <c r="H52" s="266"/>
      <c r="I52" s="266"/>
      <c r="J52" s="266"/>
      <c r="K52" s="264"/>
    </row>
    <row r="53" spans="2:11" ht="15" customHeight="1">
      <c r="B53" s="262"/>
      <c r="C53" s="266" t="s">
        <v>490</v>
      </c>
      <c r="D53" s="266"/>
      <c r="E53" s="266"/>
      <c r="F53" s="266"/>
      <c r="G53" s="266"/>
      <c r="H53" s="266"/>
      <c r="I53" s="266"/>
      <c r="J53" s="266"/>
      <c r="K53" s="264"/>
    </row>
    <row r="54" spans="2:11" ht="12.75" customHeight="1">
      <c r="B54" s="262"/>
      <c r="C54" s="266"/>
      <c r="D54" s="266"/>
      <c r="E54" s="266"/>
      <c r="F54" s="266"/>
      <c r="G54" s="266"/>
      <c r="H54" s="266"/>
      <c r="I54" s="266"/>
      <c r="J54" s="266"/>
      <c r="K54" s="264"/>
    </row>
    <row r="55" spans="2:11" ht="15" customHeight="1">
      <c r="B55" s="262"/>
      <c r="C55" s="266" t="s">
        <v>491</v>
      </c>
      <c r="D55" s="266"/>
      <c r="E55" s="266"/>
      <c r="F55" s="266"/>
      <c r="G55" s="266"/>
      <c r="H55" s="266"/>
      <c r="I55" s="266"/>
      <c r="J55" s="266"/>
      <c r="K55" s="264"/>
    </row>
    <row r="56" spans="2:11" ht="15" customHeight="1">
      <c r="B56" s="262"/>
      <c r="C56" s="268"/>
      <c r="D56" s="266" t="s">
        <v>492</v>
      </c>
      <c r="E56" s="266"/>
      <c r="F56" s="266"/>
      <c r="G56" s="266"/>
      <c r="H56" s="266"/>
      <c r="I56" s="266"/>
      <c r="J56" s="266"/>
      <c r="K56" s="264"/>
    </row>
    <row r="57" spans="2:11" ht="15" customHeight="1">
      <c r="B57" s="262"/>
      <c r="C57" s="268"/>
      <c r="D57" s="266" t="s">
        <v>493</v>
      </c>
      <c r="E57" s="266"/>
      <c r="F57" s="266"/>
      <c r="G57" s="266"/>
      <c r="H57" s="266"/>
      <c r="I57" s="266"/>
      <c r="J57" s="266"/>
      <c r="K57" s="264"/>
    </row>
    <row r="58" spans="2:11" ht="15" customHeight="1">
      <c r="B58" s="262"/>
      <c r="C58" s="268"/>
      <c r="D58" s="266" t="s">
        <v>494</v>
      </c>
      <c r="E58" s="266"/>
      <c r="F58" s="266"/>
      <c r="G58" s="266"/>
      <c r="H58" s="266"/>
      <c r="I58" s="266"/>
      <c r="J58" s="266"/>
      <c r="K58" s="264"/>
    </row>
    <row r="59" spans="2:11" ht="15" customHeight="1">
      <c r="B59" s="262"/>
      <c r="C59" s="268"/>
      <c r="D59" s="266" t="s">
        <v>495</v>
      </c>
      <c r="E59" s="266"/>
      <c r="F59" s="266"/>
      <c r="G59" s="266"/>
      <c r="H59" s="266"/>
      <c r="I59" s="266"/>
      <c r="J59" s="266"/>
      <c r="K59" s="264"/>
    </row>
    <row r="60" spans="2:11" ht="15" customHeight="1">
      <c r="B60" s="262"/>
      <c r="C60" s="268"/>
      <c r="D60" s="271" t="s">
        <v>496</v>
      </c>
      <c r="E60" s="271"/>
      <c r="F60" s="271"/>
      <c r="G60" s="271"/>
      <c r="H60" s="271"/>
      <c r="I60" s="271"/>
      <c r="J60" s="271"/>
      <c r="K60" s="264"/>
    </row>
    <row r="61" spans="2:11" ht="15" customHeight="1">
      <c r="B61" s="262"/>
      <c r="C61" s="268"/>
      <c r="D61" s="266" t="s">
        <v>497</v>
      </c>
      <c r="E61" s="266"/>
      <c r="F61" s="266"/>
      <c r="G61" s="266"/>
      <c r="H61" s="266"/>
      <c r="I61" s="266"/>
      <c r="J61" s="266"/>
      <c r="K61" s="264"/>
    </row>
    <row r="62" spans="2:11" ht="12.75" customHeight="1">
      <c r="B62" s="262"/>
      <c r="C62" s="268"/>
      <c r="D62" s="268"/>
      <c r="E62" s="272"/>
      <c r="F62" s="268"/>
      <c r="G62" s="268"/>
      <c r="H62" s="268"/>
      <c r="I62" s="268"/>
      <c r="J62" s="268"/>
      <c r="K62" s="264"/>
    </row>
    <row r="63" spans="2:11" ht="15" customHeight="1">
      <c r="B63" s="262"/>
      <c r="C63" s="268"/>
      <c r="D63" s="266" t="s">
        <v>498</v>
      </c>
      <c r="E63" s="266"/>
      <c r="F63" s="266"/>
      <c r="G63" s="266"/>
      <c r="H63" s="266"/>
      <c r="I63" s="266"/>
      <c r="J63" s="266"/>
      <c r="K63" s="264"/>
    </row>
    <row r="64" spans="2:11" ht="15" customHeight="1">
      <c r="B64" s="262"/>
      <c r="C64" s="268"/>
      <c r="D64" s="271" t="s">
        <v>499</v>
      </c>
      <c r="E64" s="271"/>
      <c r="F64" s="271"/>
      <c r="G64" s="271"/>
      <c r="H64" s="271"/>
      <c r="I64" s="271"/>
      <c r="J64" s="271"/>
      <c r="K64" s="264"/>
    </row>
    <row r="65" spans="2:11" ht="15" customHeight="1">
      <c r="B65" s="262"/>
      <c r="C65" s="268"/>
      <c r="D65" s="266" t="s">
        <v>500</v>
      </c>
      <c r="E65" s="266"/>
      <c r="F65" s="266"/>
      <c r="G65" s="266"/>
      <c r="H65" s="266"/>
      <c r="I65" s="266"/>
      <c r="J65" s="266"/>
      <c r="K65" s="264"/>
    </row>
    <row r="66" spans="2:11" ht="15" customHeight="1">
      <c r="B66" s="262"/>
      <c r="C66" s="268"/>
      <c r="D66" s="266" t="s">
        <v>501</v>
      </c>
      <c r="E66" s="266"/>
      <c r="F66" s="266"/>
      <c r="G66" s="266"/>
      <c r="H66" s="266"/>
      <c r="I66" s="266"/>
      <c r="J66" s="266"/>
      <c r="K66" s="264"/>
    </row>
    <row r="67" spans="2:11" ht="15" customHeight="1">
      <c r="B67" s="262"/>
      <c r="C67" s="268"/>
      <c r="D67" s="266" t="s">
        <v>502</v>
      </c>
      <c r="E67" s="266"/>
      <c r="F67" s="266"/>
      <c r="G67" s="266"/>
      <c r="H67" s="266"/>
      <c r="I67" s="266"/>
      <c r="J67" s="266"/>
      <c r="K67" s="264"/>
    </row>
    <row r="68" spans="2:11" ht="15" customHeight="1">
      <c r="B68" s="262"/>
      <c r="C68" s="268"/>
      <c r="D68" s="266" t="s">
        <v>503</v>
      </c>
      <c r="E68" s="266"/>
      <c r="F68" s="266"/>
      <c r="G68" s="266"/>
      <c r="H68" s="266"/>
      <c r="I68" s="266"/>
      <c r="J68" s="266"/>
      <c r="K68" s="264"/>
    </row>
    <row r="69" spans="2:11" ht="12.75" customHeight="1">
      <c r="B69" s="273"/>
      <c r="C69" s="274"/>
      <c r="D69" s="274"/>
      <c r="E69" s="274"/>
      <c r="F69" s="274"/>
      <c r="G69" s="274"/>
      <c r="H69" s="274"/>
      <c r="I69" s="274"/>
      <c r="J69" s="274"/>
      <c r="K69" s="275"/>
    </row>
    <row r="70" spans="2:11" ht="18.75" customHeight="1">
      <c r="B70" s="276"/>
      <c r="C70" s="276"/>
      <c r="D70" s="276"/>
      <c r="E70" s="276"/>
      <c r="F70" s="276"/>
      <c r="G70" s="276"/>
      <c r="H70" s="276"/>
      <c r="I70" s="276"/>
      <c r="J70" s="276"/>
      <c r="K70" s="277"/>
    </row>
    <row r="71" spans="2:11" ht="18.75" customHeight="1">
      <c r="B71" s="277"/>
      <c r="C71" s="277"/>
      <c r="D71" s="277"/>
      <c r="E71" s="277"/>
      <c r="F71" s="277"/>
      <c r="G71" s="277"/>
      <c r="H71" s="277"/>
      <c r="I71" s="277"/>
      <c r="J71" s="277"/>
      <c r="K71" s="277"/>
    </row>
    <row r="72" spans="2:11" ht="7.5" customHeight="1">
      <c r="B72" s="278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ht="45" customHeight="1">
      <c r="B73" s="281"/>
      <c r="C73" s="282" t="s">
        <v>90</v>
      </c>
      <c r="D73" s="282"/>
      <c r="E73" s="282"/>
      <c r="F73" s="282"/>
      <c r="G73" s="282"/>
      <c r="H73" s="282"/>
      <c r="I73" s="282"/>
      <c r="J73" s="282"/>
      <c r="K73" s="283"/>
    </row>
    <row r="74" spans="2:11" ht="17.25" customHeight="1">
      <c r="B74" s="281"/>
      <c r="C74" s="284" t="s">
        <v>504</v>
      </c>
      <c r="D74" s="284"/>
      <c r="E74" s="284"/>
      <c r="F74" s="284" t="s">
        <v>505</v>
      </c>
      <c r="G74" s="285"/>
      <c r="H74" s="284" t="s">
        <v>109</v>
      </c>
      <c r="I74" s="284" t="s">
        <v>57</v>
      </c>
      <c r="J74" s="284" t="s">
        <v>506</v>
      </c>
      <c r="K74" s="283"/>
    </row>
    <row r="75" spans="2:11" ht="17.25" customHeight="1">
      <c r="B75" s="281"/>
      <c r="C75" s="286" t="s">
        <v>507</v>
      </c>
      <c r="D75" s="286"/>
      <c r="E75" s="286"/>
      <c r="F75" s="287" t="s">
        <v>508</v>
      </c>
      <c r="G75" s="288"/>
      <c r="H75" s="286"/>
      <c r="I75" s="286"/>
      <c r="J75" s="286" t="s">
        <v>509</v>
      </c>
      <c r="K75" s="283"/>
    </row>
    <row r="76" spans="2:11" ht="5.25" customHeight="1">
      <c r="B76" s="281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1"/>
      <c r="C77" s="270" t="s">
        <v>53</v>
      </c>
      <c r="D77" s="289"/>
      <c r="E77" s="289"/>
      <c r="F77" s="291" t="s">
        <v>510</v>
      </c>
      <c r="G77" s="290"/>
      <c r="H77" s="270" t="s">
        <v>511</v>
      </c>
      <c r="I77" s="270" t="s">
        <v>512</v>
      </c>
      <c r="J77" s="270">
        <v>20</v>
      </c>
      <c r="K77" s="283"/>
    </row>
    <row r="78" spans="2:11" ht="15" customHeight="1">
      <c r="B78" s="281"/>
      <c r="C78" s="270" t="s">
        <v>513</v>
      </c>
      <c r="D78" s="270"/>
      <c r="E78" s="270"/>
      <c r="F78" s="291" t="s">
        <v>510</v>
      </c>
      <c r="G78" s="290"/>
      <c r="H78" s="270" t="s">
        <v>514</v>
      </c>
      <c r="I78" s="270" t="s">
        <v>512</v>
      </c>
      <c r="J78" s="270">
        <v>120</v>
      </c>
      <c r="K78" s="283"/>
    </row>
    <row r="79" spans="2:11" ht="15" customHeight="1">
      <c r="B79" s="292"/>
      <c r="C79" s="270" t="s">
        <v>515</v>
      </c>
      <c r="D79" s="270"/>
      <c r="E79" s="270"/>
      <c r="F79" s="291" t="s">
        <v>516</v>
      </c>
      <c r="G79" s="290"/>
      <c r="H79" s="270" t="s">
        <v>517</v>
      </c>
      <c r="I79" s="270" t="s">
        <v>512</v>
      </c>
      <c r="J79" s="270">
        <v>50</v>
      </c>
      <c r="K79" s="283"/>
    </row>
    <row r="80" spans="2:11" ht="15" customHeight="1">
      <c r="B80" s="292"/>
      <c r="C80" s="270" t="s">
        <v>518</v>
      </c>
      <c r="D80" s="270"/>
      <c r="E80" s="270"/>
      <c r="F80" s="291" t="s">
        <v>510</v>
      </c>
      <c r="G80" s="290"/>
      <c r="H80" s="270" t="s">
        <v>519</v>
      </c>
      <c r="I80" s="270" t="s">
        <v>520</v>
      </c>
      <c r="J80" s="270"/>
      <c r="K80" s="283"/>
    </row>
    <row r="81" spans="2:11" ht="15" customHeight="1">
      <c r="B81" s="292"/>
      <c r="C81" s="293" t="s">
        <v>521</v>
      </c>
      <c r="D81" s="293"/>
      <c r="E81" s="293"/>
      <c r="F81" s="294" t="s">
        <v>516</v>
      </c>
      <c r="G81" s="293"/>
      <c r="H81" s="293" t="s">
        <v>522</v>
      </c>
      <c r="I81" s="293" t="s">
        <v>512</v>
      </c>
      <c r="J81" s="293">
        <v>15</v>
      </c>
      <c r="K81" s="283"/>
    </row>
    <row r="82" spans="2:11" ht="15" customHeight="1">
      <c r="B82" s="292"/>
      <c r="C82" s="293" t="s">
        <v>523</v>
      </c>
      <c r="D82" s="293"/>
      <c r="E82" s="293"/>
      <c r="F82" s="294" t="s">
        <v>516</v>
      </c>
      <c r="G82" s="293"/>
      <c r="H82" s="293" t="s">
        <v>524</v>
      </c>
      <c r="I82" s="293" t="s">
        <v>512</v>
      </c>
      <c r="J82" s="293">
        <v>15</v>
      </c>
      <c r="K82" s="283"/>
    </row>
    <row r="83" spans="2:11" ht="15" customHeight="1">
      <c r="B83" s="292"/>
      <c r="C83" s="293" t="s">
        <v>525</v>
      </c>
      <c r="D83" s="293"/>
      <c r="E83" s="293"/>
      <c r="F83" s="294" t="s">
        <v>516</v>
      </c>
      <c r="G83" s="293"/>
      <c r="H83" s="293" t="s">
        <v>526</v>
      </c>
      <c r="I83" s="293" t="s">
        <v>512</v>
      </c>
      <c r="J83" s="293">
        <v>20</v>
      </c>
      <c r="K83" s="283"/>
    </row>
    <row r="84" spans="2:11" ht="15" customHeight="1">
      <c r="B84" s="292"/>
      <c r="C84" s="293" t="s">
        <v>527</v>
      </c>
      <c r="D84" s="293"/>
      <c r="E84" s="293"/>
      <c r="F84" s="294" t="s">
        <v>516</v>
      </c>
      <c r="G84" s="293"/>
      <c r="H84" s="293" t="s">
        <v>528</v>
      </c>
      <c r="I84" s="293" t="s">
        <v>512</v>
      </c>
      <c r="J84" s="293">
        <v>20</v>
      </c>
      <c r="K84" s="283"/>
    </row>
    <row r="85" spans="2:11" ht="15" customHeight="1">
      <c r="B85" s="292"/>
      <c r="C85" s="270" t="s">
        <v>529</v>
      </c>
      <c r="D85" s="270"/>
      <c r="E85" s="270"/>
      <c r="F85" s="291" t="s">
        <v>516</v>
      </c>
      <c r="G85" s="290"/>
      <c r="H85" s="270" t="s">
        <v>530</v>
      </c>
      <c r="I85" s="270" t="s">
        <v>512</v>
      </c>
      <c r="J85" s="270">
        <v>50</v>
      </c>
      <c r="K85" s="283"/>
    </row>
    <row r="86" spans="2:11" ht="15" customHeight="1">
      <c r="B86" s="292"/>
      <c r="C86" s="270" t="s">
        <v>531</v>
      </c>
      <c r="D86" s="270"/>
      <c r="E86" s="270"/>
      <c r="F86" s="291" t="s">
        <v>516</v>
      </c>
      <c r="G86" s="290"/>
      <c r="H86" s="270" t="s">
        <v>532</v>
      </c>
      <c r="I86" s="270" t="s">
        <v>512</v>
      </c>
      <c r="J86" s="270">
        <v>20</v>
      </c>
      <c r="K86" s="283"/>
    </row>
    <row r="87" spans="2:11" ht="15" customHeight="1">
      <c r="B87" s="292"/>
      <c r="C87" s="270" t="s">
        <v>533</v>
      </c>
      <c r="D87" s="270"/>
      <c r="E87" s="270"/>
      <c r="F87" s="291" t="s">
        <v>516</v>
      </c>
      <c r="G87" s="290"/>
      <c r="H87" s="270" t="s">
        <v>534</v>
      </c>
      <c r="I87" s="270" t="s">
        <v>512</v>
      </c>
      <c r="J87" s="270">
        <v>20</v>
      </c>
      <c r="K87" s="283"/>
    </row>
    <row r="88" spans="2:11" ht="15" customHeight="1">
      <c r="B88" s="292"/>
      <c r="C88" s="270" t="s">
        <v>535</v>
      </c>
      <c r="D88" s="270"/>
      <c r="E88" s="270"/>
      <c r="F88" s="291" t="s">
        <v>516</v>
      </c>
      <c r="G88" s="290"/>
      <c r="H88" s="270" t="s">
        <v>536</v>
      </c>
      <c r="I88" s="270" t="s">
        <v>512</v>
      </c>
      <c r="J88" s="270">
        <v>50</v>
      </c>
      <c r="K88" s="283"/>
    </row>
    <row r="89" spans="2:11" ht="15" customHeight="1">
      <c r="B89" s="292"/>
      <c r="C89" s="270" t="s">
        <v>537</v>
      </c>
      <c r="D89" s="270"/>
      <c r="E89" s="270"/>
      <c r="F89" s="291" t="s">
        <v>516</v>
      </c>
      <c r="G89" s="290"/>
      <c r="H89" s="270" t="s">
        <v>537</v>
      </c>
      <c r="I89" s="270" t="s">
        <v>512</v>
      </c>
      <c r="J89" s="270">
        <v>50</v>
      </c>
      <c r="K89" s="283"/>
    </row>
    <row r="90" spans="2:11" ht="15" customHeight="1">
      <c r="B90" s="292"/>
      <c r="C90" s="270" t="s">
        <v>114</v>
      </c>
      <c r="D90" s="270"/>
      <c r="E90" s="270"/>
      <c r="F90" s="291" t="s">
        <v>516</v>
      </c>
      <c r="G90" s="290"/>
      <c r="H90" s="270" t="s">
        <v>538</v>
      </c>
      <c r="I90" s="270" t="s">
        <v>512</v>
      </c>
      <c r="J90" s="270">
        <v>255</v>
      </c>
      <c r="K90" s="283"/>
    </row>
    <row r="91" spans="2:11" ht="15" customHeight="1">
      <c r="B91" s="292"/>
      <c r="C91" s="270" t="s">
        <v>539</v>
      </c>
      <c r="D91" s="270"/>
      <c r="E91" s="270"/>
      <c r="F91" s="291" t="s">
        <v>510</v>
      </c>
      <c r="G91" s="290"/>
      <c r="H91" s="270" t="s">
        <v>540</v>
      </c>
      <c r="I91" s="270" t="s">
        <v>541</v>
      </c>
      <c r="J91" s="270"/>
      <c r="K91" s="283"/>
    </row>
    <row r="92" spans="2:11" ht="15" customHeight="1">
      <c r="B92" s="292"/>
      <c r="C92" s="270" t="s">
        <v>542</v>
      </c>
      <c r="D92" s="270"/>
      <c r="E92" s="270"/>
      <c r="F92" s="291" t="s">
        <v>510</v>
      </c>
      <c r="G92" s="290"/>
      <c r="H92" s="270" t="s">
        <v>543</v>
      </c>
      <c r="I92" s="270" t="s">
        <v>544</v>
      </c>
      <c r="J92" s="270"/>
      <c r="K92" s="283"/>
    </row>
    <row r="93" spans="2:11" ht="15" customHeight="1">
      <c r="B93" s="292"/>
      <c r="C93" s="270" t="s">
        <v>545</v>
      </c>
      <c r="D93" s="270"/>
      <c r="E93" s="270"/>
      <c r="F93" s="291" t="s">
        <v>510</v>
      </c>
      <c r="G93" s="290"/>
      <c r="H93" s="270" t="s">
        <v>545</v>
      </c>
      <c r="I93" s="270" t="s">
        <v>544</v>
      </c>
      <c r="J93" s="270"/>
      <c r="K93" s="283"/>
    </row>
    <row r="94" spans="2:11" ht="15" customHeight="1">
      <c r="B94" s="292"/>
      <c r="C94" s="270" t="s">
        <v>38</v>
      </c>
      <c r="D94" s="270"/>
      <c r="E94" s="270"/>
      <c r="F94" s="291" t="s">
        <v>510</v>
      </c>
      <c r="G94" s="290"/>
      <c r="H94" s="270" t="s">
        <v>546</v>
      </c>
      <c r="I94" s="270" t="s">
        <v>544</v>
      </c>
      <c r="J94" s="270"/>
      <c r="K94" s="283"/>
    </row>
    <row r="95" spans="2:11" ht="15" customHeight="1">
      <c r="B95" s="292"/>
      <c r="C95" s="270" t="s">
        <v>48</v>
      </c>
      <c r="D95" s="270"/>
      <c r="E95" s="270"/>
      <c r="F95" s="291" t="s">
        <v>510</v>
      </c>
      <c r="G95" s="290"/>
      <c r="H95" s="270" t="s">
        <v>547</v>
      </c>
      <c r="I95" s="270" t="s">
        <v>544</v>
      </c>
      <c r="J95" s="270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7"/>
      <c r="C98" s="277"/>
      <c r="D98" s="277"/>
      <c r="E98" s="277"/>
      <c r="F98" s="277"/>
      <c r="G98" s="277"/>
      <c r="H98" s="277"/>
      <c r="I98" s="277"/>
      <c r="J98" s="277"/>
      <c r="K98" s="277"/>
    </row>
    <row r="99" spans="2:11" ht="7.5" customHeight="1">
      <c r="B99" s="278"/>
      <c r="C99" s="279"/>
      <c r="D99" s="279"/>
      <c r="E99" s="279"/>
      <c r="F99" s="279"/>
      <c r="G99" s="279"/>
      <c r="H99" s="279"/>
      <c r="I99" s="279"/>
      <c r="J99" s="279"/>
      <c r="K99" s="280"/>
    </row>
    <row r="100" spans="2:11" ht="45" customHeight="1">
      <c r="B100" s="281"/>
      <c r="C100" s="282" t="s">
        <v>548</v>
      </c>
      <c r="D100" s="282"/>
      <c r="E100" s="282"/>
      <c r="F100" s="282"/>
      <c r="G100" s="282"/>
      <c r="H100" s="282"/>
      <c r="I100" s="282"/>
      <c r="J100" s="282"/>
      <c r="K100" s="283"/>
    </row>
    <row r="101" spans="2:11" ht="17.25" customHeight="1">
      <c r="B101" s="281"/>
      <c r="C101" s="284" t="s">
        <v>504</v>
      </c>
      <c r="D101" s="284"/>
      <c r="E101" s="284"/>
      <c r="F101" s="284" t="s">
        <v>505</v>
      </c>
      <c r="G101" s="285"/>
      <c r="H101" s="284" t="s">
        <v>109</v>
      </c>
      <c r="I101" s="284" t="s">
        <v>57</v>
      </c>
      <c r="J101" s="284" t="s">
        <v>506</v>
      </c>
      <c r="K101" s="283"/>
    </row>
    <row r="102" spans="2:11" ht="17.25" customHeight="1">
      <c r="B102" s="281"/>
      <c r="C102" s="286" t="s">
        <v>507</v>
      </c>
      <c r="D102" s="286"/>
      <c r="E102" s="286"/>
      <c r="F102" s="287" t="s">
        <v>508</v>
      </c>
      <c r="G102" s="288"/>
      <c r="H102" s="286"/>
      <c r="I102" s="286"/>
      <c r="J102" s="286" t="s">
        <v>509</v>
      </c>
      <c r="K102" s="283"/>
    </row>
    <row r="103" spans="2:11" ht="5.25" customHeight="1">
      <c r="B103" s="281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1"/>
      <c r="C104" s="270" t="s">
        <v>53</v>
      </c>
      <c r="D104" s="289"/>
      <c r="E104" s="289"/>
      <c r="F104" s="291" t="s">
        <v>510</v>
      </c>
      <c r="G104" s="300"/>
      <c r="H104" s="270" t="s">
        <v>549</v>
      </c>
      <c r="I104" s="270" t="s">
        <v>512</v>
      </c>
      <c r="J104" s="270">
        <v>20</v>
      </c>
      <c r="K104" s="283"/>
    </row>
    <row r="105" spans="2:11" ht="15" customHeight="1">
      <c r="B105" s="281"/>
      <c r="C105" s="270" t="s">
        <v>513</v>
      </c>
      <c r="D105" s="270"/>
      <c r="E105" s="270"/>
      <c r="F105" s="291" t="s">
        <v>510</v>
      </c>
      <c r="G105" s="270"/>
      <c r="H105" s="270" t="s">
        <v>549</v>
      </c>
      <c r="I105" s="270" t="s">
        <v>512</v>
      </c>
      <c r="J105" s="270">
        <v>120</v>
      </c>
      <c r="K105" s="283"/>
    </row>
    <row r="106" spans="2:11" ht="15" customHeight="1">
      <c r="B106" s="292"/>
      <c r="C106" s="270" t="s">
        <v>515</v>
      </c>
      <c r="D106" s="270"/>
      <c r="E106" s="270"/>
      <c r="F106" s="291" t="s">
        <v>516</v>
      </c>
      <c r="G106" s="270"/>
      <c r="H106" s="270" t="s">
        <v>549</v>
      </c>
      <c r="I106" s="270" t="s">
        <v>512</v>
      </c>
      <c r="J106" s="270">
        <v>50</v>
      </c>
      <c r="K106" s="283"/>
    </row>
    <row r="107" spans="2:11" ht="15" customHeight="1">
      <c r="B107" s="292"/>
      <c r="C107" s="270" t="s">
        <v>518</v>
      </c>
      <c r="D107" s="270"/>
      <c r="E107" s="270"/>
      <c r="F107" s="291" t="s">
        <v>510</v>
      </c>
      <c r="G107" s="270"/>
      <c r="H107" s="270" t="s">
        <v>549</v>
      </c>
      <c r="I107" s="270" t="s">
        <v>520</v>
      </c>
      <c r="J107" s="270"/>
      <c r="K107" s="283"/>
    </row>
    <row r="108" spans="2:11" ht="15" customHeight="1">
      <c r="B108" s="292"/>
      <c r="C108" s="270" t="s">
        <v>529</v>
      </c>
      <c r="D108" s="270"/>
      <c r="E108" s="270"/>
      <c r="F108" s="291" t="s">
        <v>516</v>
      </c>
      <c r="G108" s="270"/>
      <c r="H108" s="270" t="s">
        <v>549</v>
      </c>
      <c r="I108" s="270" t="s">
        <v>512</v>
      </c>
      <c r="J108" s="270">
        <v>50</v>
      </c>
      <c r="K108" s="283"/>
    </row>
    <row r="109" spans="2:11" ht="15" customHeight="1">
      <c r="B109" s="292"/>
      <c r="C109" s="270" t="s">
        <v>537</v>
      </c>
      <c r="D109" s="270"/>
      <c r="E109" s="270"/>
      <c r="F109" s="291" t="s">
        <v>516</v>
      </c>
      <c r="G109" s="270"/>
      <c r="H109" s="270" t="s">
        <v>549</v>
      </c>
      <c r="I109" s="270" t="s">
        <v>512</v>
      </c>
      <c r="J109" s="270">
        <v>50</v>
      </c>
      <c r="K109" s="283"/>
    </row>
    <row r="110" spans="2:11" ht="15" customHeight="1">
      <c r="B110" s="292"/>
      <c r="C110" s="270" t="s">
        <v>535</v>
      </c>
      <c r="D110" s="270"/>
      <c r="E110" s="270"/>
      <c r="F110" s="291" t="s">
        <v>516</v>
      </c>
      <c r="G110" s="270"/>
      <c r="H110" s="270" t="s">
        <v>549</v>
      </c>
      <c r="I110" s="270" t="s">
        <v>512</v>
      </c>
      <c r="J110" s="270">
        <v>50</v>
      </c>
      <c r="K110" s="283"/>
    </row>
    <row r="111" spans="2:11" ht="15" customHeight="1">
      <c r="B111" s="292"/>
      <c r="C111" s="270" t="s">
        <v>53</v>
      </c>
      <c r="D111" s="270"/>
      <c r="E111" s="270"/>
      <c r="F111" s="291" t="s">
        <v>510</v>
      </c>
      <c r="G111" s="270"/>
      <c r="H111" s="270" t="s">
        <v>550</v>
      </c>
      <c r="I111" s="270" t="s">
        <v>512</v>
      </c>
      <c r="J111" s="270">
        <v>20</v>
      </c>
      <c r="K111" s="283"/>
    </row>
    <row r="112" spans="2:11" ht="15" customHeight="1">
      <c r="B112" s="292"/>
      <c r="C112" s="270" t="s">
        <v>551</v>
      </c>
      <c r="D112" s="270"/>
      <c r="E112" s="270"/>
      <c r="F112" s="291" t="s">
        <v>510</v>
      </c>
      <c r="G112" s="270"/>
      <c r="H112" s="270" t="s">
        <v>552</v>
      </c>
      <c r="I112" s="270" t="s">
        <v>512</v>
      </c>
      <c r="J112" s="270">
        <v>120</v>
      </c>
      <c r="K112" s="283"/>
    </row>
    <row r="113" spans="2:11" ht="15" customHeight="1">
      <c r="B113" s="292"/>
      <c r="C113" s="270" t="s">
        <v>38</v>
      </c>
      <c r="D113" s="270"/>
      <c r="E113" s="270"/>
      <c r="F113" s="291" t="s">
        <v>510</v>
      </c>
      <c r="G113" s="270"/>
      <c r="H113" s="270" t="s">
        <v>553</v>
      </c>
      <c r="I113" s="270" t="s">
        <v>544</v>
      </c>
      <c r="J113" s="270"/>
      <c r="K113" s="283"/>
    </row>
    <row r="114" spans="2:11" ht="15" customHeight="1">
      <c r="B114" s="292"/>
      <c r="C114" s="270" t="s">
        <v>48</v>
      </c>
      <c r="D114" s="270"/>
      <c r="E114" s="270"/>
      <c r="F114" s="291" t="s">
        <v>510</v>
      </c>
      <c r="G114" s="270"/>
      <c r="H114" s="270" t="s">
        <v>554</v>
      </c>
      <c r="I114" s="270" t="s">
        <v>544</v>
      </c>
      <c r="J114" s="270"/>
      <c r="K114" s="283"/>
    </row>
    <row r="115" spans="2:11" ht="15" customHeight="1">
      <c r="B115" s="292"/>
      <c r="C115" s="270" t="s">
        <v>57</v>
      </c>
      <c r="D115" s="270"/>
      <c r="E115" s="270"/>
      <c r="F115" s="291" t="s">
        <v>510</v>
      </c>
      <c r="G115" s="270"/>
      <c r="H115" s="270" t="s">
        <v>555</v>
      </c>
      <c r="I115" s="270" t="s">
        <v>556</v>
      </c>
      <c r="J115" s="270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6"/>
      <c r="D117" s="266"/>
      <c r="E117" s="266"/>
      <c r="F117" s="303"/>
      <c r="G117" s="266"/>
      <c r="H117" s="266"/>
      <c r="I117" s="266"/>
      <c r="J117" s="266"/>
      <c r="K117" s="302"/>
    </row>
    <row r="118" spans="2:11" ht="18.75" customHeight="1"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260" t="s">
        <v>557</v>
      </c>
      <c r="D120" s="260"/>
      <c r="E120" s="260"/>
      <c r="F120" s="260"/>
      <c r="G120" s="260"/>
      <c r="H120" s="260"/>
      <c r="I120" s="260"/>
      <c r="J120" s="260"/>
      <c r="K120" s="308"/>
    </row>
    <row r="121" spans="2:11" ht="17.25" customHeight="1">
      <c r="B121" s="309"/>
      <c r="C121" s="284" t="s">
        <v>504</v>
      </c>
      <c r="D121" s="284"/>
      <c r="E121" s="284"/>
      <c r="F121" s="284" t="s">
        <v>505</v>
      </c>
      <c r="G121" s="285"/>
      <c r="H121" s="284" t="s">
        <v>109</v>
      </c>
      <c r="I121" s="284" t="s">
        <v>57</v>
      </c>
      <c r="J121" s="284" t="s">
        <v>506</v>
      </c>
      <c r="K121" s="310"/>
    </row>
    <row r="122" spans="2:11" ht="17.25" customHeight="1">
      <c r="B122" s="309"/>
      <c r="C122" s="286" t="s">
        <v>507</v>
      </c>
      <c r="D122" s="286"/>
      <c r="E122" s="286"/>
      <c r="F122" s="287" t="s">
        <v>508</v>
      </c>
      <c r="G122" s="288"/>
      <c r="H122" s="286"/>
      <c r="I122" s="286"/>
      <c r="J122" s="286" t="s">
        <v>509</v>
      </c>
      <c r="K122" s="310"/>
    </row>
    <row r="123" spans="2:11" ht="5.25" customHeight="1">
      <c r="B123" s="311"/>
      <c r="C123" s="289"/>
      <c r="D123" s="289"/>
      <c r="E123" s="289"/>
      <c r="F123" s="289"/>
      <c r="G123" s="270"/>
      <c r="H123" s="289"/>
      <c r="I123" s="289"/>
      <c r="J123" s="289"/>
      <c r="K123" s="312"/>
    </row>
    <row r="124" spans="2:11" ht="15" customHeight="1">
      <c r="B124" s="311"/>
      <c r="C124" s="270" t="s">
        <v>513</v>
      </c>
      <c r="D124" s="289"/>
      <c r="E124" s="289"/>
      <c r="F124" s="291" t="s">
        <v>510</v>
      </c>
      <c r="G124" s="270"/>
      <c r="H124" s="270" t="s">
        <v>549</v>
      </c>
      <c r="I124" s="270" t="s">
        <v>512</v>
      </c>
      <c r="J124" s="270">
        <v>120</v>
      </c>
      <c r="K124" s="313"/>
    </row>
    <row r="125" spans="2:11" ht="15" customHeight="1">
      <c r="B125" s="311"/>
      <c r="C125" s="270" t="s">
        <v>558</v>
      </c>
      <c r="D125" s="270"/>
      <c r="E125" s="270"/>
      <c r="F125" s="291" t="s">
        <v>510</v>
      </c>
      <c r="G125" s="270"/>
      <c r="H125" s="270" t="s">
        <v>559</v>
      </c>
      <c r="I125" s="270" t="s">
        <v>512</v>
      </c>
      <c r="J125" s="270" t="s">
        <v>560</v>
      </c>
      <c r="K125" s="313"/>
    </row>
    <row r="126" spans="2:11" ht="15" customHeight="1">
      <c r="B126" s="311"/>
      <c r="C126" s="270" t="s">
        <v>459</v>
      </c>
      <c r="D126" s="270"/>
      <c r="E126" s="270"/>
      <c r="F126" s="291" t="s">
        <v>510</v>
      </c>
      <c r="G126" s="270"/>
      <c r="H126" s="270" t="s">
        <v>561</v>
      </c>
      <c r="I126" s="270" t="s">
        <v>512</v>
      </c>
      <c r="J126" s="270" t="s">
        <v>560</v>
      </c>
      <c r="K126" s="313"/>
    </row>
    <row r="127" spans="2:11" ht="15" customHeight="1">
      <c r="B127" s="311"/>
      <c r="C127" s="270" t="s">
        <v>521</v>
      </c>
      <c r="D127" s="270"/>
      <c r="E127" s="270"/>
      <c r="F127" s="291" t="s">
        <v>516</v>
      </c>
      <c r="G127" s="270"/>
      <c r="H127" s="270" t="s">
        <v>522</v>
      </c>
      <c r="I127" s="270" t="s">
        <v>512</v>
      </c>
      <c r="J127" s="270">
        <v>15</v>
      </c>
      <c r="K127" s="313"/>
    </row>
    <row r="128" spans="2:11" ht="15" customHeight="1">
      <c r="B128" s="311"/>
      <c r="C128" s="293" t="s">
        <v>523</v>
      </c>
      <c r="D128" s="293"/>
      <c r="E128" s="293"/>
      <c r="F128" s="294" t="s">
        <v>516</v>
      </c>
      <c r="G128" s="293"/>
      <c r="H128" s="293" t="s">
        <v>524</v>
      </c>
      <c r="I128" s="293" t="s">
        <v>512</v>
      </c>
      <c r="J128" s="293">
        <v>15</v>
      </c>
      <c r="K128" s="313"/>
    </row>
    <row r="129" spans="2:11" ht="15" customHeight="1">
      <c r="B129" s="311"/>
      <c r="C129" s="293" t="s">
        <v>525</v>
      </c>
      <c r="D129" s="293"/>
      <c r="E129" s="293"/>
      <c r="F129" s="294" t="s">
        <v>516</v>
      </c>
      <c r="G129" s="293"/>
      <c r="H129" s="293" t="s">
        <v>526</v>
      </c>
      <c r="I129" s="293" t="s">
        <v>512</v>
      </c>
      <c r="J129" s="293">
        <v>20</v>
      </c>
      <c r="K129" s="313"/>
    </row>
    <row r="130" spans="2:11" ht="15" customHeight="1">
      <c r="B130" s="311"/>
      <c r="C130" s="293" t="s">
        <v>527</v>
      </c>
      <c r="D130" s="293"/>
      <c r="E130" s="293"/>
      <c r="F130" s="294" t="s">
        <v>516</v>
      </c>
      <c r="G130" s="293"/>
      <c r="H130" s="293" t="s">
        <v>528</v>
      </c>
      <c r="I130" s="293" t="s">
        <v>512</v>
      </c>
      <c r="J130" s="293">
        <v>20</v>
      </c>
      <c r="K130" s="313"/>
    </row>
    <row r="131" spans="2:11" ht="15" customHeight="1">
      <c r="B131" s="311"/>
      <c r="C131" s="270" t="s">
        <v>515</v>
      </c>
      <c r="D131" s="270"/>
      <c r="E131" s="270"/>
      <c r="F131" s="291" t="s">
        <v>516</v>
      </c>
      <c r="G131" s="270"/>
      <c r="H131" s="270" t="s">
        <v>549</v>
      </c>
      <c r="I131" s="270" t="s">
        <v>512</v>
      </c>
      <c r="J131" s="270">
        <v>50</v>
      </c>
      <c r="K131" s="313"/>
    </row>
    <row r="132" spans="2:11" ht="15" customHeight="1">
      <c r="B132" s="311"/>
      <c r="C132" s="270" t="s">
        <v>529</v>
      </c>
      <c r="D132" s="270"/>
      <c r="E132" s="270"/>
      <c r="F132" s="291" t="s">
        <v>516</v>
      </c>
      <c r="G132" s="270"/>
      <c r="H132" s="270" t="s">
        <v>549</v>
      </c>
      <c r="I132" s="270" t="s">
        <v>512</v>
      </c>
      <c r="J132" s="270">
        <v>50</v>
      </c>
      <c r="K132" s="313"/>
    </row>
    <row r="133" spans="2:11" ht="15" customHeight="1">
      <c r="B133" s="311"/>
      <c r="C133" s="270" t="s">
        <v>535</v>
      </c>
      <c r="D133" s="270"/>
      <c r="E133" s="270"/>
      <c r="F133" s="291" t="s">
        <v>516</v>
      </c>
      <c r="G133" s="270"/>
      <c r="H133" s="270" t="s">
        <v>549</v>
      </c>
      <c r="I133" s="270" t="s">
        <v>512</v>
      </c>
      <c r="J133" s="270">
        <v>50</v>
      </c>
      <c r="K133" s="313"/>
    </row>
    <row r="134" spans="2:11" ht="15" customHeight="1">
      <c r="B134" s="311"/>
      <c r="C134" s="270" t="s">
        <v>537</v>
      </c>
      <c r="D134" s="270"/>
      <c r="E134" s="270"/>
      <c r="F134" s="291" t="s">
        <v>516</v>
      </c>
      <c r="G134" s="270"/>
      <c r="H134" s="270" t="s">
        <v>549</v>
      </c>
      <c r="I134" s="270" t="s">
        <v>512</v>
      </c>
      <c r="J134" s="270">
        <v>50</v>
      </c>
      <c r="K134" s="313"/>
    </row>
    <row r="135" spans="2:11" ht="15" customHeight="1">
      <c r="B135" s="311"/>
      <c r="C135" s="270" t="s">
        <v>114</v>
      </c>
      <c r="D135" s="270"/>
      <c r="E135" s="270"/>
      <c r="F135" s="291" t="s">
        <v>516</v>
      </c>
      <c r="G135" s="270"/>
      <c r="H135" s="270" t="s">
        <v>562</v>
      </c>
      <c r="I135" s="270" t="s">
        <v>512</v>
      </c>
      <c r="J135" s="270">
        <v>255</v>
      </c>
      <c r="K135" s="313"/>
    </row>
    <row r="136" spans="2:11" ht="15" customHeight="1">
      <c r="B136" s="311"/>
      <c r="C136" s="270" t="s">
        <v>539</v>
      </c>
      <c r="D136" s="270"/>
      <c r="E136" s="270"/>
      <c r="F136" s="291" t="s">
        <v>510</v>
      </c>
      <c r="G136" s="270"/>
      <c r="H136" s="270" t="s">
        <v>563</v>
      </c>
      <c r="I136" s="270" t="s">
        <v>541</v>
      </c>
      <c r="J136" s="270"/>
      <c r="K136" s="313"/>
    </row>
    <row r="137" spans="2:11" ht="15" customHeight="1">
      <c r="B137" s="311"/>
      <c r="C137" s="270" t="s">
        <v>542</v>
      </c>
      <c r="D137" s="270"/>
      <c r="E137" s="270"/>
      <c r="F137" s="291" t="s">
        <v>510</v>
      </c>
      <c r="G137" s="270"/>
      <c r="H137" s="270" t="s">
        <v>564</v>
      </c>
      <c r="I137" s="270" t="s">
        <v>544</v>
      </c>
      <c r="J137" s="270"/>
      <c r="K137" s="313"/>
    </row>
    <row r="138" spans="2:11" ht="15" customHeight="1">
      <c r="B138" s="311"/>
      <c r="C138" s="270" t="s">
        <v>545</v>
      </c>
      <c r="D138" s="270"/>
      <c r="E138" s="270"/>
      <c r="F138" s="291" t="s">
        <v>510</v>
      </c>
      <c r="G138" s="270"/>
      <c r="H138" s="270" t="s">
        <v>545</v>
      </c>
      <c r="I138" s="270" t="s">
        <v>544</v>
      </c>
      <c r="J138" s="270"/>
      <c r="K138" s="313"/>
    </row>
    <row r="139" spans="2:11" ht="15" customHeight="1">
      <c r="B139" s="311"/>
      <c r="C139" s="270" t="s">
        <v>38</v>
      </c>
      <c r="D139" s="270"/>
      <c r="E139" s="270"/>
      <c r="F139" s="291" t="s">
        <v>510</v>
      </c>
      <c r="G139" s="270"/>
      <c r="H139" s="270" t="s">
        <v>565</v>
      </c>
      <c r="I139" s="270" t="s">
        <v>544</v>
      </c>
      <c r="J139" s="270"/>
      <c r="K139" s="313"/>
    </row>
    <row r="140" spans="2:11" ht="15" customHeight="1">
      <c r="B140" s="311"/>
      <c r="C140" s="270" t="s">
        <v>566</v>
      </c>
      <c r="D140" s="270"/>
      <c r="E140" s="270"/>
      <c r="F140" s="291" t="s">
        <v>510</v>
      </c>
      <c r="G140" s="270"/>
      <c r="H140" s="270" t="s">
        <v>567</v>
      </c>
      <c r="I140" s="270" t="s">
        <v>544</v>
      </c>
      <c r="J140" s="270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6"/>
      <c r="C142" s="266"/>
      <c r="D142" s="266"/>
      <c r="E142" s="266"/>
      <c r="F142" s="303"/>
      <c r="G142" s="266"/>
      <c r="H142" s="266"/>
      <c r="I142" s="266"/>
      <c r="J142" s="266"/>
      <c r="K142" s="266"/>
    </row>
    <row r="143" spans="2:11" ht="18.75" customHeight="1"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</row>
    <row r="144" spans="2:11" ht="7.5" customHeight="1">
      <c r="B144" s="278"/>
      <c r="C144" s="279"/>
      <c r="D144" s="279"/>
      <c r="E144" s="279"/>
      <c r="F144" s="279"/>
      <c r="G144" s="279"/>
      <c r="H144" s="279"/>
      <c r="I144" s="279"/>
      <c r="J144" s="279"/>
      <c r="K144" s="280"/>
    </row>
    <row r="145" spans="2:11" ht="45" customHeight="1">
      <c r="B145" s="281"/>
      <c r="C145" s="282" t="s">
        <v>568</v>
      </c>
      <c r="D145" s="282"/>
      <c r="E145" s="282"/>
      <c r="F145" s="282"/>
      <c r="G145" s="282"/>
      <c r="H145" s="282"/>
      <c r="I145" s="282"/>
      <c r="J145" s="282"/>
      <c r="K145" s="283"/>
    </row>
    <row r="146" spans="2:11" ht="17.25" customHeight="1">
      <c r="B146" s="281"/>
      <c r="C146" s="284" t="s">
        <v>504</v>
      </c>
      <c r="D146" s="284"/>
      <c r="E146" s="284"/>
      <c r="F146" s="284" t="s">
        <v>505</v>
      </c>
      <c r="G146" s="285"/>
      <c r="H146" s="284" t="s">
        <v>109</v>
      </c>
      <c r="I146" s="284" t="s">
        <v>57</v>
      </c>
      <c r="J146" s="284" t="s">
        <v>506</v>
      </c>
      <c r="K146" s="283"/>
    </row>
    <row r="147" spans="2:11" ht="17.25" customHeight="1">
      <c r="B147" s="281"/>
      <c r="C147" s="286" t="s">
        <v>507</v>
      </c>
      <c r="D147" s="286"/>
      <c r="E147" s="286"/>
      <c r="F147" s="287" t="s">
        <v>508</v>
      </c>
      <c r="G147" s="288"/>
      <c r="H147" s="286"/>
      <c r="I147" s="286"/>
      <c r="J147" s="286" t="s">
        <v>509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513</v>
      </c>
      <c r="D149" s="270"/>
      <c r="E149" s="270"/>
      <c r="F149" s="318" t="s">
        <v>510</v>
      </c>
      <c r="G149" s="270"/>
      <c r="H149" s="317" t="s">
        <v>549</v>
      </c>
      <c r="I149" s="317" t="s">
        <v>512</v>
      </c>
      <c r="J149" s="317">
        <v>120</v>
      </c>
      <c r="K149" s="313"/>
    </row>
    <row r="150" spans="2:11" ht="15" customHeight="1">
      <c r="B150" s="292"/>
      <c r="C150" s="317" t="s">
        <v>558</v>
      </c>
      <c r="D150" s="270"/>
      <c r="E150" s="270"/>
      <c r="F150" s="318" t="s">
        <v>510</v>
      </c>
      <c r="G150" s="270"/>
      <c r="H150" s="317" t="s">
        <v>569</v>
      </c>
      <c r="I150" s="317" t="s">
        <v>512</v>
      </c>
      <c r="J150" s="317" t="s">
        <v>560</v>
      </c>
      <c r="K150" s="313"/>
    </row>
    <row r="151" spans="2:11" ht="15" customHeight="1">
      <c r="B151" s="292"/>
      <c r="C151" s="317" t="s">
        <v>459</v>
      </c>
      <c r="D151" s="270"/>
      <c r="E151" s="270"/>
      <c r="F151" s="318" t="s">
        <v>510</v>
      </c>
      <c r="G151" s="270"/>
      <c r="H151" s="317" t="s">
        <v>570</v>
      </c>
      <c r="I151" s="317" t="s">
        <v>512</v>
      </c>
      <c r="J151" s="317" t="s">
        <v>560</v>
      </c>
      <c r="K151" s="313"/>
    </row>
    <row r="152" spans="2:11" ht="15" customHeight="1">
      <c r="B152" s="292"/>
      <c r="C152" s="317" t="s">
        <v>515</v>
      </c>
      <c r="D152" s="270"/>
      <c r="E152" s="270"/>
      <c r="F152" s="318" t="s">
        <v>516</v>
      </c>
      <c r="G152" s="270"/>
      <c r="H152" s="317" t="s">
        <v>549</v>
      </c>
      <c r="I152" s="317" t="s">
        <v>512</v>
      </c>
      <c r="J152" s="317">
        <v>50</v>
      </c>
      <c r="K152" s="313"/>
    </row>
    <row r="153" spans="2:11" ht="15" customHeight="1">
      <c r="B153" s="292"/>
      <c r="C153" s="317" t="s">
        <v>518</v>
      </c>
      <c r="D153" s="270"/>
      <c r="E153" s="270"/>
      <c r="F153" s="318" t="s">
        <v>510</v>
      </c>
      <c r="G153" s="270"/>
      <c r="H153" s="317" t="s">
        <v>549</v>
      </c>
      <c r="I153" s="317" t="s">
        <v>520</v>
      </c>
      <c r="J153" s="317"/>
      <c r="K153" s="313"/>
    </row>
    <row r="154" spans="2:11" ht="15" customHeight="1">
      <c r="B154" s="292"/>
      <c r="C154" s="317" t="s">
        <v>529</v>
      </c>
      <c r="D154" s="270"/>
      <c r="E154" s="270"/>
      <c r="F154" s="318" t="s">
        <v>516</v>
      </c>
      <c r="G154" s="270"/>
      <c r="H154" s="317" t="s">
        <v>549</v>
      </c>
      <c r="I154" s="317" t="s">
        <v>512</v>
      </c>
      <c r="J154" s="317">
        <v>50</v>
      </c>
      <c r="K154" s="313"/>
    </row>
    <row r="155" spans="2:11" ht="15" customHeight="1">
      <c r="B155" s="292"/>
      <c r="C155" s="317" t="s">
        <v>537</v>
      </c>
      <c r="D155" s="270"/>
      <c r="E155" s="270"/>
      <c r="F155" s="318" t="s">
        <v>516</v>
      </c>
      <c r="G155" s="270"/>
      <c r="H155" s="317" t="s">
        <v>549</v>
      </c>
      <c r="I155" s="317" t="s">
        <v>512</v>
      </c>
      <c r="J155" s="317">
        <v>50</v>
      </c>
      <c r="K155" s="313"/>
    </row>
    <row r="156" spans="2:11" ht="15" customHeight="1">
      <c r="B156" s="292"/>
      <c r="C156" s="317" t="s">
        <v>535</v>
      </c>
      <c r="D156" s="270"/>
      <c r="E156" s="270"/>
      <c r="F156" s="318" t="s">
        <v>516</v>
      </c>
      <c r="G156" s="270"/>
      <c r="H156" s="317" t="s">
        <v>549</v>
      </c>
      <c r="I156" s="317" t="s">
        <v>512</v>
      </c>
      <c r="J156" s="317">
        <v>50</v>
      </c>
      <c r="K156" s="313"/>
    </row>
    <row r="157" spans="2:11" ht="15" customHeight="1">
      <c r="B157" s="292"/>
      <c r="C157" s="317" t="s">
        <v>95</v>
      </c>
      <c r="D157" s="270"/>
      <c r="E157" s="270"/>
      <c r="F157" s="318" t="s">
        <v>510</v>
      </c>
      <c r="G157" s="270"/>
      <c r="H157" s="317" t="s">
        <v>571</v>
      </c>
      <c r="I157" s="317" t="s">
        <v>512</v>
      </c>
      <c r="J157" s="317" t="s">
        <v>572</v>
      </c>
      <c r="K157" s="313"/>
    </row>
    <row r="158" spans="2:11" ht="15" customHeight="1">
      <c r="B158" s="292"/>
      <c r="C158" s="317" t="s">
        <v>573</v>
      </c>
      <c r="D158" s="270"/>
      <c r="E158" s="270"/>
      <c r="F158" s="318" t="s">
        <v>510</v>
      </c>
      <c r="G158" s="270"/>
      <c r="H158" s="317" t="s">
        <v>574</v>
      </c>
      <c r="I158" s="317" t="s">
        <v>544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6"/>
      <c r="C160" s="270"/>
      <c r="D160" s="270"/>
      <c r="E160" s="270"/>
      <c r="F160" s="291"/>
      <c r="G160" s="270"/>
      <c r="H160" s="270"/>
      <c r="I160" s="270"/>
      <c r="J160" s="270"/>
      <c r="K160" s="266"/>
    </row>
    <row r="161" spans="2:11" ht="18.75" customHeight="1"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260" t="s">
        <v>575</v>
      </c>
      <c r="D163" s="260"/>
      <c r="E163" s="260"/>
      <c r="F163" s="260"/>
      <c r="G163" s="260"/>
      <c r="H163" s="260"/>
      <c r="I163" s="260"/>
      <c r="J163" s="260"/>
      <c r="K163" s="261"/>
    </row>
    <row r="164" spans="2:11" ht="17.25" customHeight="1">
      <c r="B164" s="259"/>
      <c r="C164" s="284" t="s">
        <v>504</v>
      </c>
      <c r="D164" s="284"/>
      <c r="E164" s="284"/>
      <c r="F164" s="284" t="s">
        <v>505</v>
      </c>
      <c r="G164" s="321"/>
      <c r="H164" s="322" t="s">
        <v>109</v>
      </c>
      <c r="I164" s="322" t="s">
        <v>57</v>
      </c>
      <c r="J164" s="284" t="s">
        <v>506</v>
      </c>
      <c r="K164" s="261"/>
    </row>
    <row r="165" spans="2:11" ht="17.25" customHeight="1">
      <c r="B165" s="262"/>
      <c r="C165" s="286" t="s">
        <v>507</v>
      </c>
      <c r="D165" s="286"/>
      <c r="E165" s="286"/>
      <c r="F165" s="287" t="s">
        <v>508</v>
      </c>
      <c r="G165" s="323"/>
      <c r="H165" s="324"/>
      <c r="I165" s="324"/>
      <c r="J165" s="286" t="s">
        <v>509</v>
      </c>
      <c r="K165" s="264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0" t="s">
        <v>513</v>
      </c>
      <c r="D167" s="270"/>
      <c r="E167" s="270"/>
      <c r="F167" s="291" t="s">
        <v>510</v>
      </c>
      <c r="G167" s="270"/>
      <c r="H167" s="270" t="s">
        <v>549</v>
      </c>
      <c r="I167" s="270" t="s">
        <v>512</v>
      </c>
      <c r="J167" s="270">
        <v>120</v>
      </c>
      <c r="K167" s="313"/>
    </row>
    <row r="168" spans="2:11" ht="15" customHeight="1">
      <c r="B168" s="292"/>
      <c r="C168" s="270" t="s">
        <v>558</v>
      </c>
      <c r="D168" s="270"/>
      <c r="E168" s="270"/>
      <c r="F168" s="291" t="s">
        <v>510</v>
      </c>
      <c r="G168" s="270"/>
      <c r="H168" s="270" t="s">
        <v>559</v>
      </c>
      <c r="I168" s="270" t="s">
        <v>512</v>
      </c>
      <c r="J168" s="270" t="s">
        <v>560</v>
      </c>
      <c r="K168" s="313"/>
    </row>
    <row r="169" spans="2:11" ht="15" customHeight="1">
      <c r="B169" s="292"/>
      <c r="C169" s="270" t="s">
        <v>459</v>
      </c>
      <c r="D169" s="270"/>
      <c r="E169" s="270"/>
      <c r="F169" s="291" t="s">
        <v>510</v>
      </c>
      <c r="G169" s="270"/>
      <c r="H169" s="270" t="s">
        <v>576</v>
      </c>
      <c r="I169" s="270" t="s">
        <v>512</v>
      </c>
      <c r="J169" s="270" t="s">
        <v>560</v>
      </c>
      <c r="K169" s="313"/>
    </row>
    <row r="170" spans="2:11" ht="15" customHeight="1">
      <c r="B170" s="292"/>
      <c r="C170" s="270" t="s">
        <v>515</v>
      </c>
      <c r="D170" s="270"/>
      <c r="E170" s="270"/>
      <c r="F170" s="291" t="s">
        <v>516</v>
      </c>
      <c r="G170" s="270"/>
      <c r="H170" s="270" t="s">
        <v>576</v>
      </c>
      <c r="I170" s="270" t="s">
        <v>512</v>
      </c>
      <c r="J170" s="270">
        <v>50</v>
      </c>
      <c r="K170" s="313"/>
    </row>
    <row r="171" spans="2:11" ht="15" customHeight="1">
      <c r="B171" s="292"/>
      <c r="C171" s="270" t="s">
        <v>518</v>
      </c>
      <c r="D171" s="270"/>
      <c r="E171" s="270"/>
      <c r="F171" s="291" t="s">
        <v>510</v>
      </c>
      <c r="G171" s="270"/>
      <c r="H171" s="270" t="s">
        <v>576</v>
      </c>
      <c r="I171" s="270" t="s">
        <v>520</v>
      </c>
      <c r="J171" s="270"/>
      <c r="K171" s="313"/>
    </row>
    <row r="172" spans="2:11" ht="15" customHeight="1">
      <c r="B172" s="292"/>
      <c r="C172" s="270" t="s">
        <v>529</v>
      </c>
      <c r="D172" s="270"/>
      <c r="E172" s="270"/>
      <c r="F172" s="291" t="s">
        <v>516</v>
      </c>
      <c r="G172" s="270"/>
      <c r="H172" s="270" t="s">
        <v>576</v>
      </c>
      <c r="I172" s="270" t="s">
        <v>512</v>
      </c>
      <c r="J172" s="270">
        <v>50</v>
      </c>
      <c r="K172" s="313"/>
    </row>
    <row r="173" spans="2:11" ht="15" customHeight="1">
      <c r="B173" s="292"/>
      <c r="C173" s="270" t="s">
        <v>537</v>
      </c>
      <c r="D173" s="270"/>
      <c r="E173" s="270"/>
      <c r="F173" s="291" t="s">
        <v>516</v>
      </c>
      <c r="G173" s="270"/>
      <c r="H173" s="270" t="s">
        <v>576</v>
      </c>
      <c r="I173" s="270" t="s">
        <v>512</v>
      </c>
      <c r="J173" s="270">
        <v>50</v>
      </c>
      <c r="K173" s="313"/>
    </row>
    <row r="174" spans="2:11" ht="15" customHeight="1">
      <c r="B174" s="292"/>
      <c r="C174" s="270" t="s">
        <v>535</v>
      </c>
      <c r="D174" s="270"/>
      <c r="E174" s="270"/>
      <c r="F174" s="291" t="s">
        <v>516</v>
      </c>
      <c r="G174" s="270"/>
      <c r="H174" s="270" t="s">
        <v>576</v>
      </c>
      <c r="I174" s="270" t="s">
        <v>512</v>
      </c>
      <c r="J174" s="270">
        <v>50</v>
      </c>
      <c r="K174" s="313"/>
    </row>
    <row r="175" spans="2:11" ht="15" customHeight="1">
      <c r="B175" s="292"/>
      <c r="C175" s="270" t="s">
        <v>108</v>
      </c>
      <c r="D175" s="270"/>
      <c r="E175" s="270"/>
      <c r="F175" s="291" t="s">
        <v>510</v>
      </c>
      <c r="G175" s="270"/>
      <c r="H175" s="270" t="s">
        <v>577</v>
      </c>
      <c r="I175" s="270" t="s">
        <v>578</v>
      </c>
      <c r="J175" s="270"/>
      <c r="K175" s="313"/>
    </row>
    <row r="176" spans="2:11" ht="15" customHeight="1">
      <c r="B176" s="292"/>
      <c r="C176" s="270" t="s">
        <v>57</v>
      </c>
      <c r="D176" s="270"/>
      <c r="E176" s="270"/>
      <c r="F176" s="291" t="s">
        <v>510</v>
      </c>
      <c r="G176" s="270"/>
      <c r="H176" s="270" t="s">
        <v>579</v>
      </c>
      <c r="I176" s="270" t="s">
        <v>580</v>
      </c>
      <c r="J176" s="270">
        <v>1</v>
      </c>
      <c r="K176" s="313"/>
    </row>
    <row r="177" spans="2:11" ht="15" customHeight="1">
      <c r="B177" s="292"/>
      <c r="C177" s="270" t="s">
        <v>53</v>
      </c>
      <c r="D177" s="270"/>
      <c r="E177" s="270"/>
      <c r="F177" s="291" t="s">
        <v>510</v>
      </c>
      <c r="G177" s="270"/>
      <c r="H177" s="270" t="s">
        <v>581</v>
      </c>
      <c r="I177" s="270" t="s">
        <v>512</v>
      </c>
      <c r="J177" s="270">
        <v>20</v>
      </c>
      <c r="K177" s="313"/>
    </row>
    <row r="178" spans="2:11" ht="15" customHeight="1">
      <c r="B178" s="292"/>
      <c r="C178" s="270" t="s">
        <v>109</v>
      </c>
      <c r="D178" s="270"/>
      <c r="E178" s="270"/>
      <c r="F178" s="291" t="s">
        <v>510</v>
      </c>
      <c r="G178" s="270"/>
      <c r="H178" s="270" t="s">
        <v>582</v>
      </c>
      <c r="I178" s="270" t="s">
        <v>512</v>
      </c>
      <c r="J178" s="270">
        <v>255</v>
      </c>
      <c r="K178" s="313"/>
    </row>
    <row r="179" spans="2:11" ht="15" customHeight="1">
      <c r="B179" s="292"/>
      <c r="C179" s="270" t="s">
        <v>110</v>
      </c>
      <c r="D179" s="270"/>
      <c r="E179" s="270"/>
      <c r="F179" s="291" t="s">
        <v>510</v>
      </c>
      <c r="G179" s="270"/>
      <c r="H179" s="270" t="s">
        <v>475</v>
      </c>
      <c r="I179" s="270" t="s">
        <v>512</v>
      </c>
      <c r="J179" s="270">
        <v>10</v>
      </c>
      <c r="K179" s="313"/>
    </row>
    <row r="180" spans="2:11" ht="15" customHeight="1">
      <c r="B180" s="292"/>
      <c r="C180" s="270" t="s">
        <v>111</v>
      </c>
      <c r="D180" s="270"/>
      <c r="E180" s="270"/>
      <c r="F180" s="291" t="s">
        <v>510</v>
      </c>
      <c r="G180" s="270"/>
      <c r="H180" s="270" t="s">
        <v>583</v>
      </c>
      <c r="I180" s="270" t="s">
        <v>544</v>
      </c>
      <c r="J180" s="270"/>
      <c r="K180" s="313"/>
    </row>
    <row r="181" spans="2:11" ht="15" customHeight="1">
      <c r="B181" s="292"/>
      <c r="C181" s="270" t="s">
        <v>584</v>
      </c>
      <c r="D181" s="270"/>
      <c r="E181" s="270"/>
      <c r="F181" s="291" t="s">
        <v>510</v>
      </c>
      <c r="G181" s="270"/>
      <c r="H181" s="270" t="s">
        <v>585</v>
      </c>
      <c r="I181" s="270" t="s">
        <v>544</v>
      </c>
      <c r="J181" s="270"/>
      <c r="K181" s="313"/>
    </row>
    <row r="182" spans="2:11" ht="15" customHeight="1">
      <c r="B182" s="292"/>
      <c r="C182" s="270" t="s">
        <v>573</v>
      </c>
      <c r="D182" s="270"/>
      <c r="E182" s="270"/>
      <c r="F182" s="291" t="s">
        <v>510</v>
      </c>
      <c r="G182" s="270"/>
      <c r="H182" s="270" t="s">
        <v>586</v>
      </c>
      <c r="I182" s="270" t="s">
        <v>544</v>
      </c>
      <c r="J182" s="270"/>
      <c r="K182" s="313"/>
    </row>
    <row r="183" spans="2:11" ht="15" customHeight="1">
      <c r="B183" s="292"/>
      <c r="C183" s="270" t="s">
        <v>113</v>
      </c>
      <c r="D183" s="270"/>
      <c r="E183" s="270"/>
      <c r="F183" s="291" t="s">
        <v>516</v>
      </c>
      <c r="G183" s="270"/>
      <c r="H183" s="270" t="s">
        <v>587</v>
      </c>
      <c r="I183" s="270" t="s">
        <v>512</v>
      </c>
      <c r="J183" s="270">
        <v>50</v>
      </c>
      <c r="K183" s="313"/>
    </row>
    <row r="184" spans="2:11" ht="15" customHeight="1">
      <c r="B184" s="292"/>
      <c r="C184" s="270" t="s">
        <v>588</v>
      </c>
      <c r="D184" s="270"/>
      <c r="E184" s="270"/>
      <c r="F184" s="291" t="s">
        <v>516</v>
      </c>
      <c r="G184" s="270"/>
      <c r="H184" s="270" t="s">
        <v>589</v>
      </c>
      <c r="I184" s="270" t="s">
        <v>590</v>
      </c>
      <c r="J184" s="270"/>
      <c r="K184" s="313"/>
    </row>
    <row r="185" spans="2:11" ht="15" customHeight="1">
      <c r="B185" s="292"/>
      <c r="C185" s="270" t="s">
        <v>591</v>
      </c>
      <c r="D185" s="270"/>
      <c r="E185" s="270"/>
      <c r="F185" s="291" t="s">
        <v>516</v>
      </c>
      <c r="G185" s="270"/>
      <c r="H185" s="270" t="s">
        <v>592</v>
      </c>
      <c r="I185" s="270" t="s">
        <v>590</v>
      </c>
      <c r="J185" s="270"/>
      <c r="K185" s="313"/>
    </row>
    <row r="186" spans="2:11" ht="15" customHeight="1">
      <c r="B186" s="292"/>
      <c r="C186" s="270" t="s">
        <v>593</v>
      </c>
      <c r="D186" s="270"/>
      <c r="E186" s="270"/>
      <c r="F186" s="291" t="s">
        <v>516</v>
      </c>
      <c r="G186" s="270"/>
      <c r="H186" s="270" t="s">
        <v>594</v>
      </c>
      <c r="I186" s="270" t="s">
        <v>590</v>
      </c>
      <c r="J186" s="270"/>
      <c r="K186" s="313"/>
    </row>
    <row r="187" spans="2:11" ht="15" customHeight="1">
      <c r="B187" s="292"/>
      <c r="C187" s="325" t="s">
        <v>595</v>
      </c>
      <c r="D187" s="270"/>
      <c r="E187" s="270"/>
      <c r="F187" s="291" t="s">
        <v>516</v>
      </c>
      <c r="G187" s="270"/>
      <c r="H187" s="270" t="s">
        <v>596</v>
      </c>
      <c r="I187" s="270" t="s">
        <v>597</v>
      </c>
      <c r="J187" s="326" t="s">
        <v>598</v>
      </c>
      <c r="K187" s="313"/>
    </row>
    <row r="188" spans="2:11" ht="15" customHeight="1">
      <c r="B188" s="292"/>
      <c r="C188" s="276" t="s">
        <v>42</v>
      </c>
      <c r="D188" s="270"/>
      <c r="E188" s="270"/>
      <c r="F188" s="291" t="s">
        <v>510</v>
      </c>
      <c r="G188" s="270"/>
      <c r="H188" s="266" t="s">
        <v>599</v>
      </c>
      <c r="I188" s="270" t="s">
        <v>600</v>
      </c>
      <c r="J188" s="270"/>
      <c r="K188" s="313"/>
    </row>
    <row r="189" spans="2:11" ht="15" customHeight="1">
      <c r="B189" s="292"/>
      <c r="C189" s="276" t="s">
        <v>601</v>
      </c>
      <c r="D189" s="270"/>
      <c r="E189" s="270"/>
      <c r="F189" s="291" t="s">
        <v>510</v>
      </c>
      <c r="G189" s="270"/>
      <c r="H189" s="270" t="s">
        <v>602</v>
      </c>
      <c r="I189" s="270" t="s">
        <v>544</v>
      </c>
      <c r="J189" s="270"/>
      <c r="K189" s="313"/>
    </row>
    <row r="190" spans="2:11" ht="15" customHeight="1">
      <c r="B190" s="292"/>
      <c r="C190" s="276" t="s">
        <v>603</v>
      </c>
      <c r="D190" s="270"/>
      <c r="E190" s="270"/>
      <c r="F190" s="291" t="s">
        <v>510</v>
      </c>
      <c r="G190" s="270"/>
      <c r="H190" s="270" t="s">
        <v>604</v>
      </c>
      <c r="I190" s="270" t="s">
        <v>544</v>
      </c>
      <c r="J190" s="270"/>
      <c r="K190" s="313"/>
    </row>
    <row r="191" spans="2:11" ht="15" customHeight="1">
      <c r="B191" s="292"/>
      <c r="C191" s="276" t="s">
        <v>605</v>
      </c>
      <c r="D191" s="270"/>
      <c r="E191" s="270"/>
      <c r="F191" s="291" t="s">
        <v>516</v>
      </c>
      <c r="G191" s="270"/>
      <c r="H191" s="270" t="s">
        <v>606</v>
      </c>
      <c r="I191" s="270" t="s">
        <v>544</v>
      </c>
      <c r="J191" s="270"/>
      <c r="K191" s="313"/>
    </row>
    <row r="192" spans="2:11" ht="15" customHeight="1">
      <c r="B192" s="319"/>
      <c r="C192" s="327"/>
      <c r="D192" s="301"/>
      <c r="E192" s="301"/>
      <c r="F192" s="301"/>
      <c r="G192" s="301"/>
      <c r="H192" s="301"/>
      <c r="I192" s="301"/>
      <c r="J192" s="301"/>
      <c r="K192" s="320"/>
    </row>
    <row r="193" spans="2:11" ht="18.75" customHeight="1">
      <c r="B193" s="266"/>
      <c r="C193" s="270"/>
      <c r="D193" s="270"/>
      <c r="E193" s="270"/>
      <c r="F193" s="291"/>
      <c r="G193" s="270"/>
      <c r="H193" s="270"/>
      <c r="I193" s="270"/>
      <c r="J193" s="270"/>
      <c r="K193" s="266"/>
    </row>
    <row r="194" spans="2:11" ht="18.75" customHeight="1">
      <c r="B194" s="266"/>
      <c r="C194" s="270"/>
      <c r="D194" s="270"/>
      <c r="E194" s="270"/>
      <c r="F194" s="291"/>
      <c r="G194" s="270"/>
      <c r="H194" s="270"/>
      <c r="I194" s="270"/>
      <c r="J194" s="270"/>
      <c r="K194" s="266"/>
    </row>
    <row r="195" spans="2:11" ht="18.75" customHeight="1"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260" t="s">
        <v>607</v>
      </c>
      <c r="D197" s="260"/>
      <c r="E197" s="260"/>
      <c r="F197" s="260"/>
      <c r="G197" s="260"/>
      <c r="H197" s="260"/>
      <c r="I197" s="260"/>
      <c r="J197" s="260"/>
      <c r="K197" s="261"/>
    </row>
    <row r="198" spans="2:11" ht="25.5" customHeight="1">
      <c r="B198" s="259"/>
      <c r="C198" s="328" t="s">
        <v>608</v>
      </c>
      <c r="D198" s="328"/>
      <c r="E198" s="328"/>
      <c r="F198" s="328" t="s">
        <v>609</v>
      </c>
      <c r="G198" s="329"/>
      <c r="H198" s="328" t="s">
        <v>610</v>
      </c>
      <c r="I198" s="328"/>
      <c r="J198" s="328"/>
      <c r="K198" s="261"/>
    </row>
    <row r="199" spans="2:11" ht="5.25" customHeight="1">
      <c r="B199" s="292"/>
      <c r="C199" s="289"/>
      <c r="D199" s="289"/>
      <c r="E199" s="289"/>
      <c r="F199" s="289"/>
      <c r="G199" s="270"/>
      <c r="H199" s="289"/>
      <c r="I199" s="289"/>
      <c r="J199" s="289"/>
      <c r="K199" s="313"/>
    </row>
    <row r="200" spans="2:11" ht="15" customHeight="1">
      <c r="B200" s="292"/>
      <c r="C200" s="270" t="s">
        <v>600</v>
      </c>
      <c r="D200" s="270"/>
      <c r="E200" s="270"/>
      <c r="F200" s="291" t="s">
        <v>43</v>
      </c>
      <c r="G200" s="270"/>
      <c r="H200" s="270" t="s">
        <v>611</v>
      </c>
      <c r="I200" s="270"/>
      <c r="J200" s="270"/>
      <c r="K200" s="313"/>
    </row>
    <row r="201" spans="2:11" ht="15" customHeight="1">
      <c r="B201" s="292"/>
      <c r="C201" s="298"/>
      <c r="D201" s="270"/>
      <c r="E201" s="270"/>
      <c r="F201" s="291" t="s">
        <v>44</v>
      </c>
      <c r="G201" s="270"/>
      <c r="H201" s="270" t="s">
        <v>612</v>
      </c>
      <c r="I201" s="270"/>
      <c r="J201" s="270"/>
      <c r="K201" s="313"/>
    </row>
    <row r="202" spans="2:11" ht="15" customHeight="1">
      <c r="B202" s="292"/>
      <c r="C202" s="298"/>
      <c r="D202" s="270"/>
      <c r="E202" s="270"/>
      <c r="F202" s="291" t="s">
        <v>47</v>
      </c>
      <c r="G202" s="270"/>
      <c r="H202" s="270" t="s">
        <v>613</v>
      </c>
      <c r="I202" s="270"/>
      <c r="J202" s="270"/>
      <c r="K202" s="313"/>
    </row>
    <row r="203" spans="2:11" ht="15" customHeight="1">
      <c r="B203" s="292"/>
      <c r="C203" s="270"/>
      <c r="D203" s="270"/>
      <c r="E203" s="270"/>
      <c r="F203" s="291" t="s">
        <v>45</v>
      </c>
      <c r="G203" s="270"/>
      <c r="H203" s="270" t="s">
        <v>614</v>
      </c>
      <c r="I203" s="270"/>
      <c r="J203" s="270"/>
      <c r="K203" s="313"/>
    </row>
    <row r="204" spans="2:11" ht="15" customHeight="1">
      <c r="B204" s="292"/>
      <c r="C204" s="270"/>
      <c r="D204" s="270"/>
      <c r="E204" s="270"/>
      <c r="F204" s="291" t="s">
        <v>46</v>
      </c>
      <c r="G204" s="270"/>
      <c r="H204" s="270" t="s">
        <v>615</v>
      </c>
      <c r="I204" s="270"/>
      <c r="J204" s="270"/>
      <c r="K204" s="313"/>
    </row>
    <row r="205" spans="2:11" ht="15" customHeight="1">
      <c r="B205" s="292"/>
      <c r="C205" s="270"/>
      <c r="D205" s="270"/>
      <c r="E205" s="270"/>
      <c r="F205" s="291"/>
      <c r="G205" s="270"/>
      <c r="H205" s="270"/>
      <c r="I205" s="270"/>
      <c r="J205" s="270"/>
      <c r="K205" s="313"/>
    </row>
    <row r="206" spans="2:11" ht="15" customHeight="1">
      <c r="B206" s="292"/>
      <c r="C206" s="270" t="s">
        <v>556</v>
      </c>
      <c r="D206" s="270"/>
      <c r="E206" s="270"/>
      <c r="F206" s="291" t="s">
        <v>79</v>
      </c>
      <c r="G206" s="270"/>
      <c r="H206" s="270" t="s">
        <v>616</v>
      </c>
      <c r="I206" s="270"/>
      <c r="J206" s="270"/>
      <c r="K206" s="313"/>
    </row>
    <row r="207" spans="2:11" ht="15" customHeight="1">
      <c r="B207" s="292"/>
      <c r="C207" s="298"/>
      <c r="D207" s="270"/>
      <c r="E207" s="270"/>
      <c r="F207" s="291" t="s">
        <v>453</v>
      </c>
      <c r="G207" s="270"/>
      <c r="H207" s="270" t="s">
        <v>454</v>
      </c>
      <c r="I207" s="270"/>
      <c r="J207" s="270"/>
      <c r="K207" s="313"/>
    </row>
    <row r="208" spans="2:11" ht="15" customHeight="1">
      <c r="B208" s="292"/>
      <c r="C208" s="270"/>
      <c r="D208" s="270"/>
      <c r="E208" s="270"/>
      <c r="F208" s="291" t="s">
        <v>451</v>
      </c>
      <c r="G208" s="270"/>
      <c r="H208" s="270" t="s">
        <v>617</v>
      </c>
      <c r="I208" s="270"/>
      <c r="J208" s="270"/>
      <c r="K208" s="313"/>
    </row>
    <row r="209" spans="2:11" ht="15" customHeight="1">
      <c r="B209" s="330"/>
      <c r="C209" s="298"/>
      <c r="D209" s="298"/>
      <c r="E209" s="298"/>
      <c r="F209" s="291" t="s">
        <v>455</v>
      </c>
      <c r="G209" s="276"/>
      <c r="H209" s="317" t="s">
        <v>456</v>
      </c>
      <c r="I209" s="317"/>
      <c r="J209" s="317"/>
      <c r="K209" s="331"/>
    </row>
    <row r="210" spans="2:11" ht="15" customHeight="1">
      <c r="B210" s="330"/>
      <c r="C210" s="298"/>
      <c r="D210" s="298"/>
      <c r="E210" s="298"/>
      <c r="F210" s="291" t="s">
        <v>457</v>
      </c>
      <c r="G210" s="276"/>
      <c r="H210" s="317" t="s">
        <v>618</v>
      </c>
      <c r="I210" s="317"/>
      <c r="J210" s="317"/>
      <c r="K210" s="331"/>
    </row>
    <row r="211" spans="2:11" ht="15" customHeight="1">
      <c r="B211" s="330"/>
      <c r="C211" s="298"/>
      <c r="D211" s="298"/>
      <c r="E211" s="298"/>
      <c r="F211" s="332"/>
      <c r="G211" s="276"/>
      <c r="H211" s="333"/>
      <c r="I211" s="333"/>
      <c r="J211" s="333"/>
      <c r="K211" s="331"/>
    </row>
    <row r="212" spans="2:11" ht="15" customHeight="1">
      <c r="B212" s="330"/>
      <c r="C212" s="270" t="s">
        <v>580</v>
      </c>
      <c r="D212" s="298"/>
      <c r="E212" s="298"/>
      <c r="F212" s="291">
        <v>1</v>
      </c>
      <c r="G212" s="276"/>
      <c r="H212" s="317" t="s">
        <v>619</v>
      </c>
      <c r="I212" s="317"/>
      <c r="J212" s="317"/>
      <c r="K212" s="331"/>
    </row>
    <row r="213" spans="2:11" ht="15" customHeight="1">
      <c r="B213" s="330"/>
      <c r="C213" s="298"/>
      <c r="D213" s="298"/>
      <c r="E213" s="298"/>
      <c r="F213" s="291">
        <v>2</v>
      </c>
      <c r="G213" s="276"/>
      <c r="H213" s="317" t="s">
        <v>620</v>
      </c>
      <c r="I213" s="317"/>
      <c r="J213" s="317"/>
      <c r="K213" s="331"/>
    </row>
    <row r="214" spans="2:11" ht="15" customHeight="1">
      <c r="B214" s="330"/>
      <c r="C214" s="298"/>
      <c r="D214" s="298"/>
      <c r="E214" s="298"/>
      <c r="F214" s="291">
        <v>3</v>
      </c>
      <c r="G214" s="276"/>
      <c r="H214" s="317" t="s">
        <v>621</v>
      </c>
      <c r="I214" s="317"/>
      <c r="J214" s="317"/>
      <c r="K214" s="331"/>
    </row>
    <row r="215" spans="2:11" ht="15" customHeight="1">
      <c r="B215" s="330"/>
      <c r="C215" s="298"/>
      <c r="D215" s="298"/>
      <c r="E215" s="298"/>
      <c r="F215" s="291">
        <v>4</v>
      </c>
      <c r="G215" s="276"/>
      <c r="H215" s="317" t="s">
        <v>622</v>
      </c>
      <c r="I215" s="317"/>
      <c r="J215" s="317"/>
      <c r="K215" s="331"/>
    </row>
    <row r="216" spans="2:11" ht="12.75" customHeight="1">
      <c r="B216" s="334"/>
      <c r="C216" s="335"/>
      <c r="D216" s="335"/>
      <c r="E216" s="335"/>
      <c r="F216" s="335"/>
      <c r="G216" s="335"/>
      <c r="H216" s="335"/>
      <c r="I216" s="335"/>
      <c r="J216" s="335"/>
      <c r="K216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David Šprincl</cp:lastModifiedBy>
  <dcterms:created xsi:type="dcterms:W3CDTF">2018-12-16T13:09:05Z</dcterms:created>
  <dcterms:modified xsi:type="dcterms:W3CDTF">2018-12-16T13:09:09Z</dcterms:modified>
  <cp:category/>
  <cp:version/>
  <cp:contentType/>
  <cp:contentStatus/>
</cp:coreProperties>
</file>