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 101 - Komunikace intra..." sheetId="2" r:id="rId2"/>
    <sheet name="SO 102 - Komunikace" sheetId="3" r:id="rId3"/>
    <sheet name="SO 140 - DIO" sheetId="4" r:id="rId4"/>
    <sheet name="VRN - Vedlejší rozpočtové..." sheetId="5" r:id="rId5"/>
  </sheets>
  <definedNames>
    <definedName name="_xlnm._FilterDatabase" localSheetId="1" hidden="1">'SO 101 - Komunikace intra...'!$C$121:$K$238</definedName>
    <definedName name="_xlnm._FilterDatabase" localSheetId="2" hidden="1">'SO 102 - Komunikace'!$C$121:$K$341</definedName>
    <definedName name="_xlnm._FilterDatabase" localSheetId="3" hidden="1">'SO 140 - DIO'!$C$116:$K$123</definedName>
    <definedName name="_xlnm._FilterDatabase" localSheetId="4" hidden="1">'VRN - Vedlejší rozpočtové...'!$C$116:$K$158</definedName>
    <definedName name="_xlnm.Print_Area" localSheetId="0">'Rekapitulace stavby'!$D$4:$AO$76,'Rekapitulace stavby'!$C$82:$AQ$99</definedName>
    <definedName name="_xlnm.Print_Area" localSheetId="1">'SO 101 - Komunikace intra...'!$C$4:$J$76,'SO 101 - Komunikace intra...'!$C$82:$J$103,'SO 101 - Komunikace intra...'!$C$109:$K$238</definedName>
    <definedName name="_xlnm.Print_Area" localSheetId="2">'SO 102 - Komunikace'!$C$4:$J$76,'SO 102 - Komunikace'!$C$82:$J$103,'SO 102 - Komunikace'!$C$109:$K$341</definedName>
    <definedName name="_xlnm.Print_Area" localSheetId="3">'SO 140 - DIO'!$C$4:$J$76,'SO 140 - DIO'!$C$82:$J$98,'SO 140 - DIO'!$C$104:$K$123</definedName>
    <definedName name="_xlnm.Print_Area" localSheetId="4">'VRN - Vedlejší rozpočtové...'!$C$4:$J$76,'VRN - Vedlejší rozpočtové...'!$C$82:$J$98,'VRN - Vedlejší rozpočtové...'!$C$104:$K$158</definedName>
    <definedName name="_xlnm.Print_Titles" localSheetId="0">'Rekapitulace stavby'!$92:$92</definedName>
    <definedName name="_xlnm.Print_Titles" localSheetId="1">'SO 101 - Komunikace intra...'!$121:$121</definedName>
    <definedName name="_xlnm.Print_Titles" localSheetId="2">'SO 102 - Komunikace'!$121:$121</definedName>
    <definedName name="_xlnm.Print_Titles" localSheetId="3">'SO 140 - DIO'!$116:$116</definedName>
    <definedName name="_xlnm.Print_Titles" localSheetId="4">'VRN - Vedlejší rozpočtové...'!$116:$116</definedName>
  </definedNames>
  <calcPr calcId="162913"/>
</workbook>
</file>

<file path=xl/sharedStrings.xml><?xml version="1.0" encoding="utf-8"?>
<sst xmlns="http://schemas.openxmlformats.org/spreadsheetml/2006/main" count="4168" uniqueCount="468">
  <si>
    <t>Export Komplet</t>
  </si>
  <si>
    <t/>
  </si>
  <si>
    <t>2.0</t>
  </si>
  <si>
    <t>ZAMOK</t>
  </si>
  <si>
    <t>False</t>
  </si>
  <si>
    <t>{18c292c0-0f3b-4e0f-a656-2ee34e4e169f}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</si>
  <si>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</si>
  <si>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</si>
  <si>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</si>
  <si>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</si>
  <si>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</si>
  <si>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</si>
  <si>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</si>
  <si>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SPR_21_07_20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</si>
  <si>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</si>
  <si>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</si>
  <si>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III/11745 - ŽDÍREC</t>
  </si>
  <si>
    <t>KSO:</t>
  </si>
  <si>
    <t>CC-CZ:</t>
  </si>
  <si>
    <t>Místo:</t>
  </si>
  <si>
    <t>Ždírec</t>
  </si>
  <si>
    <t>Datum:</t>
  </si>
  <si>
    <t>13. 6. 2019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</si>
  <si>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</si>
  <si>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</si>
  <si>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</si>
  <si>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</si>
  <si>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</si>
  <si>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</si>
  <si>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</si>
  <si>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24662038</t>
  </si>
  <si>
    <t>U-PROJEKT DOS s.r.o.</t>
  </si>
  <si>
    <t>True</t>
  </si>
  <si>
    <t>0,1</t>
  </si>
  <si>
    <t>Zpracovatel:</t>
  </si>
  <si>
    <t>06324827</t>
  </si>
  <si>
    <t>SPRINCL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</si>
  <si>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</si>
  <si>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</si>
  <si>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</si>
  <si>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</si>
  <si>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</si>
  <si>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</si>
  <si>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</si>
  <si>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</si>
  <si>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</si>
  <si>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</si>
  <si>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</si>
  <si>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</si>
  <si>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</si>
  <si>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</si>
  <si>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</si>
  <si>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</si>
  <si>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</si>
  <si>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</si>
  <si>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</si>
  <si>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</si>
  <si>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</si>
  <si>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</si>
  <si>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</si>
  <si>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</si>
  <si>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</si>
  <si>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</si>
  <si>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</si>
  <si>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</si>
  <si>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</si>
  <si>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</si>
  <si>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</si>
  <si>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</si>
  <si>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</si>
  <si>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</si>
  <si>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</si>
  <si>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</si>
  <si>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</si>
  <si>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</si>
  <si>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</si>
  <si>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</si>
  <si>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</si>
  <si>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</si>
  <si>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</si>
  <si>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</si>
  <si>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</si>
  <si>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</si>
  <si>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</si>
  <si>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intravilán</t>
  </si>
  <si>
    <t>STA</t>
  </si>
  <si>
    <t>1</t>
  </si>
  <si>
    <t>{ed048ed4-ae75-429c-b772-1f3fd2d74eec}</t>
  </si>
  <si>
    <t>2</t>
  </si>
  <si>
    <t>SO 102</t>
  </si>
  <si>
    <t>Komunikace</t>
  </si>
  <si>
    <t>{fcf262e4-d756-4ead-9455-0717d807efb8}</t>
  </si>
  <si>
    <t>SO 140</t>
  </si>
  <si>
    <t>DIO</t>
  </si>
  <si>
    <t>{30167ffe-556c-4136-b0b9-3fc6e71eede1}</t>
  </si>
  <si>
    <t>VRN</t>
  </si>
  <si>
    <t>Vedlejší rozpočtové náklady</t>
  </si>
  <si>
    <t>{da080f62-9931-4e97-ba96-fd47c39f1a2d}</t>
  </si>
  <si>
    <t>KRYCÍ LIST SOUPISU PRACÍ</t>
  </si>
  <si>
    <t>Objekt:</t>
  </si>
  <si>
    <t>SO 101 - Komunikace intravilán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</si>
  <si>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</si>
  <si>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</si>
  <si>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</si>
  <si>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</si>
  <si>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</si>
  <si>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</si>
  <si>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 Zemní práce</t>
  </si>
  <si>
    <t xml:space="preserve">    11 - Zemní práce - přípravné a přidružené práce</t>
  </si>
  <si>
    <t xml:space="preserve">    5 - Komunikace pozemní</t>
  </si>
  <si>
    <t xml:space="preserve">      57 - Kryty pozemních komunikací letišť a ploch z kameniva nebo živičné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</si>
  <si>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</si>
  <si>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</si>
  <si>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</si>
  <si>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</si>
  <si>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</si>
  <si>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</si>
  <si>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</si>
  <si>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</si>
  <si>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</si>
  <si>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</si>
  <si>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</si>
  <si>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</si>
  <si>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</si>
  <si>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</si>
  <si>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</si>
  <si>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</si>
  <si>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</si>
  <si>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 xml:space="preserve"> Zemní práce</t>
  </si>
  <si>
    <t>11</t>
  </si>
  <si>
    <t>Zemní práce - přípravné a přidružené práce</t>
  </si>
  <si>
    <t>K</t>
  </si>
  <si>
    <t>113154334</t>
  </si>
  <si>
    <t>Frézování živičného krytu tl 100 mm pruh š 2 m pl do 10000 m2 bez překážek v trase</t>
  </si>
  <si>
    <t>m2</t>
  </si>
  <si>
    <t>CS ÚRS 2020 01</t>
  </si>
  <si>
    <t>4</t>
  </si>
  <si>
    <t>-859331966</t>
  </si>
  <si>
    <t>PP</t>
  </si>
  <si>
    <t>Frézování živičného podkladu nebo krytu  s naložením na dopravní prostředek plochy přes 1 000 do 10 000 m2 bez překážek v trase pruhu šířky přes 1 m do 2 m, tloušťky vrstvy 100 mm</t>
  </si>
  <si>
    <t>VV</t>
  </si>
  <si>
    <t>Frézování stávajícího živičného krytu prům. tl 75 mm</t>
  </si>
  <si>
    <t>5412,10</t>
  </si>
  <si>
    <t>Součet</t>
  </si>
  <si>
    <t>181152302</t>
  </si>
  <si>
    <t>Úprava pláně pro silnice a dálnice v zářezech se zhutněním</t>
  </si>
  <si>
    <t>-785273213</t>
  </si>
  <si>
    <t>Úprava pláně na stavbách silnic a dálnic strojně v zářezech mimo skalních se zhutněním</t>
  </si>
  <si>
    <t>vjezdy</t>
  </si>
  <si>
    <t>9,6+11,57+8,7+19,83+10+9,31+10,3+8,2+6,64+15,72</t>
  </si>
  <si>
    <t>3</t>
  </si>
  <si>
    <t>919735111</t>
  </si>
  <si>
    <t>Řezání stávajícího živičného krytu hl do 50 mm</t>
  </si>
  <si>
    <t>m</t>
  </si>
  <si>
    <t>-161980239</t>
  </si>
  <si>
    <t>Řezání stávajícího živičného krytu nebo podkladu  hloubky do 50 mm</t>
  </si>
  <si>
    <t>Řezání stávajícího živičného krytu hl do 50 mm, ZÚ 0,000</t>
  </si>
  <si>
    <t>7,10</t>
  </si>
  <si>
    <t>919735113</t>
  </si>
  <si>
    <t>Řezání stávajícího živičného krytu hl do 150 mm</t>
  </si>
  <si>
    <t>-1586542142</t>
  </si>
  <si>
    <t>Řezání stávajícího živičného krytu nebo podkladu  hloubky přes 100 do 150 mm</t>
  </si>
  <si>
    <t>Řezání stávajícího živičného krytu hl do 150 mm, KÚ 1,03</t>
  </si>
  <si>
    <t>5,22</t>
  </si>
  <si>
    <t>5</t>
  </si>
  <si>
    <t>938908411</t>
  </si>
  <si>
    <t>Čištění vozovek splachováním vodou</t>
  </si>
  <si>
    <t>-869565242</t>
  </si>
  <si>
    <t>Čištění vozovek splachováním vodou povrchu podkladu nebo krytu živičného, betonového nebo dlážděného</t>
  </si>
  <si>
    <t>čištění vozovky vodou</t>
  </si>
  <si>
    <t>5412,1</t>
  </si>
  <si>
    <t>6</t>
  </si>
  <si>
    <t>938909311</t>
  </si>
  <si>
    <t>Čištění vozovek metením strojně podkladu nebo krytu betonového nebo živičného</t>
  </si>
  <si>
    <t>-1841226871</t>
  </si>
  <si>
    <t>Čištění vozovek metením bláta, prachu nebo hlinitého nánosu s odklizením na hromady na vzdálenost do 20 m nebo naložením na dopravní prostředek strojně povrchu podkladu nebo krytu betonového nebo živičného</t>
  </si>
  <si>
    <t xml:space="preserve">čištění vozovky metením </t>
  </si>
  <si>
    <t>7</t>
  </si>
  <si>
    <t>938909612</t>
  </si>
  <si>
    <t>Odstranění nánosu na krajnicích tl do 200 mm</t>
  </si>
  <si>
    <t>-18346162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</si>
  <si>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</si>
  <si>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odstranění stávající krajnice</t>
  </si>
  <si>
    <t>3,1+274,332+362,90+187,1</t>
  </si>
  <si>
    <t>8</t>
  </si>
  <si>
    <t>95290415R</t>
  </si>
  <si>
    <t>Čištění objektů - pročištění vtoků a výtoků ručně</t>
  </si>
  <si>
    <t>kpl</t>
  </si>
  <si>
    <t>-909305032</t>
  </si>
  <si>
    <t>očištění stávajícího nátoku do dešťové kanalizace</t>
  </si>
  <si>
    <t>9</t>
  </si>
  <si>
    <t>997221551</t>
  </si>
  <si>
    <t>Vodorovná doprava suti ze sypkých materiálů do 1 km</t>
  </si>
  <si>
    <t>t</t>
  </si>
  <si>
    <t>-795000441</t>
  </si>
  <si>
    <t>Vodorovná doprava suti  bez naložení, ale se složením a s hrubým urovnáním ze sypkých materiálů, na vzdálenost do 1 km</t>
  </si>
  <si>
    <t xml:space="preserve">odapd - kamenivo a zemina (nános na krajnici) </t>
  </si>
  <si>
    <t>208,512</t>
  </si>
  <si>
    <t>10</t>
  </si>
  <si>
    <t>997221559</t>
  </si>
  <si>
    <t>Příplatek ZKD 1 km u vodorovné dopravy suti ze sypkých materiálů</t>
  </si>
  <si>
    <t>-1541018470</t>
  </si>
  <si>
    <t>Vodorovná doprava suti  bez naložení, ale se složením a s hrubým urovnáním Příplatek k ceně za každý další i započatý 1 km přes 1 km</t>
  </si>
  <si>
    <t>997221611</t>
  </si>
  <si>
    <t>Nakládání suti na dopravní prostředky pro vodorovnou dopravu</t>
  </si>
  <si>
    <t>273176334</t>
  </si>
  <si>
    <t>Nakládání na dopravní prostředky  pro vodorovnou dopravu suti</t>
  </si>
  <si>
    <t>12</t>
  </si>
  <si>
    <t>171201221</t>
  </si>
  <si>
    <t>Poplatek za uložení na skládce (skládkovné) zeminy a kamení kód odpadu 17 05 04</t>
  </si>
  <si>
    <t>-1822296894</t>
  </si>
  <si>
    <t>Poplatek za uložení stavebního odpadu na skládce (skládkovné) zeminy a kamení zatříděného do Katalogu odpadů pod kódem 17 05 04</t>
  </si>
  <si>
    <t>bude fakturováno dle vážních lístků po odsouhlasení TDI</t>
  </si>
  <si>
    <t>Komunikace pozemní</t>
  </si>
  <si>
    <t>57</t>
  </si>
  <si>
    <t>Kryty pozemních komunikací letišť a ploch z kameniva nebo živičné</t>
  </si>
  <si>
    <t>13</t>
  </si>
  <si>
    <t>564951413</t>
  </si>
  <si>
    <t>Podklad z asfaltového recyklátu tl 150 mm</t>
  </si>
  <si>
    <t>-474281902</t>
  </si>
  <si>
    <t>Podklad nebo podsyp z asfaltového recyklátu  s rozprostřením a zhutněním, po zhutnění tl. 150 mm</t>
  </si>
  <si>
    <t>14</t>
  </si>
  <si>
    <t>565155121</t>
  </si>
  <si>
    <t>Asfaltový beton vrstva podkladní ACP 16 (obalované kamenivo OKS) tl 70 mm š přes 3 m</t>
  </si>
  <si>
    <t>-268176619</t>
  </si>
  <si>
    <t>Asfaltový beton vrstva podkladní ACP 16 (obalované kamenivo střednězrnné - OKS)  s rozprostřením a zhutněním v pruhu šířky přes 3 m, po zhutnění tl. 70 mm</t>
  </si>
  <si>
    <t>bude fakturováno dle skutečného množství</t>
  </si>
  <si>
    <t>5412,1*0,05</t>
  </si>
  <si>
    <t>573191111</t>
  </si>
  <si>
    <t>Postřik infiltrační kationaktivní emulzí v množství 1 kg/m2</t>
  </si>
  <si>
    <t>1815642555</t>
  </si>
  <si>
    <t>Postřik infiltrační kationaktivní emulzí v množství 1,00 kg/m2</t>
  </si>
  <si>
    <t>PS-C 0,3 kg/m2</t>
  </si>
  <si>
    <t>16</t>
  </si>
  <si>
    <t>57714412.R</t>
  </si>
  <si>
    <t>Vyrovnávka asfaltový beton vrstva obrusná ACO 11 (ABS) tř. I tl 25 mm š do 3 m z nemodifikovaného asfaltu</t>
  </si>
  <si>
    <t>-1717007560</t>
  </si>
  <si>
    <t>vyrovnávka ACO 11+ 50/70, objemová hmotnost 2 200 kg/m3, bude fakturováno dle skutečného množství</t>
  </si>
  <si>
    <t>(5412,1*0,025)*2,2</t>
  </si>
  <si>
    <t>17</t>
  </si>
  <si>
    <t>577144121</t>
  </si>
  <si>
    <t>Asfaltový beton vrstva obrusná ACO 11 (ABS) tř. I tl 50 mm š přes 3 m z nemodifikovaného asfaltu</t>
  </si>
  <si>
    <t>574081970</t>
  </si>
  <si>
    <t>Asfaltový beton vrstva obrusná ACO 11 (ABS)  s rozprostřením a se zhutněním z nemodifikovaného asfaltu v pruhu šířky přes 3 m tř. I, po zhutnění tl. 50 mm</t>
  </si>
  <si>
    <t>ACO 11+ 50/70</t>
  </si>
  <si>
    <t>18</t>
  </si>
  <si>
    <t>919732211</t>
  </si>
  <si>
    <t>Styčná spára napojení nového živičného povrchu na stávající za tepla š 15 mm hl 25 mm s prořezáním</t>
  </si>
  <si>
    <t>503528120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</si>
  <si>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</si>
  <si>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 xml:space="preserve">Styčná spára napojení nového živičného povrchu na stávající </t>
  </si>
  <si>
    <t>5,22+7,10+1030+14,15+31,2+11,45+4,2+6,55+12,54+20,13+87,1+9,3+19,85+17,1</t>
  </si>
  <si>
    <t>19</t>
  </si>
  <si>
    <t>569931132</t>
  </si>
  <si>
    <t>Zpevnění krajnic asfaltovým recyklátem tl 100 mm</t>
  </si>
  <si>
    <t>-450033336</t>
  </si>
  <si>
    <t>Zpevnění krajnic nebo komunikací pro pěší  s rozprostřením a zhutněním, po zhutnění asfaltovým recyklátem tl. 100 mm</t>
  </si>
  <si>
    <t>zpevnění krajnice</t>
  </si>
  <si>
    <t>998</t>
  </si>
  <si>
    <t>Přesun hmot</t>
  </si>
  <si>
    <t>20</t>
  </si>
  <si>
    <t>998225111</t>
  </si>
  <si>
    <t>Přesun hmot pro pozemní komunikace s krytem z kamene, monolitickým betonovým nebo živičným</t>
  </si>
  <si>
    <t>-1157781619</t>
  </si>
  <si>
    <t>Přesun hmot pro komunikace s krytem z kameniva, monolitickým betonovým nebo živičným  dopravní vzdálenost do 200 m jakékoliv délky objektu</t>
  </si>
  <si>
    <t>asfalt+postřik</t>
  </si>
  <si>
    <t>701,733+0,007+3,86+0,778+297,67</t>
  </si>
  <si>
    <t>asfaltový recyklát</t>
  </si>
  <si>
    <t>35,598+178,725</t>
  </si>
  <si>
    <t>998225195</t>
  </si>
  <si>
    <t>Příplatek k přesunu hmot pro pozemní komunikace s krytem z kamene, živičným, betonovým ZKD 5000 m</t>
  </si>
  <si>
    <t>2094635758</t>
  </si>
  <si>
    <t>Přesun hmot pro komunikace s krytem z kameniva, monolitickým betonovým nebo živičným  Příplatek k ceně za zvětšený přesun přes vymezenou největší dopravní vzdálenost za každých dalších 5000 m přes 5000 m</t>
  </si>
  <si>
    <t>(701,733+0,007+3,86+0,778+297,67)*4</t>
  </si>
  <si>
    <t>SO 102 - Komunikace</t>
  </si>
  <si>
    <t xml:space="preserve">    9 - Ostatní konstrukce a práce, bourání</t>
  </si>
  <si>
    <t>113154121</t>
  </si>
  <si>
    <t>Frézování živičného krytu tl 30 mm pruh š 1 m pl do 500 m2 bez překážek v trase</t>
  </si>
  <si>
    <t>-434355299</t>
  </si>
  <si>
    <t>Frézování živičného podkladu nebo krytu  s naložením na dopravní prostředek plochy do 500 m2 bez překážek v trase pruhu šířky přes 0,5 m do 1 m, tloušťky vrstvy do 30 mm</t>
  </si>
  <si>
    <t>frézování u napojení na komunikace (obrus)</t>
  </si>
  <si>
    <t>159,31+51,98</t>
  </si>
  <si>
    <t>11315443.R</t>
  </si>
  <si>
    <t>Frézování živičného krytu tl 60 mm pruh š 2 m pl přes 10000 m2 bez překážek v trase</t>
  </si>
  <si>
    <t>-1918214949</t>
  </si>
  <si>
    <t>proměnné frézování stávající asf. vrstvy, průměrné frézování se uvažuje 60 mm</t>
  </si>
  <si>
    <t>15333,13</t>
  </si>
  <si>
    <t>122252203</t>
  </si>
  <si>
    <t>Odkopávky a prokopávky nezapažené pro silnice a dálnice v hornině třídy těžitelnosti I objem do 100 m3 strojně</t>
  </si>
  <si>
    <t>m3</t>
  </si>
  <si>
    <t>-1306594059</t>
  </si>
  <si>
    <t>Odkopávky a prokopávky nezapažené pro silnice a dálnice strojně v hornině třídy těžitelnosti I do 100 m3</t>
  </si>
  <si>
    <t>kolem čachet</t>
  </si>
  <si>
    <t>8*(1,7*1*1,7)</t>
  </si>
  <si>
    <t>162751117</t>
  </si>
  <si>
    <t>Vodorovné přemístění do 10000 m výkopku/sypaniny z horniny třídy těžitelnosti I, skupiny 1 až 3</t>
  </si>
  <si>
    <t>-755072970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</si>
  <si>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</si>
  <si>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odpad - zemina/kamenivo (krajnice)</t>
  </si>
  <si>
    <t>611,571/1,75</t>
  </si>
  <si>
    <t>odpad - zemina/kamenivo (příkop+propustky)</t>
  </si>
  <si>
    <t>(590,893+5,031)/1,75</t>
  </si>
  <si>
    <t>162751119</t>
  </si>
  <si>
    <t>Příplatek k vodorovnému přemístění výkopku/sypaniny z horniny třídy těžitelnosti I, skupiny 1 až 3 ZKD 1000 m přes 10000 m</t>
  </si>
  <si>
    <t>-2073766733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</si>
  <si>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</si>
  <si>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(611,571/1,75)*19</t>
  </si>
  <si>
    <t>((590,893+5,031)/1,75)*9</t>
  </si>
  <si>
    <t>171152101</t>
  </si>
  <si>
    <t>Uložení sypaniny z hornin soudržných do násypů zhutněných silnic a dálnic</t>
  </si>
  <si>
    <t>-1318209682</t>
  </si>
  <si>
    <t>Uložení sypaniny do zhutněných násypů pro silnice, dálnice a letiště s rozprostřením sypaniny ve vrstvách, s hrubým urovnáním a uzavřením povrchu násypu z hornin soudržných</t>
  </si>
  <si>
    <t>Uložení sypaniny z hornin soudržných do násypů zhutněných do 100 % PS</t>
  </si>
  <si>
    <t>dosypání</t>
  </si>
  <si>
    <t>70</t>
  </si>
  <si>
    <t>1054076616</t>
  </si>
  <si>
    <t>25,78+19,39+14,78</t>
  </si>
  <si>
    <t>2*2*8+10+18</t>
  </si>
  <si>
    <t>890311851</t>
  </si>
  <si>
    <t>Bourání šachet ze ŽB strojně obestavěného prostoru do 1,5 m3</t>
  </si>
  <si>
    <t>-339876963</t>
  </si>
  <si>
    <t>Bourání šachet a jímek strojně velikosti obestavěného prostoru do 1,5 m3 ze železobetonu</t>
  </si>
  <si>
    <t>bourání stávajích horských vpustí a šachet</t>
  </si>
  <si>
    <t>8*1,5</t>
  </si>
  <si>
    <t>1535680191</t>
  </si>
  <si>
    <t>22,42+11,21</t>
  </si>
  <si>
    <t>1030058676</t>
  </si>
  <si>
    <t>8,68+30,68+31,18</t>
  </si>
  <si>
    <t>938902112</t>
  </si>
  <si>
    <t>Čištění příkopů komunikací příkopovým rypadlem objem nánosu do 0,3 m3/m</t>
  </si>
  <si>
    <t>1281296972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</si>
  <si>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</si>
  <si>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277,76+44,19+122,40+96,73+60,85+55,58</t>
  </si>
  <si>
    <t>366,25+113,95+200,69+52,2+359,58+186,2+44,36+70,993+45,78+209,73+125,30+346,9+266,4</t>
  </si>
  <si>
    <t>938902462</t>
  </si>
  <si>
    <t>Čištění propustků ručně D do 1000 mm při tl nánosu do 50% DN</t>
  </si>
  <si>
    <t>571262750</t>
  </si>
  <si>
    <t>Čištění propustků s odstraněním travnatého porostu nebo nánosu, s naložením na dopravní prostředek nebo s přemístěním na hromady na vzdálenost do 20 m ručně tloušťky nánosu přes 25 do 50% průměru propustku přes 500 do 1000 mm</t>
  </si>
  <si>
    <t>pročištění propustků, nátoku, výtoku, čela</t>
  </si>
  <si>
    <t>5+2+2+5+5+5+5+5+5</t>
  </si>
  <si>
    <t>-2089448277</t>
  </si>
  <si>
    <t>Čištění vozovek vodou</t>
  </si>
  <si>
    <t>-2072888702</t>
  </si>
  <si>
    <t xml:space="preserve">Čištění vozovek metením </t>
  </si>
  <si>
    <t>-189350426</t>
  </si>
  <si>
    <t>84,81+92,86+116,34+525,542+395,1</t>
  </si>
  <si>
    <t>253,05+481,85+339,89+137,43</t>
  </si>
  <si>
    <t>1994519627</t>
  </si>
  <si>
    <t>odpad - železobeton</t>
  </si>
  <si>
    <t>23,040</t>
  </si>
  <si>
    <t>-1341379332</t>
  </si>
  <si>
    <t>23,040*19</t>
  </si>
  <si>
    <t>73494115</t>
  </si>
  <si>
    <t>997221625</t>
  </si>
  <si>
    <t>Poplatek za uložení na skládce (skládkovné) stavebního odpadu železobetonového kód odpadu 17 01 01</t>
  </si>
  <si>
    <t>-1923633385</t>
  </si>
  <si>
    <t>Poplatek za uložení stavebního odpadu na skládce (skládkovné) z armovaného betonu zatříděného do Katalogu odpadů pod kódem 17 01 01</t>
  </si>
  <si>
    <t>-1217243729</t>
  </si>
  <si>
    <t>611,571</t>
  </si>
  <si>
    <t>590,893+5,031</t>
  </si>
  <si>
    <t>-2009032701</t>
  </si>
  <si>
    <t>22</t>
  </si>
  <si>
    <t>761304751</t>
  </si>
  <si>
    <t>komunikace</t>
  </si>
  <si>
    <t>ACP</t>
  </si>
  <si>
    <t>15333,13*0,05</t>
  </si>
  <si>
    <t>23</t>
  </si>
  <si>
    <t>569951133</t>
  </si>
  <si>
    <t>Zpevnění krajnic asfaltovým recyklátem tl 150 mm</t>
  </si>
  <si>
    <t>-1689052946</t>
  </si>
  <si>
    <t>Zpevnění krajnic nebo komunikací pro pěší  s rozprostřením a zhutněním, po zhutnění asfaltovým recyklátem tl. 150 mm</t>
  </si>
  <si>
    <t>24</t>
  </si>
  <si>
    <t>57319111R</t>
  </si>
  <si>
    <t>Postřik spojovací kationaktivní emulzí v množství 0,3 kg/m2</t>
  </si>
  <si>
    <t>1922016079</t>
  </si>
  <si>
    <t>25</t>
  </si>
  <si>
    <t>568968514</t>
  </si>
  <si>
    <t>napojení na komunikace (obrus)</t>
  </si>
  <si>
    <t>26</t>
  </si>
  <si>
    <t>1366070722</t>
  </si>
  <si>
    <t>PS-C 0,4 kg/m2</t>
  </si>
  <si>
    <t>27</t>
  </si>
  <si>
    <t>577165122</t>
  </si>
  <si>
    <t>Asfaltový beton vrstva ložní ACL 16 (ABH) tl 70 mm š přes 3 m z nemodifikovaného asfaltu</t>
  </si>
  <si>
    <t>-1875705692</t>
  </si>
  <si>
    <t>Asfaltový beton vrstva ložní ACL 16 (ABH)  s rozprostřením a zhutněním z nemodifikovaného asfaltu v pruhu šířky přes 3 m, po zhutnění tl. 70 mm</t>
  </si>
  <si>
    <t>ACL 16+ 50/70</t>
  </si>
  <si>
    <t>28</t>
  </si>
  <si>
    <t>594511111</t>
  </si>
  <si>
    <t>Dlažba z lomového kamene s provedením lože z betonu</t>
  </si>
  <si>
    <t>-1361206652</t>
  </si>
  <si>
    <t>Dlažba nebo přídlažba z lomového kamene lomařsky upraveného rigolového  v ploše vodorovné nebo ve sklonu tl. do 250 mm, bez vyplnění spár, s provedením lože tl. 50 mm z betonu</t>
  </si>
  <si>
    <t>10+18+10</t>
  </si>
  <si>
    <t>29</t>
  </si>
  <si>
    <t>2076975220</t>
  </si>
  <si>
    <t>8,68+31,18+22,42+11,21+30,68+2439,30</t>
  </si>
  <si>
    <t>Ostatní konstrukce a práce, bourání</t>
  </si>
  <si>
    <t>30</t>
  </si>
  <si>
    <t>915121122</t>
  </si>
  <si>
    <t>Vodorovné dopravní značení vodící čáry přerušované š 250 mm retroreflexní bílá barva</t>
  </si>
  <si>
    <t>503307113</t>
  </si>
  <si>
    <t>Vodorovné dopravní značení stříkané barvou  vodící čára bílá šířky 250 mm přerušovaná retroreflexní</t>
  </si>
  <si>
    <t>v místě MK</t>
  </si>
  <si>
    <t>31</t>
  </si>
  <si>
    <t>915211112</t>
  </si>
  <si>
    <t>Vodorovné dopravní značení dělící čáry souvislé š 125 mm retroreflexní bílý plast</t>
  </si>
  <si>
    <t>1205796409</t>
  </si>
  <si>
    <t>Vodorovné dopravní značení stříkaným plastem  dělící čára šířky 125 mm souvislá bílá retroreflexní</t>
  </si>
  <si>
    <t>1920,2565+28,1+480,5+2438,5</t>
  </si>
  <si>
    <t>32</t>
  </si>
  <si>
    <t>915611111</t>
  </si>
  <si>
    <t>Předznačení vodorovného liniového značení</t>
  </si>
  <si>
    <t>-1944002954</t>
  </si>
  <si>
    <t>Předznačení pro vodorovné značení  stříkané barvou nebo prováděné z nátěrových hmot liniové dělicí čáry, vodicí proužky</t>
  </si>
  <si>
    <t>33</t>
  </si>
  <si>
    <t>HV</t>
  </si>
  <si>
    <t xml:space="preserve">D+M Horské vpusti </t>
  </si>
  <si>
    <t>kus</t>
  </si>
  <si>
    <t>-757190584</t>
  </si>
  <si>
    <t>D+M Horské vpusti , mříž, napojení na stávající trubní propust</t>
  </si>
  <si>
    <t>1+1+1+1+1+1+1</t>
  </si>
  <si>
    <t>34</t>
  </si>
  <si>
    <t>VO</t>
  </si>
  <si>
    <t>D+M Vtokový objekt</t>
  </si>
  <si>
    <t>-889456537</t>
  </si>
  <si>
    <t>Vtokový objekt, celkem 0,606  t výztuž B500B, dle příloh</t>
  </si>
  <si>
    <t>35</t>
  </si>
  <si>
    <t>786454139</t>
  </si>
  <si>
    <t>asfalty+postřik</t>
  </si>
  <si>
    <t>141,548+5,2+2015,489+5,213+2783,27+1,539</t>
  </si>
  <si>
    <t>krajnice+vjezdy</t>
  </si>
  <si>
    <t>786,306+19,424</t>
  </si>
  <si>
    <t>lomový kámen+beton</t>
  </si>
  <si>
    <t>23,052</t>
  </si>
  <si>
    <t>36</t>
  </si>
  <si>
    <t>-859908024</t>
  </si>
  <si>
    <t>(141,548+5,2+2015,489+5,213+2783,27+1,539)*4</t>
  </si>
  <si>
    <t>23,052*4</t>
  </si>
  <si>
    <t>SO 140 - DIO</t>
  </si>
  <si>
    <t>VRN - Vedlejší rozpočtové náklady</t>
  </si>
  <si>
    <t>DIO - Dopravní značení na staveništi</t>
  </si>
  <si>
    <t>-1064034352</t>
  </si>
  <si>
    <t>012103000</t>
  </si>
  <si>
    <t>Geodetické práce před výstavbou</t>
  </si>
  <si>
    <t>-420825839</t>
  </si>
  <si>
    <t>012203000</t>
  </si>
  <si>
    <t>Geodetické práce při provádění stavby</t>
  </si>
  <si>
    <t>1438052158</t>
  </si>
  <si>
    <t>012303000</t>
  </si>
  <si>
    <t>Geodetické práce po výstavbě</t>
  </si>
  <si>
    <t>1700495104</t>
  </si>
  <si>
    <t>013254000</t>
  </si>
  <si>
    <t>Dokumentace skutečného provedení stavby</t>
  </si>
  <si>
    <t>-1650211338</t>
  </si>
  <si>
    <t>020001000</t>
  </si>
  <si>
    <t>Příprava staveniště</t>
  </si>
  <si>
    <t>-1766952865</t>
  </si>
  <si>
    <t>030001000</t>
  </si>
  <si>
    <t>Zařízení staveniště</t>
  </si>
  <si>
    <t>2068144285</t>
  </si>
  <si>
    <t>043002000</t>
  </si>
  <si>
    <t>Zkoušky a ostatní měření</t>
  </si>
  <si>
    <t>1903010771</t>
  </si>
  <si>
    <t>034503000</t>
  </si>
  <si>
    <t>Informační tabule na staveništi</t>
  </si>
  <si>
    <t>1024</t>
  </si>
  <si>
    <t>712002435</t>
  </si>
  <si>
    <t>1+1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</si>
</sst>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%"/>
    <numFmt numFmtId="165" formatCode="dd\.mm\.yyyy"/>
    <numFmt numFmtId="166" formatCode="#,##0.00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6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8" t="s">
        <v>13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2"/>
      <c r="AQ5" s="22"/>
      <c r="AR5" s="20"/>
      <c r="BE5" s="275" t="s">
        <v>14</v>
      </c>
      <c r="BS5" s="17" t="s">
        <v>6</v>
      </c>
    </row>
    <row r="6" spans="2:71" s="1" customFormat="1" ht="36.95" customHeight="1">
      <c r="B6" s="21"/>
      <c r="C6" s="22"/>
      <c r="D6" s="28" t="s">
        <v>15</v>
      </c>
      <c r="E6" s="22"/>
      <c r="F6" s="22"/>
      <c r="G6" s="22"/>
      <c r="H6" s="22"/>
      <c r="I6" s="22"/>
      <c r="J6" s="22"/>
      <c r="K6" s="280" t="s">
        <v>16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2"/>
      <c r="AQ6" s="22"/>
      <c r="AR6" s="20"/>
      <c r="BE6" s="276"/>
      <c r="BS6" s="17" t="s">
        <v>6</v>
      </c>
    </row>
    <row r="7" spans="2:71" s="1" customFormat="1" ht="12" customHeight="1">
      <c r="B7" s="21"/>
      <c r="C7" s="22"/>
      <c r="D7" s="29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18</v>
      </c>
      <c r="AL7" s="22"/>
      <c r="AM7" s="22"/>
      <c r="AN7" s="27" t="s">
        <v>1</v>
      </c>
      <c r="AO7" s="22"/>
      <c r="AP7" s="22"/>
      <c r="AQ7" s="22"/>
      <c r="AR7" s="20"/>
      <c r="BE7" s="276"/>
      <c r="BS7" s="17" t="s">
        <v>6</v>
      </c>
    </row>
    <row r="8" spans="2:71" s="1" customFormat="1" ht="12" customHeight="1">
      <c r="B8" s="21"/>
      <c r="C8" s="22"/>
      <c r="D8" s="29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21</v>
      </c>
      <c r="AL8" s="22"/>
      <c r="AM8" s="22"/>
      <c r="AN8" s="30" t="s">
        <v>22</v>
      </c>
      <c r="AO8" s="22"/>
      <c r="AP8" s="22"/>
      <c r="AQ8" s="22"/>
      <c r="AR8" s="20"/>
      <c r="BE8" s="27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6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76"/>
      <c r="BS10" s="17" t="s">
        <v>6</v>
      </c>
    </row>
    <row r="11" spans="2:71" s="1" customFormat="1" ht="18.4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7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6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28</v>
      </c>
      <c r="AO13" s="22"/>
      <c r="AP13" s="22"/>
      <c r="AQ13" s="22"/>
      <c r="AR13" s="20"/>
      <c r="BE13" s="276"/>
      <c r="BS13" s="17" t="s">
        <v>6</v>
      </c>
    </row>
    <row r="14" spans="2:71" ht="12.75">
      <c r="B14" s="21"/>
      <c r="C14" s="22"/>
      <c r="D14" s="22"/>
      <c r="E14" s="281" t="s">
        <v>28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7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6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30</v>
      </c>
      <c r="AO16" s="22"/>
      <c r="AP16" s="22"/>
      <c r="AQ16" s="22"/>
      <c r="AR16" s="20"/>
      <c r="BE16" s="276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76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6"/>
      <c r="BS18" s="17" t="s">
        <v>33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35</v>
      </c>
      <c r="AO19" s="22"/>
      <c r="AP19" s="22"/>
      <c r="AQ19" s="22"/>
      <c r="AR19" s="20"/>
      <c r="BE19" s="276"/>
      <c r="BS19" s="17" t="s">
        <v>33</v>
      </c>
    </row>
    <row r="20" spans="2:71" s="1" customFormat="1" ht="18.4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76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6"/>
    </row>
    <row r="22" spans="2:57" s="1" customFormat="1" ht="12" customHeight="1">
      <c r="B22" s="21"/>
      <c r="C22" s="22"/>
      <c r="D22" s="2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6"/>
    </row>
    <row r="23" spans="2:57" s="1" customFormat="1" ht="16.5" customHeight="1">
      <c r="B23" s="21"/>
      <c r="C23" s="22"/>
      <c r="D23" s="22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2"/>
      <c r="AP23" s="22"/>
      <c r="AQ23" s="22"/>
      <c r="AR23" s="20"/>
      <c r="BE23" s="27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6"/>
    </row>
    <row r="26" spans="1:57" s="2" customFormat="1" ht="25.9" customHeight="1">
      <c r="A26" s="34"/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4">
        <f>ROUND(AG94,1)</f>
        <v>0</v>
      </c>
      <c r="AL26" s="285"/>
      <c r="AM26" s="285"/>
      <c r="AN26" s="285"/>
      <c r="AO26" s="285"/>
      <c r="AP26" s="36"/>
      <c r="AQ26" s="36"/>
      <c r="AR26" s="39"/>
      <c r="BE26" s="27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6" t="s">
        <v>39</v>
      </c>
      <c r="M28" s="286"/>
      <c r="N28" s="286"/>
      <c r="O28" s="286"/>
      <c r="P28" s="286"/>
      <c r="Q28" s="36"/>
      <c r="R28" s="36"/>
      <c r="S28" s="36"/>
      <c r="T28" s="36"/>
      <c r="U28" s="36"/>
      <c r="V28" s="36"/>
      <c r="W28" s="286" t="s">
        <v>40</v>
      </c>
      <c r="X28" s="286"/>
      <c r="Y28" s="286"/>
      <c r="Z28" s="286"/>
      <c r="AA28" s="286"/>
      <c r="AB28" s="286"/>
      <c r="AC28" s="286"/>
      <c r="AD28" s="286"/>
      <c r="AE28" s="286"/>
      <c r="AF28" s="36"/>
      <c r="AG28" s="36"/>
      <c r="AH28" s="36"/>
      <c r="AI28" s="36"/>
      <c r="AJ28" s="36"/>
      <c r="AK28" s="286" t="s">
        <v>41</v>
      </c>
      <c r="AL28" s="286"/>
      <c r="AM28" s="286"/>
      <c r="AN28" s="286"/>
      <c r="AO28" s="286"/>
      <c r="AP28" s="36"/>
      <c r="AQ28" s="36"/>
      <c r="AR28" s="39"/>
      <c r="BE28" s="276"/>
    </row>
    <row r="29" spans="2:57" s="3" customFormat="1" ht="14.45" customHeight="1">
      <c r="B29" s="40"/>
      <c r="C29" s="41"/>
      <c r="D29" s="29" t="s">
        <v>42</v>
      </c>
      <c r="E29" s="41"/>
      <c r="F29" s="29" t="s">
        <v>43</v>
      </c>
      <c r="G29" s="41"/>
      <c r="H29" s="41"/>
      <c r="I29" s="41"/>
      <c r="J29" s="41"/>
      <c r="K29" s="41"/>
      <c r="L29" s="289">
        <v>0.21</v>
      </c>
      <c r="M29" s="288"/>
      <c r="N29" s="288"/>
      <c r="O29" s="288"/>
      <c r="P29" s="288"/>
      <c r="Q29" s="41"/>
      <c r="R29" s="41"/>
      <c r="S29" s="41"/>
      <c r="T29" s="41"/>
      <c r="U29" s="41"/>
      <c r="V29" s="41"/>
      <c r="W29" s="287">
        <f>ROUND(AZ94,1)</f>
        <v>0</v>
      </c>
      <c r="X29" s="288"/>
      <c r="Y29" s="288"/>
      <c r="Z29" s="288"/>
      <c r="AA29" s="288"/>
      <c r="AB29" s="288"/>
      <c r="AC29" s="288"/>
      <c r="AD29" s="288"/>
      <c r="AE29" s="288"/>
      <c r="AF29" s="41"/>
      <c r="AG29" s="41"/>
      <c r="AH29" s="41"/>
      <c r="AI29" s="41"/>
      <c r="AJ29" s="41"/>
      <c r="AK29" s="287">
        <f>ROUND(AV94,1)</f>
        <v>0</v>
      </c>
      <c r="AL29" s="288"/>
      <c r="AM29" s="288"/>
      <c r="AN29" s="288"/>
      <c r="AO29" s="288"/>
      <c r="AP29" s="41"/>
      <c r="AQ29" s="41"/>
      <c r="AR29" s="42"/>
      <c r="BE29" s="277"/>
    </row>
    <row r="30" spans="2:57" s="3" customFormat="1" ht="14.45" customHeight="1">
      <c r="B30" s="40"/>
      <c r="C30" s="41"/>
      <c r="D30" s="41"/>
      <c r="E30" s="41"/>
      <c r="F30" s="29" t="s">
        <v>44</v>
      </c>
      <c r="G30" s="41"/>
      <c r="H30" s="41"/>
      <c r="I30" s="41"/>
      <c r="J30" s="41"/>
      <c r="K30" s="41"/>
      <c r="L30" s="289">
        <v>0.15</v>
      </c>
      <c r="M30" s="288"/>
      <c r="N30" s="288"/>
      <c r="O30" s="288"/>
      <c r="P30" s="288"/>
      <c r="Q30" s="41"/>
      <c r="R30" s="41"/>
      <c r="S30" s="41"/>
      <c r="T30" s="41"/>
      <c r="U30" s="41"/>
      <c r="V30" s="41"/>
      <c r="W30" s="287">
        <f>ROUND(BA94,1)</f>
        <v>0</v>
      </c>
      <c r="X30" s="288"/>
      <c r="Y30" s="288"/>
      <c r="Z30" s="288"/>
      <c r="AA30" s="288"/>
      <c r="AB30" s="288"/>
      <c r="AC30" s="288"/>
      <c r="AD30" s="288"/>
      <c r="AE30" s="288"/>
      <c r="AF30" s="41"/>
      <c r="AG30" s="41"/>
      <c r="AH30" s="41"/>
      <c r="AI30" s="41"/>
      <c r="AJ30" s="41"/>
      <c r="AK30" s="287">
        <f>ROUND(AW94,1)</f>
        <v>0</v>
      </c>
      <c r="AL30" s="288"/>
      <c r="AM30" s="288"/>
      <c r="AN30" s="288"/>
      <c r="AO30" s="288"/>
      <c r="AP30" s="41"/>
      <c r="AQ30" s="41"/>
      <c r="AR30" s="42"/>
      <c r="BE30" s="277"/>
    </row>
    <row r="31" spans="2:57" s="3" customFormat="1" ht="14.45" customHeight="1" hidden="1">
      <c r="B31" s="40"/>
      <c r="C31" s="41"/>
      <c r="D31" s="41"/>
      <c r="E31" s="41"/>
      <c r="F31" s="29" t="s">
        <v>45</v>
      </c>
      <c r="G31" s="41"/>
      <c r="H31" s="41"/>
      <c r="I31" s="41"/>
      <c r="J31" s="41"/>
      <c r="K31" s="41"/>
      <c r="L31" s="289">
        <v>0.21</v>
      </c>
      <c r="M31" s="288"/>
      <c r="N31" s="288"/>
      <c r="O31" s="288"/>
      <c r="P31" s="288"/>
      <c r="Q31" s="41"/>
      <c r="R31" s="41"/>
      <c r="S31" s="41"/>
      <c r="T31" s="41"/>
      <c r="U31" s="41"/>
      <c r="V31" s="41"/>
      <c r="W31" s="287">
        <f>ROUND(BB94,1)</f>
        <v>0</v>
      </c>
      <c r="X31" s="288"/>
      <c r="Y31" s="288"/>
      <c r="Z31" s="288"/>
      <c r="AA31" s="288"/>
      <c r="AB31" s="288"/>
      <c r="AC31" s="288"/>
      <c r="AD31" s="288"/>
      <c r="AE31" s="288"/>
      <c r="AF31" s="41"/>
      <c r="AG31" s="41"/>
      <c r="AH31" s="41"/>
      <c r="AI31" s="41"/>
      <c r="AJ31" s="41"/>
      <c r="AK31" s="287">
        <v>0</v>
      </c>
      <c r="AL31" s="288"/>
      <c r="AM31" s="288"/>
      <c r="AN31" s="288"/>
      <c r="AO31" s="288"/>
      <c r="AP31" s="41"/>
      <c r="AQ31" s="41"/>
      <c r="AR31" s="42"/>
      <c r="BE31" s="277"/>
    </row>
    <row r="32" spans="2:57" s="3" customFormat="1" ht="14.45" customHeight="1" hidden="1">
      <c r="B32" s="40"/>
      <c r="C32" s="41"/>
      <c r="D32" s="41"/>
      <c r="E32" s="41"/>
      <c r="F32" s="29" t="s">
        <v>46</v>
      </c>
      <c r="G32" s="41"/>
      <c r="H32" s="41"/>
      <c r="I32" s="41"/>
      <c r="J32" s="41"/>
      <c r="K32" s="41"/>
      <c r="L32" s="289">
        <v>0.15</v>
      </c>
      <c r="M32" s="288"/>
      <c r="N32" s="288"/>
      <c r="O32" s="288"/>
      <c r="P32" s="288"/>
      <c r="Q32" s="41"/>
      <c r="R32" s="41"/>
      <c r="S32" s="41"/>
      <c r="T32" s="41"/>
      <c r="U32" s="41"/>
      <c r="V32" s="41"/>
      <c r="W32" s="287">
        <f>ROUND(BC94,1)</f>
        <v>0</v>
      </c>
      <c r="X32" s="288"/>
      <c r="Y32" s="288"/>
      <c r="Z32" s="288"/>
      <c r="AA32" s="288"/>
      <c r="AB32" s="288"/>
      <c r="AC32" s="288"/>
      <c r="AD32" s="288"/>
      <c r="AE32" s="288"/>
      <c r="AF32" s="41"/>
      <c r="AG32" s="41"/>
      <c r="AH32" s="41"/>
      <c r="AI32" s="41"/>
      <c r="AJ32" s="41"/>
      <c r="AK32" s="287">
        <v>0</v>
      </c>
      <c r="AL32" s="288"/>
      <c r="AM32" s="288"/>
      <c r="AN32" s="288"/>
      <c r="AO32" s="288"/>
      <c r="AP32" s="41"/>
      <c r="AQ32" s="41"/>
      <c r="AR32" s="42"/>
      <c r="BE32" s="277"/>
    </row>
    <row r="33" spans="2:57" s="3" customFormat="1" ht="14.45" customHeight="1" hidden="1">
      <c r="B33" s="40"/>
      <c r="C33" s="41"/>
      <c r="D33" s="41"/>
      <c r="E33" s="41"/>
      <c r="F33" s="29" t="s">
        <v>47</v>
      </c>
      <c r="G33" s="41"/>
      <c r="H33" s="41"/>
      <c r="I33" s="41"/>
      <c r="J33" s="41"/>
      <c r="K33" s="41"/>
      <c r="L33" s="289">
        <v>0</v>
      </c>
      <c r="M33" s="288"/>
      <c r="N33" s="288"/>
      <c r="O33" s="288"/>
      <c r="P33" s="288"/>
      <c r="Q33" s="41"/>
      <c r="R33" s="41"/>
      <c r="S33" s="41"/>
      <c r="T33" s="41"/>
      <c r="U33" s="41"/>
      <c r="V33" s="41"/>
      <c r="W33" s="287">
        <f>ROUND(BD94,1)</f>
        <v>0</v>
      </c>
      <c r="X33" s="288"/>
      <c r="Y33" s="288"/>
      <c r="Z33" s="288"/>
      <c r="AA33" s="288"/>
      <c r="AB33" s="288"/>
      <c r="AC33" s="288"/>
      <c r="AD33" s="288"/>
      <c r="AE33" s="288"/>
      <c r="AF33" s="41"/>
      <c r="AG33" s="41"/>
      <c r="AH33" s="41"/>
      <c r="AI33" s="41"/>
      <c r="AJ33" s="41"/>
      <c r="AK33" s="287">
        <v>0</v>
      </c>
      <c r="AL33" s="288"/>
      <c r="AM33" s="288"/>
      <c r="AN33" s="288"/>
      <c r="AO33" s="288"/>
      <c r="AP33" s="41"/>
      <c r="AQ33" s="41"/>
      <c r="AR33" s="42"/>
      <c r="BE33" s="27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6"/>
    </row>
    <row r="35" spans="1:57" s="2" customFormat="1" ht="25.9" customHeight="1">
      <c r="A35" s="34"/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293" t="s">
        <v>50</v>
      </c>
      <c r="Y35" s="291"/>
      <c r="Z35" s="291"/>
      <c r="AA35" s="291"/>
      <c r="AB35" s="291"/>
      <c r="AC35" s="45"/>
      <c r="AD35" s="45"/>
      <c r="AE35" s="45"/>
      <c r="AF35" s="45"/>
      <c r="AG35" s="45"/>
      <c r="AH35" s="45"/>
      <c r="AI35" s="45"/>
      <c r="AJ35" s="45"/>
      <c r="AK35" s="290">
        <f>SUM(AK26:AK33)</f>
        <v>0</v>
      </c>
      <c r="AL35" s="291"/>
      <c r="AM35" s="291"/>
      <c r="AN35" s="291"/>
      <c r="AO35" s="29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52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53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54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53</v>
      </c>
      <c r="AI60" s="38"/>
      <c r="AJ60" s="38"/>
      <c r="AK60" s="38"/>
      <c r="AL60" s="38"/>
      <c r="AM60" s="52" t="s">
        <v>54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55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56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53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54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53</v>
      </c>
      <c r="AI75" s="38"/>
      <c r="AJ75" s="38"/>
      <c r="AK75" s="38"/>
      <c r="AL75" s="38"/>
      <c r="AM75" s="52" t="s">
        <v>54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57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12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SPR_21_07_20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15</v>
      </c>
      <c r="D85" s="63"/>
      <c r="E85" s="63"/>
      <c r="F85" s="63"/>
      <c r="G85" s="63"/>
      <c r="H85" s="63"/>
      <c r="I85" s="63"/>
      <c r="J85" s="63"/>
      <c r="K85" s="63"/>
      <c r="L85" s="254" t="str">
        <f>K6</f>
        <v>III/11745 - ŽDÍREC</v>
      </c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19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Ždírec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21</v>
      </c>
      <c r="AJ87" s="36"/>
      <c r="AK87" s="36"/>
      <c r="AL87" s="36"/>
      <c r="AM87" s="256" t="str">
        <f>IF(AN8="","",AN8)</f>
        <v>13. 6. 2019</v>
      </c>
      <c r="AN87" s="256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57" t="str">
        <f>IF(E17="","",E17)</f>
        <v>U-PROJEKT DOS s.r.o.</v>
      </c>
      <c r="AN89" s="258"/>
      <c r="AO89" s="258"/>
      <c r="AP89" s="258"/>
      <c r="AQ89" s="36"/>
      <c r="AR89" s="39"/>
      <c r="AS89" s="259" t="s">
        <v>58</v>
      </c>
      <c r="AT89" s="260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34</v>
      </c>
      <c r="AJ90" s="36"/>
      <c r="AK90" s="36"/>
      <c r="AL90" s="36"/>
      <c r="AM90" s="257" t="str">
        <f>IF(E20="","",E20)</f>
        <v>SPRINCL s.r.o.</v>
      </c>
      <c r="AN90" s="258"/>
      <c r="AO90" s="258"/>
      <c r="AP90" s="258"/>
      <c r="AQ90" s="36"/>
      <c r="AR90" s="39"/>
      <c r="AS90" s="261"/>
      <c r="AT90" s="262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3"/>
      <c r="AT91" s="264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5" t="s">
        <v>59</v>
      </c>
      <c r="D92" s="266"/>
      <c r="E92" s="266"/>
      <c r="F92" s="266"/>
      <c r="G92" s="266"/>
      <c r="H92" s="73"/>
      <c r="I92" s="268" t="s">
        <v>60</v>
      </c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7" t="s">
        <v>61</v>
      </c>
      <c r="AH92" s="266"/>
      <c r="AI92" s="266"/>
      <c r="AJ92" s="266"/>
      <c r="AK92" s="266"/>
      <c r="AL92" s="266"/>
      <c r="AM92" s="266"/>
      <c r="AN92" s="268" t="s">
        <v>62</v>
      </c>
      <c r="AO92" s="266"/>
      <c r="AP92" s="269"/>
      <c r="AQ92" s="74" t="s">
        <v>63</v>
      </c>
      <c r="AR92" s="39"/>
      <c r="AS92" s="75" t="s">
        <v>64</v>
      </c>
      <c r="AT92" s="76" t="s">
        <v>65</v>
      </c>
      <c r="AU92" s="76" t="s">
        <v>66</v>
      </c>
      <c r="AV92" s="76" t="s">
        <v>67</v>
      </c>
      <c r="AW92" s="76" t="s">
        <v>68</v>
      </c>
      <c r="AX92" s="76" t="s">
        <v>69</v>
      </c>
      <c r="AY92" s="76" t="s">
        <v>70</v>
      </c>
      <c r="AZ92" s="76" t="s">
        <v>71</v>
      </c>
      <c r="BA92" s="76" t="s">
        <v>72</v>
      </c>
      <c r="BB92" s="76" t="s">
        <v>73</v>
      </c>
      <c r="BC92" s="76" t="s">
        <v>74</v>
      </c>
      <c r="BD92" s="77" t="s">
        <v>75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76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3">
        <f>ROUND(SUM(AG95:AG98),1)</f>
        <v>0</v>
      </c>
      <c r="AH94" s="273"/>
      <c r="AI94" s="273"/>
      <c r="AJ94" s="273"/>
      <c r="AK94" s="273"/>
      <c r="AL94" s="273"/>
      <c r="AM94" s="273"/>
      <c r="AN94" s="274">
        <f>SUM(AG94,AT94)</f>
        <v>0</v>
      </c>
      <c r="AO94" s="274"/>
      <c r="AP94" s="274"/>
      <c r="AQ94" s="85" t="s">
        <v>1</v>
      </c>
      <c r="AR94" s="86"/>
      <c r="AS94" s="87">
        <f>ROUND(SUM(AS95:AS98),1)</f>
        <v>0</v>
      </c>
      <c r="AT94" s="88">
        <f>ROUND(SUM(AV94:AW94),1)</f>
        <v>0</v>
      </c>
      <c r="AU94" s="89">
        <f>ROUND(SUM(AU95:AU98),5)</f>
        <v>0</v>
      </c>
      <c r="AV94" s="88">
        <f>ROUND(AZ94*L29,1)</f>
        <v>0</v>
      </c>
      <c r="AW94" s="88">
        <f>ROUND(BA94*L30,1)</f>
        <v>0</v>
      </c>
      <c r="AX94" s="88">
        <f>ROUND(BB94*L29,1)</f>
        <v>0</v>
      </c>
      <c r="AY94" s="88">
        <f>ROUND(BC94*L30,1)</f>
        <v>0</v>
      </c>
      <c r="AZ94" s="88">
        <f>ROUND(SUM(AZ95:AZ98),1)</f>
        <v>0</v>
      </c>
      <c r="BA94" s="88">
        <f>ROUND(SUM(BA95:BA98),1)</f>
        <v>0</v>
      </c>
      <c r="BB94" s="88">
        <f>ROUND(SUM(BB95:BB98),1)</f>
        <v>0</v>
      </c>
      <c r="BC94" s="88">
        <f>ROUND(SUM(BC95:BC98),1)</f>
        <v>0</v>
      </c>
      <c r="BD94" s="90">
        <f>ROUND(SUM(BD95:BD98),1)</f>
        <v>0</v>
      </c>
      <c r="BS94" s="91" t="s">
        <v>77</v>
      </c>
      <c r="BT94" s="91" t="s">
        <v>78</v>
      </c>
      <c r="BU94" s="92" t="s">
        <v>79</v>
      </c>
      <c r="BV94" s="91" t="s">
        <v>80</v>
      </c>
      <c r="BW94" s="91" t="s">
        <v>5</v>
      </c>
      <c r="BX94" s="91" t="s">
        <v>81</v>
      </c>
      <c r="CL94" s="91" t="s">
        <v>1</v>
      </c>
    </row>
    <row r="95" spans="1:91" s="7" customFormat="1" ht="16.5" customHeight="1">
      <c r="A95" s="93" t="s">
        <v>82</v>
      </c>
      <c r="B95" s="94"/>
      <c r="C95" s="95"/>
      <c r="D95" s="270" t="s">
        <v>83</v>
      </c>
      <c r="E95" s="270"/>
      <c r="F95" s="270"/>
      <c r="G95" s="270"/>
      <c r="H95" s="270"/>
      <c r="I95" s="96"/>
      <c r="J95" s="270" t="s">
        <v>84</v>
      </c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1">
        <f>'SO 101 - Komunikace intra...'!J30</f>
        <v>0</v>
      </c>
      <c r="AH95" s="272"/>
      <c r="AI95" s="272"/>
      <c r="AJ95" s="272"/>
      <c r="AK95" s="272"/>
      <c r="AL95" s="272"/>
      <c r="AM95" s="272"/>
      <c r="AN95" s="271">
        <f>SUM(AG95,AT95)</f>
        <v>0</v>
      </c>
      <c r="AO95" s="272"/>
      <c r="AP95" s="272"/>
      <c r="AQ95" s="97" t="s">
        <v>85</v>
      </c>
      <c r="AR95" s="98"/>
      <c r="AS95" s="99">
        <v>0</v>
      </c>
      <c r="AT95" s="100">
        <f>ROUND(SUM(AV95:AW95),1)</f>
        <v>0</v>
      </c>
      <c r="AU95" s="101">
        <f>'SO 101 - Komunikace intra...'!P122</f>
        <v>0</v>
      </c>
      <c r="AV95" s="100">
        <f>'SO 101 - Komunikace intra...'!J33</f>
        <v>0</v>
      </c>
      <c r="AW95" s="100">
        <f>'SO 101 - Komunikace intra...'!J34</f>
        <v>0</v>
      </c>
      <c r="AX95" s="100">
        <f>'SO 101 - Komunikace intra...'!J35</f>
        <v>0</v>
      </c>
      <c r="AY95" s="100">
        <f>'SO 101 - Komunikace intra...'!J36</f>
        <v>0</v>
      </c>
      <c r="AZ95" s="100">
        <f>'SO 101 - Komunikace intra...'!F33</f>
        <v>0</v>
      </c>
      <c r="BA95" s="100">
        <f>'SO 101 - Komunikace intra...'!F34</f>
        <v>0</v>
      </c>
      <c r="BB95" s="100">
        <f>'SO 101 - Komunikace intra...'!F35</f>
        <v>0</v>
      </c>
      <c r="BC95" s="100">
        <f>'SO 101 - Komunikace intra...'!F36</f>
        <v>0</v>
      </c>
      <c r="BD95" s="102">
        <f>'SO 101 - Komunikace intra...'!F37</f>
        <v>0</v>
      </c>
      <c r="BT95" s="103" t="s">
        <v>86</v>
      </c>
      <c r="BV95" s="103" t="s">
        <v>80</v>
      </c>
      <c r="BW95" s="103" t="s">
        <v>87</v>
      </c>
      <c r="BX95" s="103" t="s">
        <v>5</v>
      </c>
      <c r="CL95" s="103" t="s">
        <v>1</v>
      </c>
      <c r="CM95" s="103" t="s">
        <v>88</v>
      </c>
    </row>
    <row r="96" spans="1:91" s="7" customFormat="1" ht="16.5" customHeight="1">
      <c r="A96" s="93" t="s">
        <v>82</v>
      </c>
      <c r="B96" s="94"/>
      <c r="C96" s="95"/>
      <c r="D96" s="270" t="s">
        <v>89</v>
      </c>
      <c r="E96" s="270"/>
      <c r="F96" s="270"/>
      <c r="G96" s="270"/>
      <c r="H96" s="270"/>
      <c r="I96" s="96"/>
      <c r="J96" s="270" t="s">
        <v>90</v>
      </c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1">
        <f>'SO 102 - Komunikace'!J30</f>
        <v>0</v>
      </c>
      <c r="AH96" s="272"/>
      <c r="AI96" s="272"/>
      <c r="AJ96" s="272"/>
      <c r="AK96" s="272"/>
      <c r="AL96" s="272"/>
      <c r="AM96" s="272"/>
      <c r="AN96" s="271">
        <f>SUM(AG96,AT96)</f>
        <v>0</v>
      </c>
      <c r="AO96" s="272"/>
      <c r="AP96" s="272"/>
      <c r="AQ96" s="97" t="s">
        <v>85</v>
      </c>
      <c r="AR96" s="98"/>
      <c r="AS96" s="99">
        <v>0</v>
      </c>
      <c r="AT96" s="100">
        <f>ROUND(SUM(AV96:AW96),1)</f>
        <v>0</v>
      </c>
      <c r="AU96" s="101">
        <f>'SO 102 - Komunikace'!P122</f>
        <v>0</v>
      </c>
      <c r="AV96" s="100">
        <f>'SO 102 - Komunikace'!J33</f>
        <v>0</v>
      </c>
      <c r="AW96" s="100">
        <f>'SO 102 - Komunikace'!J34</f>
        <v>0</v>
      </c>
      <c r="AX96" s="100">
        <f>'SO 102 - Komunikace'!J35</f>
        <v>0</v>
      </c>
      <c r="AY96" s="100">
        <f>'SO 102 - Komunikace'!J36</f>
        <v>0</v>
      </c>
      <c r="AZ96" s="100">
        <f>'SO 102 - Komunikace'!F33</f>
        <v>0</v>
      </c>
      <c r="BA96" s="100">
        <f>'SO 102 - Komunikace'!F34</f>
        <v>0</v>
      </c>
      <c r="BB96" s="100">
        <f>'SO 102 - Komunikace'!F35</f>
        <v>0</v>
      </c>
      <c r="BC96" s="100">
        <f>'SO 102 - Komunikace'!F36</f>
        <v>0</v>
      </c>
      <c r="BD96" s="102">
        <f>'SO 102 - Komunikace'!F37</f>
        <v>0</v>
      </c>
      <c r="BT96" s="103" t="s">
        <v>86</v>
      </c>
      <c r="BV96" s="103" t="s">
        <v>80</v>
      </c>
      <c r="BW96" s="103" t="s">
        <v>91</v>
      </c>
      <c r="BX96" s="103" t="s">
        <v>5</v>
      </c>
      <c r="CL96" s="103" t="s">
        <v>1</v>
      </c>
      <c r="CM96" s="103" t="s">
        <v>88</v>
      </c>
    </row>
    <row r="97" spans="1:91" s="7" customFormat="1" ht="16.5" customHeight="1">
      <c r="A97" s="93" t="s">
        <v>82</v>
      </c>
      <c r="B97" s="94"/>
      <c r="C97" s="95"/>
      <c r="D97" s="270" t="s">
        <v>92</v>
      </c>
      <c r="E97" s="270"/>
      <c r="F97" s="270"/>
      <c r="G97" s="270"/>
      <c r="H97" s="270"/>
      <c r="I97" s="96"/>
      <c r="J97" s="270" t="s">
        <v>93</v>
      </c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1">
        <f>'SO 140 - DIO'!J30</f>
        <v>0</v>
      </c>
      <c r="AH97" s="272"/>
      <c r="AI97" s="272"/>
      <c r="AJ97" s="272"/>
      <c r="AK97" s="272"/>
      <c r="AL97" s="272"/>
      <c r="AM97" s="272"/>
      <c r="AN97" s="271">
        <f>SUM(AG97,AT97)</f>
        <v>0</v>
      </c>
      <c r="AO97" s="272"/>
      <c r="AP97" s="272"/>
      <c r="AQ97" s="97" t="s">
        <v>85</v>
      </c>
      <c r="AR97" s="98"/>
      <c r="AS97" s="99">
        <v>0</v>
      </c>
      <c r="AT97" s="100">
        <f>ROUND(SUM(AV97:AW97),1)</f>
        <v>0</v>
      </c>
      <c r="AU97" s="101">
        <f>'SO 140 - DIO'!P117</f>
        <v>0</v>
      </c>
      <c r="AV97" s="100">
        <f>'SO 140 - DIO'!J33</f>
        <v>0</v>
      </c>
      <c r="AW97" s="100">
        <f>'SO 140 - DIO'!J34</f>
        <v>0</v>
      </c>
      <c r="AX97" s="100">
        <f>'SO 140 - DIO'!J35</f>
        <v>0</v>
      </c>
      <c r="AY97" s="100">
        <f>'SO 140 - DIO'!J36</f>
        <v>0</v>
      </c>
      <c r="AZ97" s="100">
        <f>'SO 140 - DIO'!F33</f>
        <v>0</v>
      </c>
      <c r="BA97" s="100">
        <f>'SO 140 - DIO'!F34</f>
        <v>0</v>
      </c>
      <c r="BB97" s="100">
        <f>'SO 140 - DIO'!F35</f>
        <v>0</v>
      </c>
      <c r="BC97" s="100">
        <f>'SO 140 - DIO'!F36</f>
        <v>0</v>
      </c>
      <c r="BD97" s="102">
        <f>'SO 140 - DIO'!F37</f>
        <v>0</v>
      </c>
      <c r="BT97" s="103" t="s">
        <v>86</v>
      </c>
      <c r="BV97" s="103" t="s">
        <v>80</v>
      </c>
      <c r="BW97" s="103" t="s">
        <v>94</v>
      </c>
      <c r="BX97" s="103" t="s">
        <v>5</v>
      </c>
      <c r="CL97" s="103" t="s">
        <v>1</v>
      </c>
      <c r="CM97" s="103" t="s">
        <v>88</v>
      </c>
    </row>
    <row r="98" spans="1:91" s="7" customFormat="1" ht="16.5" customHeight="1">
      <c r="A98" s="93" t="s">
        <v>82</v>
      </c>
      <c r="B98" s="94"/>
      <c r="C98" s="95"/>
      <c r="D98" s="270" t="s">
        <v>95</v>
      </c>
      <c r="E98" s="270"/>
      <c r="F98" s="270"/>
      <c r="G98" s="270"/>
      <c r="H98" s="270"/>
      <c r="I98" s="96"/>
      <c r="J98" s="270" t="s">
        <v>96</v>
      </c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1">
        <f>'VRN - Vedlejší rozpočtové...'!J30</f>
        <v>0</v>
      </c>
      <c r="AH98" s="272"/>
      <c r="AI98" s="272"/>
      <c r="AJ98" s="272"/>
      <c r="AK98" s="272"/>
      <c r="AL98" s="272"/>
      <c r="AM98" s="272"/>
      <c r="AN98" s="271">
        <f>SUM(AG98,AT98)</f>
        <v>0</v>
      </c>
      <c r="AO98" s="272"/>
      <c r="AP98" s="272"/>
      <c r="AQ98" s="97" t="s">
        <v>85</v>
      </c>
      <c r="AR98" s="98"/>
      <c r="AS98" s="104">
        <v>0</v>
      </c>
      <c r="AT98" s="105">
        <f>ROUND(SUM(AV98:AW98),1)</f>
        <v>0</v>
      </c>
      <c r="AU98" s="106">
        <f>'VRN - Vedlejší rozpočtové...'!P117</f>
        <v>0</v>
      </c>
      <c r="AV98" s="105">
        <f>'VRN - Vedlejší rozpočtové...'!J33</f>
        <v>0</v>
      </c>
      <c r="AW98" s="105">
        <f>'VRN - Vedlejší rozpočtové...'!J34</f>
        <v>0</v>
      </c>
      <c r="AX98" s="105">
        <f>'VRN - Vedlejší rozpočtové...'!J35</f>
        <v>0</v>
      </c>
      <c r="AY98" s="105">
        <f>'VRN - Vedlejší rozpočtové...'!J36</f>
        <v>0</v>
      </c>
      <c r="AZ98" s="105">
        <f>'VRN - Vedlejší rozpočtové...'!F33</f>
        <v>0</v>
      </c>
      <c r="BA98" s="105">
        <f>'VRN - Vedlejší rozpočtové...'!F34</f>
        <v>0</v>
      </c>
      <c r="BB98" s="105">
        <f>'VRN - Vedlejší rozpočtové...'!F35</f>
        <v>0</v>
      </c>
      <c r="BC98" s="105">
        <f>'VRN - Vedlejší rozpočtové...'!F36</f>
        <v>0</v>
      </c>
      <c r="BD98" s="107">
        <f>'VRN - Vedlejší rozpočtové...'!F37</f>
        <v>0</v>
      </c>
      <c r="BT98" s="103" t="s">
        <v>86</v>
      </c>
      <c r="BV98" s="103" t="s">
        <v>80</v>
      </c>
      <c r="BW98" s="103" t="s">
        <v>97</v>
      </c>
      <c r="BX98" s="103" t="s">
        <v>5</v>
      </c>
      <c r="CL98" s="103" t="s">
        <v>1</v>
      </c>
      <c r="CM98" s="103" t="s">
        <v>88</v>
      </c>
    </row>
    <row r="99" spans="1:57" s="2" customFormat="1" ht="30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39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</sheetData>
  <sheetProtection algorithmName="SHA-512" hashValue="0WPkFbUnR5WUr1HQ6TsUzcgH5+qT1biY4ywuMvhAVCx44j8QjzyWvkQ5c8/rfzTst3Kv1V2hWKeaulrDFaLcZw==" saltValue="CKFUKJuPbM4qQ6Qa+amsDluo+0dhNOoPIJC8dDHfbyfMRpAHbk+WMGm/erbMNlWN65470oc1fwatkqa8fDKNHA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SO 101 - Komunikace intra...'!C2" display="/"/>
    <hyperlink ref="A96" location="'SO 102 - Komunikace'!C2" display="/"/>
    <hyperlink ref="A97" location="'SO 140 - DIO'!C2" display="/"/>
    <hyperlink ref="A9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87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88</v>
      </c>
    </row>
    <row r="4" spans="2:46" s="1" customFormat="1" ht="24.95" customHeight="1">
      <c r="B4" s="20"/>
      <c r="D4" s="112" t="s">
        <v>98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15</v>
      </c>
      <c r="I6" s="108"/>
      <c r="L6" s="20"/>
    </row>
    <row r="7" spans="2:12" s="1" customFormat="1" ht="16.5" customHeight="1">
      <c r="B7" s="20"/>
      <c r="E7" s="295" t="str">
        <f>'Rekapitulace stavby'!K6</f>
        <v>III/11745 - ŽDÍREC</v>
      </c>
      <c r="F7" s="296"/>
      <c r="G7" s="296"/>
      <c r="H7" s="296"/>
      <c r="I7" s="108"/>
      <c r="L7" s="20"/>
    </row>
    <row r="8" spans="1:31" s="2" customFormat="1" ht="12" customHeight="1">
      <c r="A8" s="34"/>
      <c r="B8" s="39"/>
      <c r="C8" s="34"/>
      <c r="D8" s="114" t="s">
        <v>99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100</v>
      </c>
      <c r="F9" s="298"/>
      <c r="G9" s="298"/>
      <c r="H9" s="298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17</v>
      </c>
      <c r="E11" s="34"/>
      <c r="F11" s="116" t="s">
        <v>1</v>
      </c>
      <c r="G11" s="34"/>
      <c r="H11" s="34"/>
      <c r="I11" s="117" t="s">
        <v>18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19</v>
      </c>
      <c r="E12" s="34"/>
      <c r="F12" s="116" t="s">
        <v>20</v>
      </c>
      <c r="G12" s="34"/>
      <c r="H12" s="34"/>
      <c r="I12" s="117" t="s">
        <v>21</v>
      </c>
      <c r="J12" s="118" t="str">
        <f>'Rekapitulace stavby'!AN8</f>
        <v>13. 6. 2019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23</v>
      </c>
      <c r="E14" s="34"/>
      <c r="F14" s="34"/>
      <c r="G14" s="34"/>
      <c r="H14" s="34"/>
      <c r="I14" s="117" t="s">
        <v>24</v>
      </c>
      <c r="J14" s="11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">
        <v>25</v>
      </c>
      <c r="F15" s="34"/>
      <c r="G15" s="34"/>
      <c r="H15" s="34"/>
      <c r="I15" s="117" t="s">
        <v>26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27</v>
      </c>
      <c r="E17" s="34"/>
      <c r="F17" s="34"/>
      <c r="G17" s="34"/>
      <c r="H17" s="34"/>
      <c r="I17" s="117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7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29</v>
      </c>
      <c r="E20" s="34"/>
      <c r="F20" s="34"/>
      <c r="G20" s="34"/>
      <c r="H20" s="34"/>
      <c r="I20" s="117" t="s">
        <v>24</v>
      </c>
      <c r="J20" s="116" t="s">
        <v>30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31</v>
      </c>
      <c r="F21" s="34"/>
      <c r="G21" s="34"/>
      <c r="H21" s="34"/>
      <c r="I21" s="117" t="s">
        <v>26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34</v>
      </c>
      <c r="E23" s="34"/>
      <c r="F23" s="34"/>
      <c r="G23" s="34"/>
      <c r="H23" s="34"/>
      <c r="I23" s="117" t="s">
        <v>24</v>
      </c>
      <c r="J23" s="116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36</v>
      </c>
      <c r="F24" s="34"/>
      <c r="G24" s="34"/>
      <c r="H24" s="34"/>
      <c r="I24" s="117" t="s">
        <v>26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37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01" t="s">
        <v>1</v>
      </c>
      <c r="F27" s="301"/>
      <c r="G27" s="301"/>
      <c r="H27" s="301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38</v>
      </c>
      <c r="E30" s="34"/>
      <c r="F30" s="34"/>
      <c r="G30" s="34"/>
      <c r="H30" s="34"/>
      <c r="I30" s="115"/>
      <c r="J30" s="126">
        <f>ROUND(J122,1)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40</v>
      </c>
      <c r="G32" s="34"/>
      <c r="H32" s="34"/>
      <c r="I32" s="128" t="s">
        <v>39</v>
      </c>
      <c r="J32" s="127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42</v>
      </c>
      <c r="E33" s="114" t="s">
        <v>43</v>
      </c>
      <c r="F33" s="130">
        <f>ROUND((SUM(BE122:BE238)),1)</f>
        <v>0</v>
      </c>
      <c r="G33" s="34"/>
      <c r="H33" s="34"/>
      <c r="I33" s="131">
        <v>0.21</v>
      </c>
      <c r="J33" s="130">
        <f>ROUND(((SUM(BE122:BE238))*I33),1)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44</v>
      </c>
      <c r="F34" s="130">
        <f>ROUND((SUM(BF122:BF238)),1)</f>
        <v>0</v>
      </c>
      <c r="G34" s="34"/>
      <c r="H34" s="34"/>
      <c r="I34" s="131">
        <v>0.15</v>
      </c>
      <c r="J34" s="130">
        <f>ROUND(((SUM(BF122:BF238))*I34),1)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45</v>
      </c>
      <c r="F35" s="130">
        <f>ROUND((SUM(BG122:BG238)),1)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46</v>
      </c>
      <c r="F36" s="130">
        <f>ROUND((SUM(BH122:BH238)),1)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47</v>
      </c>
      <c r="F37" s="130">
        <f>ROUND((SUM(BI122:BI238)),1)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48</v>
      </c>
      <c r="E39" s="134"/>
      <c r="F39" s="134"/>
      <c r="G39" s="135" t="s">
        <v>49</v>
      </c>
      <c r="H39" s="136" t="s">
        <v>50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51</v>
      </c>
      <c r="E50" s="141"/>
      <c r="F50" s="141"/>
      <c r="G50" s="140" t="s">
        <v>52</v>
      </c>
      <c r="H50" s="141"/>
      <c r="I50" s="142"/>
      <c r="J50" s="141"/>
      <c r="K50" s="141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3" t="s">
        <v>53</v>
      </c>
      <c r="E61" s="144"/>
      <c r="F61" s="145" t="s">
        <v>54</v>
      </c>
      <c r="G61" s="143" t="s">
        <v>53</v>
      </c>
      <c r="H61" s="144"/>
      <c r="I61" s="146"/>
      <c r="J61" s="147" t="s">
        <v>54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0" t="s">
        <v>55</v>
      </c>
      <c r="E65" s="148"/>
      <c r="F65" s="148"/>
      <c r="G65" s="140" t="s">
        <v>56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3" t="s">
        <v>53</v>
      </c>
      <c r="E76" s="144"/>
      <c r="F76" s="145" t="s">
        <v>54</v>
      </c>
      <c r="G76" s="143" t="s">
        <v>53</v>
      </c>
      <c r="H76" s="144"/>
      <c r="I76" s="146"/>
      <c r="J76" s="147" t="s">
        <v>54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2" t="str">
        <f>E7</f>
        <v>III/11745 - ŽDÍREC</v>
      </c>
      <c r="F85" s="303"/>
      <c r="G85" s="303"/>
      <c r="H85" s="303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4" t="str">
        <f>E9</f>
        <v>SO 101 - Komunikace intravilán</v>
      </c>
      <c r="F87" s="304"/>
      <c r="G87" s="304"/>
      <c r="H87" s="304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19</v>
      </c>
      <c r="D89" s="36"/>
      <c r="E89" s="36"/>
      <c r="F89" s="27" t="str">
        <f>F12</f>
        <v>Ždírec</v>
      </c>
      <c r="G89" s="36"/>
      <c r="H89" s="36"/>
      <c r="I89" s="117" t="s">
        <v>21</v>
      </c>
      <c r="J89" s="66" t="str">
        <f>IF(J12="","",J12)</f>
        <v>13. 6. 2019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117" t="s">
        <v>29</v>
      </c>
      <c r="J91" s="32" t="str">
        <f>E21</f>
        <v>U-PROJEKT DOS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17" t="s">
        <v>34</v>
      </c>
      <c r="J92" s="32" t="str">
        <f>E24</f>
        <v>SPRINCL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102</v>
      </c>
      <c r="D94" s="157"/>
      <c r="E94" s="157"/>
      <c r="F94" s="157"/>
      <c r="G94" s="157"/>
      <c r="H94" s="157"/>
      <c r="I94" s="158"/>
      <c r="J94" s="159" t="s">
        <v>103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104</v>
      </c>
      <c r="D96" s="36"/>
      <c r="E96" s="36"/>
      <c r="F96" s="36"/>
      <c r="G96" s="36"/>
      <c r="H96" s="36"/>
      <c r="I96" s="115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2:12" s="9" customFormat="1" ht="24.95" customHeight="1">
      <c r="B97" s="161"/>
      <c r="C97" s="162"/>
      <c r="D97" s="163" t="s">
        <v>106</v>
      </c>
      <c r="E97" s="164"/>
      <c r="F97" s="164"/>
      <c r="G97" s="164"/>
      <c r="H97" s="164"/>
      <c r="I97" s="165"/>
      <c r="J97" s="166">
        <f>J123</f>
        <v>0</v>
      </c>
      <c r="K97" s="162"/>
      <c r="L97" s="167"/>
    </row>
    <row r="98" spans="2:12" s="10" customFormat="1" ht="19.9" customHeight="1">
      <c r="B98" s="168"/>
      <c r="C98" s="169"/>
      <c r="D98" s="170" t="s">
        <v>107</v>
      </c>
      <c r="E98" s="171"/>
      <c r="F98" s="171"/>
      <c r="G98" s="171"/>
      <c r="H98" s="171"/>
      <c r="I98" s="172"/>
      <c r="J98" s="173">
        <f>J124</f>
        <v>0</v>
      </c>
      <c r="K98" s="169"/>
      <c r="L98" s="174"/>
    </row>
    <row r="99" spans="2:12" s="10" customFormat="1" ht="19.9" customHeight="1">
      <c r="B99" s="168"/>
      <c r="C99" s="169"/>
      <c r="D99" s="170" t="s">
        <v>108</v>
      </c>
      <c r="E99" s="171"/>
      <c r="F99" s="171"/>
      <c r="G99" s="171"/>
      <c r="H99" s="171"/>
      <c r="I99" s="172"/>
      <c r="J99" s="173">
        <f>J125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109</v>
      </c>
      <c r="E100" s="171"/>
      <c r="F100" s="171"/>
      <c r="G100" s="171"/>
      <c r="H100" s="171"/>
      <c r="I100" s="172"/>
      <c r="J100" s="173">
        <f>J187</f>
        <v>0</v>
      </c>
      <c r="K100" s="169"/>
      <c r="L100" s="174"/>
    </row>
    <row r="101" spans="2:12" s="10" customFormat="1" ht="14.85" customHeight="1">
      <c r="B101" s="168"/>
      <c r="C101" s="169"/>
      <c r="D101" s="170" t="s">
        <v>110</v>
      </c>
      <c r="E101" s="171"/>
      <c r="F101" s="171"/>
      <c r="G101" s="171"/>
      <c r="H101" s="171"/>
      <c r="I101" s="172"/>
      <c r="J101" s="173">
        <f>J188</f>
        <v>0</v>
      </c>
      <c r="K101" s="169"/>
      <c r="L101" s="174"/>
    </row>
    <row r="102" spans="2:12" s="10" customFormat="1" ht="19.9" customHeight="1">
      <c r="B102" s="168"/>
      <c r="C102" s="169"/>
      <c r="D102" s="170" t="s">
        <v>111</v>
      </c>
      <c r="E102" s="171"/>
      <c r="F102" s="171"/>
      <c r="G102" s="171"/>
      <c r="H102" s="171"/>
      <c r="I102" s="172"/>
      <c r="J102" s="173">
        <f>J226</f>
        <v>0</v>
      </c>
      <c r="K102" s="169"/>
      <c r="L102" s="174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115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152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155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112</v>
      </c>
      <c r="D109" s="36"/>
      <c r="E109" s="36"/>
      <c r="F109" s="36"/>
      <c r="G109" s="36"/>
      <c r="H109" s="36"/>
      <c r="I109" s="115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15</v>
      </c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02" t="str">
        <f>E7</f>
        <v>III/11745 - ŽDÍREC</v>
      </c>
      <c r="F112" s="303"/>
      <c r="G112" s="303"/>
      <c r="H112" s="303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99</v>
      </c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54" t="str">
        <f>E9</f>
        <v>SO 101 - Komunikace intravilán</v>
      </c>
      <c r="F114" s="304"/>
      <c r="G114" s="304"/>
      <c r="H114" s="304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19</v>
      </c>
      <c r="D116" s="36"/>
      <c r="E116" s="36"/>
      <c r="F116" s="27" t="str">
        <f>F12</f>
        <v>Ždírec</v>
      </c>
      <c r="G116" s="36"/>
      <c r="H116" s="36"/>
      <c r="I116" s="117" t="s">
        <v>21</v>
      </c>
      <c r="J116" s="66" t="str">
        <f>IF(J12="","",J12)</f>
        <v>13. 6. 2019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5.7" customHeight="1">
      <c r="A118" s="34"/>
      <c r="B118" s="35"/>
      <c r="C118" s="29" t="s">
        <v>23</v>
      </c>
      <c r="D118" s="36"/>
      <c r="E118" s="36"/>
      <c r="F118" s="27" t="str">
        <f>E15</f>
        <v xml:space="preserve"> </v>
      </c>
      <c r="G118" s="36"/>
      <c r="H118" s="36"/>
      <c r="I118" s="117" t="s">
        <v>29</v>
      </c>
      <c r="J118" s="32" t="str">
        <f>E21</f>
        <v>U-PROJEKT DOS s.r.o.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27</v>
      </c>
      <c r="D119" s="36"/>
      <c r="E119" s="36"/>
      <c r="F119" s="27" t="str">
        <f>IF(E18="","",E18)</f>
        <v>Vyplň údaj</v>
      </c>
      <c r="G119" s="36"/>
      <c r="H119" s="36"/>
      <c r="I119" s="117" t="s">
        <v>34</v>
      </c>
      <c r="J119" s="32" t="str">
        <f>E24</f>
        <v>SPRINCL s.r.o.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115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75"/>
      <c r="B121" s="176"/>
      <c r="C121" s="177" t="s">
        <v>113</v>
      </c>
      <c r="D121" s="178" t="s">
        <v>63</v>
      </c>
      <c r="E121" s="178" t="s">
        <v>59</v>
      </c>
      <c r="F121" s="178" t="s">
        <v>60</v>
      </c>
      <c r="G121" s="178" t="s">
        <v>114</v>
      </c>
      <c r="H121" s="178" t="s">
        <v>115</v>
      </c>
      <c r="I121" s="179" t="s">
        <v>116</v>
      </c>
      <c r="J121" s="178" t="s">
        <v>103</v>
      </c>
      <c r="K121" s="180" t="s">
        <v>117</v>
      </c>
      <c r="L121" s="181"/>
      <c r="M121" s="75" t="s">
        <v>1</v>
      </c>
      <c r="N121" s="76" t="s">
        <v>42</v>
      </c>
      <c r="O121" s="76" t="s">
        <v>118</v>
      </c>
      <c r="P121" s="76" t="s">
        <v>119</v>
      </c>
      <c r="Q121" s="76" t="s">
        <v>120</v>
      </c>
      <c r="R121" s="76" t="s">
        <v>121</v>
      </c>
      <c r="S121" s="76" t="s">
        <v>122</v>
      </c>
      <c r="T121" s="77" t="s">
        <v>123</v>
      </c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</row>
    <row r="122" spans="1:63" s="2" customFormat="1" ht="22.9" customHeight="1">
      <c r="A122" s="34"/>
      <c r="B122" s="35"/>
      <c r="C122" s="82" t="s">
        <v>124</v>
      </c>
      <c r="D122" s="36"/>
      <c r="E122" s="36"/>
      <c r="F122" s="36"/>
      <c r="G122" s="36"/>
      <c r="H122" s="36"/>
      <c r="I122" s="115"/>
      <c r="J122" s="182">
        <f>BK122</f>
        <v>0</v>
      </c>
      <c r="K122" s="36"/>
      <c r="L122" s="39"/>
      <c r="M122" s="78"/>
      <c r="N122" s="183"/>
      <c r="O122" s="79"/>
      <c r="P122" s="184">
        <f>P123</f>
        <v>0</v>
      </c>
      <c r="Q122" s="79"/>
      <c r="R122" s="184">
        <f>R123</f>
        <v>971.14934320047</v>
      </c>
      <c r="S122" s="79"/>
      <c r="T122" s="185">
        <f>T123</f>
        <v>1810.49496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77</v>
      </c>
      <c r="AU122" s="17" t="s">
        <v>105</v>
      </c>
      <c r="BK122" s="186">
        <f>BK123</f>
        <v>0</v>
      </c>
    </row>
    <row r="123" spans="2:63" s="12" customFormat="1" ht="25.9" customHeight="1">
      <c r="B123" s="187"/>
      <c r="C123" s="188"/>
      <c r="D123" s="189" t="s">
        <v>77</v>
      </c>
      <c r="E123" s="190" t="s">
        <v>125</v>
      </c>
      <c r="F123" s="190" t="s">
        <v>126</v>
      </c>
      <c r="G123" s="188"/>
      <c r="H123" s="188"/>
      <c r="I123" s="191"/>
      <c r="J123" s="192">
        <f>BK123</f>
        <v>0</v>
      </c>
      <c r="K123" s="188"/>
      <c r="L123" s="193"/>
      <c r="M123" s="194"/>
      <c r="N123" s="195"/>
      <c r="O123" s="195"/>
      <c r="P123" s="196">
        <f>P124+P125+P187+P226</f>
        <v>0</v>
      </c>
      <c r="Q123" s="195"/>
      <c r="R123" s="196">
        <f>R124+R125+R187+R226</f>
        <v>971.14934320047</v>
      </c>
      <c r="S123" s="195"/>
      <c r="T123" s="197">
        <f>T124+T125+T187+T226</f>
        <v>1810.49496</v>
      </c>
      <c r="AR123" s="198" t="s">
        <v>86</v>
      </c>
      <c r="AT123" s="199" t="s">
        <v>77</v>
      </c>
      <c r="AU123" s="199" t="s">
        <v>78</v>
      </c>
      <c r="AY123" s="198" t="s">
        <v>127</v>
      </c>
      <c r="BK123" s="200">
        <f>BK124+BK125+BK187+BK226</f>
        <v>0</v>
      </c>
    </row>
    <row r="124" spans="2:63" s="12" customFormat="1" ht="22.9" customHeight="1">
      <c r="B124" s="187"/>
      <c r="C124" s="188"/>
      <c r="D124" s="189" t="s">
        <v>77</v>
      </c>
      <c r="E124" s="201" t="s">
        <v>86</v>
      </c>
      <c r="F124" s="201" t="s">
        <v>128</v>
      </c>
      <c r="G124" s="188"/>
      <c r="H124" s="188"/>
      <c r="I124" s="191"/>
      <c r="J124" s="202">
        <f>BK124</f>
        <v>0</v>
      </c>
      <c r="K124" s="188"/>
      <c r="L124" s="193"/>
      <c r="M124" s="194"/>
      <c r="N124" s="195"/>
      <c r="O124" s="195"/>
      <c r="P124" s="196">
        <v>0</v>
      </c>
      <c r="Q124" s="195"/>
      <c r="R124" s="196">
        <v>0</v>
      </c>
      <c r="S124" s="195"/>
      <c r="T124" s="197">
        <v>0</v>
      </c>
      <c r="AR124" s="198" t="s">
        <v>86</v>
      </c>
      <c r="AT124" s="199" t="s">
        <v>77</v>
      </c>
      <c r="AU124" s="199" t="s">
        <v>86</v>
      </c>
      <c r="AY124" s="198" t="s">
        <v>127</v>
      </c>
      <c r="BK124" s="200">
        <v>0</v>
      </c>
    </row>
    <row r="125" spans="2:63" s="12" customFormat="1" ht="22.9" customHeight="1">
      <c r="B125" s="187"/>
      <c r="C125" s="188"/>
      <c r="D125" s="189" t="s">
        <v>77</v>
      </c>
      <c r="E125" s="201" t="s">
        <v>129</v>
      </c>
      <c r="F125" s="201" t="s">
        <v>130</v>
      </c>
      <c r="G125" s="188"/>
      <c r="H125" s="188"/>
      <c r="I125" s="191"/>
      <c r="J125" s="202">
        <f>BK125</f>
        <v>0</v>
      </c>
      <c r="K125" s="188"/>
      <c r="L125" s="193"/>
      <c r="M125" s="194"/>
      <c r="N125" s="195"/>
      <c r="O125" s="195"/>
      <c r="P125" s="196">
        <f>SUM(P126:P186)</f>
        <v>0</v>
      </c>
      <c r="Q125" s="195"/>
      <c r="R125" s="196">
        <f>SUM(R126:R186)</f>
        <v>0.6787510694000001</v>
      </c>
      <c r="S125" s="195"/>
      <c r="T125" s="197">
        <f>SUM(T126:T186)</f>
        <v>1810.49496</v>
      </c>
      <c r="AR125" s="198" t="s">
        <v>86</v>
      </c>
      <c r="AT125" s="199" t="s">
        <v>77</v>
      </c>
      <c r="AU125" s="199" t="s">
        <v>86</v>
      </c>
      <c r="AY125" s="198" t="s">
        <v>127</v>
      </c>
      <c r="BK125" s="200">
        <f>SUM(BK126:BK186)</f>
        <v>0</v>
      </c>
    </row>
    <row r="126" spans="1:65" s="2" customFormat="1" ht="21.75" customHeight="1">
      <c r="A126" s="34"/>
      <c r="B126" s="35"/>
      <c r="C126" s="203" t="s">
        <v>86</v>
      </c>
      <c r="D126" s="203" t="s">
        <v>131</v>
      </c>
      <c r="E126" s="204" t="s">
        <v>132</v>
      </c>
      <c r="F126" s="205" t="s">
        <v>133</v>
      </c>
      <c r="G126" s="206" t="s">
        <v>134</v>
      </c>
      <c r="H126" s="207">
        <v>5412.1</v>
      </c>
      <c r="I126" s="208"/>
      <c r="J126" s="207">
        <f>ROUND(I126*H126,2)</f>
        <v>0</v>
      </c>
      <c r="K126" s="205" t="s">
        <v>135</v>
      </c>
      <c r="L126" s="39"/>
      <c r="M126" s="209" t="s">
        <v>1</v>
      </c>
      <c r="N126" s="210" t="s">
        <v>43</v>
      </c>
      <c r="O126" s="71"/>
      <c r="P126" s="211">
        <f>O126*H126</f>
        <v>0</v>
      </c>
      <c r="Q126" s="211">
        <v>0.00012541</v>
      </c>
      <c r="R126" s="211">
        <f>Q126*H126</f>
        <v>0.678731461</v>
      </c>
      <c r="S126" s="211">
        <v>0.256</v>
      </c>
      <c r="T126" s="212">
        <f>S126*H126</f>
        <v>1385.4976000000001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3" t="s">
        <v>136</v>
      </c>
      <c r="AT126" s="213" t="s">
        <v>131</v>
      </c>
      <c r="AU126" s="213" t="s">
        <v>88</v>
      </c>
      <c r="AY126" s="17" t="s">
        <v>127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7" t="s">
        <v>86</v>
      </c>
      <c r="BK126" s="214">
        <f>ROUND(I126*H126,2)</f>
        <v>0</v>
      </c>
      <c r="BL126" s="17" t="s">
        <v>136</v>
      </c>
      <c r="BM126" s="213" t="s">
        <v>137</v>
      </c>
    </row>
    <row r="127" spans="1:47" s="2" customFormat="1" ht="29.25">
      <c r="A127" s="34"/>
      <c r="B127" s="35"/>
      <c r="C127" s="36"/>
      <c r="D127" s="215" t="s">
        <v>138</v>
      </c>
      <c r="E127" s="36"/>
      <c r="F127" s="216" t="s">
        <v>139</v>
      </c>
      <c r="G127" s="36"/>
      <c r="H127" s="36"/>
      <c r="I127" s="115"/>
      <c r="J127" s="36"/>
      <c r="K127" s="36"/>
      <c r="L127" s="39"/>
      <c r="M127" s="217"/>
      <c r="N127" s="21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138</v>
      </c>
      <c r="AU127" s="17" t="s">
        <v>88</v>
      </c>
    </row>
    <row r="128" spans="2:51" s="13" customFormat="1" ht="11.25">
      <c r="B128" s="219"/>
      <c r="C128" s="220"/>
      <c r="D128" s="215" t="s">
        <v>140</v>
      </c>
      <c r="E128" s="221" t="s">
        <v>1</v>
      </c>
      <c r="F128" s="222" t="s">
        <v>141</v>
      </c>
      <c r="G128" s="220"/>
      <c r="H128" s="221" t="s">
        <v>1</v>
      </c>
      <c r="I128" s="223"/>
      <c r="J128" s="220"/>
      <c r="K128" s="220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140</v>
      </c>
      <c r="AU128" s="228" t="s">
        <v>88</v>
      </c>
      <c r="AV128" s="13" t="s">
        <v>86</v>
      </c>
      <c r="AW128" s="13" t="s">
        <v>32</v>
      </c>
      <c r="AX128" s="13" t="s">
        <v>78</v>
      </c>
      <c r="AY128" s="228" t="s">
        <v>127</v>
      </c>
    </row>
    <row r="129" spans="2:51" s="14" customFormat="1" ht="11.25">
      <c r="B129" s="229"/>
      <c r="C129" s="230"/>
      <c r="D129" s="215" t="s">
        <v>140</v>
      </c>
      <c r="E129" s="231" t="s">
        <v>1</v>
      </c>
      <c r="F129" s="232" t="s">
        <v>142</v>
      </c>
      <c r="G129" s="230"/>
      <c r="H129" s="233">
        <v>5412.1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AT129" s="239" t="s">
        <v>140</v>
      </c>
      <c r="AU129" s="239" t="s">
        <v>88</v>
      </c>
      <c r="AV129" s="14" t="s">
        <v>88</v>
      </c>
      <c r="AW129" s="14" t="s">
        <v>32</v>
      </c>
      <c r="AX129" s="14" t="s">
        <v>78</v>
      </c>
      <c r="AY129" s="239" t="s">
        <v>127</v>
      </c>
    </row>
    <row r="130" spans="2:51" s="15" customFormat="1" ht="11.25">
      <c r="B130" s="240"/>
      <c r="C130" s="241"/>
      <c r="D130" s="215" t="s">
        <v>140</v>
      </c>
      <c r="E130" s="242" t="s">
        <v>1</v>
      </c>
      <c r="F130" s="243" t="s">
        <v>143</v>
      </c>
      <c r="G130" s="241"/>
      <c r="H130" s="244">
        <v>5412.1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AT130" s="250" t="s">
        <v>140</v>
      </c>
      <c r="AU130" s="250" t="s">
        <v>88</v>
      </c>
      <c r="AV130" s="15" t="s">
        <v>136</v>
      </c>
      <c r="AW130" s="15" t="s">
        <v>32</v>
      </c>
      <c r="AX130" s="15" t="s">
        <v>86</v>
      </c>
      <c r="AY130" s="250" t="s">
        <v>127</v>
      </c>
    </row>
    <row r="131" spans="1:65" s="2" customFormat="1" ht="21.75" customHeight="1">
      <c r="A131" s="34"/>
      <c r="B131" s="35"/>
      <c r="C131" s="203" t="s">
        <v>88</v>
      </c>
      <c r="D131" s="203" t="s">
        <v>131</v>
      </c>
      <c r="E131" s="204" t="s">
        <v>144</v>
      </c>
      <c r="F131" s="205" t="s">
        <v>145</v>
      </c>
      <c r="G131" s="206" t="s">
        <v>134</v>
      </c>
      <c r="H131" s="207">
        <v>109.87</v>
      </c>
      <c r="I131" s="208"/>
      <c r="J131" s="207">
        <f>ROUND(I131*H131,2)</f>
        <v>0</v>
      </c>
      <c r="K131" s="205" t="s">
        <v>135</v>
      </c>
      <c r="L131" s="39"/>
      <c r="M131" s="209" t="s">
        <v>1</v>
      </c>
      <c r="N131" s="210" t="s">
        <v>43</v>
      </c>
      <c r="O131" s="71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3" t="s">
        <v>136</v>
      </c>
      <c r="AT131" s="213" t="s">
        <v>131</v>
      </c>
      <c r="AU131" s="213" t="s">
        <v>88</v>
      </c>
      <c r="AY131" s="17" t="s">
        <v>127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7" t="s">
        <v>86</v>
      </c>
      <c r="BK131" s="214">
        <f>ROUND(I131*H131,2)</f>
        <v>0</v>
      </c>
      <c r="BL131" s="17" t="s">
        <v>136</v>
      </c>
      <c r="BM131" s="213" t="s">
        <v>146</v>
      </c>
    </row>
    <row r="132" spans="1:47" s="2" customFormat="1" ht="19.5">
      <c r="A132" s="34"/>
      <c r="B132" s="35"/>
      <c r="C132" s="36"/>
      <c r="D132" s="215" t="s">
        <v>138</v>
      </c>
      <c r="E132" s="36"/>
      <c r="F132" s="216" t="s">
        <v>147</v>
      </c>
      <c r="G132" s="36"/>
      <c r="H132" s="36"/>
      <c r="I132" s="115"/>
      <c r="J132" s="36"/>
      <c r="K132" s="36"/>
      <c r="L132" s="39"/>
      <c r="M132" s="217"/>
      <c r="N132" s="218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138</v>
      </c>
      <c r="AU132" s="17" t="s">
        <v>88</v>
      </c>
    </row>
    <row r="133" spans="2:51" s="13" customFormat="1" ht="11.25">
      <c r="B133" s="219"/>
      <c r="C133" s="220"/>
      <c r="D133" s="215" t="s">
        <v>140</v>
      </c>
      <c r="E133" s="221" t="s">
        <v>1</v>
      </c>
      <c r="F133" s="222" t="s">
        <v>148</v>
      </c>
      <c r="G133" s="220"/>
      <c r="H133" s="221" t="s">
        <v>1</v>
      </c>
      <c r="I133" s="223"/>
      <c r="J133" s="220"/>
      <c r="K133" s="220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140</v>
      </c>
      <c r="AU133" s="228" t="s">
        <v>88</v>
      </c>
      <c r="AV133" s="13" t="s">
        <v>86</v>
      </c>
      <c r="AW133" s="13" t="s">
        <v>32</v>
      </c>
      <c r="AX133" s="13" t="s">
        <v>78</v>
      </c>
      <c r="AY133" s="228" t="s">
        <v>127</v>
      </c>
    </row>
    <row r="134" spans="2:51" s="14" customFormat="1" ht="11.25">
      <c r="B134" s="229"/>
      <c r="C134" s="230"/>
      <c r="D134" s="215" t="s">
        <v>140</v>
      </c>
      <c r="E134" s="231" t="s">
        <v>1</v>
      </c>
      <c r="F134" s="232" t="s">
        <v>149</v>
      </c>
      <c r="G134" s="230"/>
      <c r="H134" s="233">
        <v>109.87</v>
      </c>
      <c r="I134" s="234"/>
      <c r="J134" s="230"/>
      <c r="K134" s="230"/>
      <c r="L134" s="235"/>
      <c r="M134" s="236"/>
      <c r="N134" s="237"/>
      <c r="O134" s="237"/>
      <c r="P134" s="237"/>
      <c r="Q134" s="237"/>
      <c r="R134" s="237"/>
      <c r="S134" s="237"/>
      <c r="T134" s="238"/>
      <c r="AT134" s="239" t="s">
        <v>140</v>
      </c>
      <c r="AU134" s="239" t="s">
        <v>88</v>
      </c>
      <c r="AV134" s="14" t="s">
        <v>88</v>
      </c>
      <c r="AW134" s="14" t="s">
        <v>32</v>
      </c>
      <c r="AX134" s="14" t="s">
        <v>78</v>
      </c>
      <c r="AY134" s="239" t="s">
        <v>127</v>
      </c>
    </row>
    <row r="135" spans="2:51" s="15" customFormat="1" ht="11.25">
      <c r="B135" s="240"/>
      <c r="C135" s="241"/>
      <c r="D135" s="215" t="s">
        <v>140</v>
      </c>
      <c r="E135" s="242" t="s">
        <v>1</v>
      </c>
      <c r="F135" s="243" t="s">
        <v>143</v>
      </c>
      <c r="G135" s="241"/>
      <c r="H135" s="244">
        <v>109.87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140</v>
      </c>
      <c r="AU135" s="250" t="s">
        <v>88</v>
      </c>
      <c r="AV135" s="15" t="s">
        <v>136</v>
      </c>
      <c r="AW135" s="15" t="s">
        <v>32</v>
      </c>
      <c r="AX135" s="15" t="s">
        <v>86</v>
      </c>
      <c r="AY135" s="250" t="s">
        <v>127</v>
      </c>
    </row>
    <row r="136" spans="1:65" s="2" customFormat="1" ht="16.5" customHeight="1">
      <c r="A136" s="34"/>
      <c r="B136" s="35"/>
      <c r="C136" s="203" t="s">
        <v>150</v>
      </c>
      <c r="D136" s="203" t="s">
        <v>131</v>
      </c>
      <c r="E136" s="204" t="s">
        <v>151</v>
      </c>
      <c r="F136" s="205" t="s">
        <v>152</v>
      </c>
      <c r="G136" s="206" t="s">
        <v>153</v>
      </c>
      <c r="H136" s="207">
        <v>7.1</v>
      </c>
      <c r="I136" s="208"/>
      <c r="J136" s="207">
        <f>ROUND(I136*H136,2)</f>
        <v>0</v>
      </c>
      <c r="K136" s="205" t="s">
        <v>135</v>
      </c>
      <c r="L136" s="39"/>
      <c r="M136" s="209" t="s">
        <v>1</v>
      </c>
      <c r="N136" s="210" t="s">
        <v>43</v>
      </c>
      <c r="O136" s="71"/>
      <c r="P136" s="211">
        <f>O136*H136</f>
        <v>0</v>
      </c>
      <c r="Q136" s="211">
        <v>1.295E-06</v>
      </c>
      <c r="R136" s="211">
        <f>Q136*H136</f>
        <v>9.1945E-06</v>
      </c>
      <c r="S136" s="211">
        <v>0</v>
      </c>
      <c r="T136" s="21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3" t="s">
        <v>136</v>
      </c>
      <c r="AT136" s="213" t="s">
        <v>131</v>
      </c>
      <c r="AU136" s="213" t="s">
        <v>88</v>
      </c>
      <c r="AY136" s="17" t="s">
        <v>127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7" t="s">
        <v>86</v>
      </c>
      <c r="BK136" s="214">
        <f>ROUND(I136*H136,2)</f>
        <v>0</v>
      </c>
      <c r="BL136" s="17" t="s">
        <v>136</v>
      </c>
      <c r="BM136" s="213" t="s">
        <v>154</v>
      </c>
    </row>
    <row r="137" spans="1:47" s="2" customFormat="1" ht="19.5">
      <c r="A137" s="34"/>
      <c r="B137" s="35"/>
      <c r="C137" s="36"/>
      <c r="D137" s="215" t="s">
        <v>138</v>
      </c>
      <c r="E137" s="36"/>
      <c r="F137" s="216" t="s">
        <v>155</v>
      </c>
      <c r="G137" s="36"/>
      <c r="H137" s="36"/>
      <c r="I137" s="115"/>
      <c r="J137" s="36"/>
      <c r="K137" s="36"/>
      <c r="L137" s="39"/>
      <c r="M137" s="217"/>
      <c r="N137" s="21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138</v>
      </c>
      <c r="AU137" s="17" t="s">
        <v>88</v>
      </c>
    </row>
    <row r="138" spans="2:51" s="13" customFormat="1" ht="11.25">
      <c r="B138" s="219"/>
      <c r="C138" s="220"/>
      <c r="D138" s="215" t="s">
        <v>140</v>
      </c>
      <c r="E138" s="221" t="s">
        <v>1</v>
      </c>
      <c r="F138" s="222" t="s">
        <v>156</v>
      </c>
      <c r="G138" s="220"/>
      <c r="H138" s="221" t="s">
        <v>1</v>
      </c>
      <c r="I138" s="223"/>
      <c r="J138" s="220"/>
      <c r="K138" s="220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140</v>
      </c>
      <c r="AU138" s="228" t="s">
        <v>88</v>
      </c>
      <c r="AV138" s="13" t="s">
        <v>86</v>
      </c>
      <c r="AW138" s="13" t="s">
        <v>32</v>
      </c>
      <c r="AX138" s="13" t="s">
        <v>78</v>
      </c>
      <c r="AY138" s="228" t="s">
        <v>127</v>
      </c>
    </row>
    <row r="139" spans="2:51" s="14" customFormat="1" ht="11.25">
      <c r="B139" s="229"/>
      <c r="C139" s="230"/>
      <c r="D139" s="215" t="s">
        <v>140</v>
      </c>
      <c r="E139" s="231" t="s">
        <v>1</v>
      </c>
      <c r="F139" s="232" t="s">
        <v>157</v>
      </c>
      <c r="G139" s="230"/>
      <c r="H139" s="233">
        <v>7.1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140</v>
      </c>
      <c r="AU139" s="239" t="s">
        <v>88</v>
      </c>
      <c r="AV139" s="14" t="s">
        <v>88</v>
      </c>
      <c r="AW139" s="14" t="s">
        <v>32</v>
      </c>
      <c r="AX139" s="14" t="s">
        <v>78</v>
      </c>
      <c r="AY139" s="239" t="s">
        <v>127</v>
      </c>
    </row>
    <row r="140" spans="2:51" s="15" customFormat="1" ht="11.25">
      <c r="B140" s="240"/>
      <c r="C140" s="241"/>
      <c r="D140" s="215" t="s">
        <v>140</v>
      </c>
      <c r="E140" s="242" t="s">
        <v>1</v>
      </c>
      <c r="F140" s="243" t="s">
        <v>143</v>
      </c>
      <c r="G140" s="241"/>
      <c r="H140" s="244">
        <v>7.1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140</v>
      </c>
      <c r="AU140" s="250" t="s">
        <v>88</v>
      </c>
      <c r="AV140" s="15" t="s">
        <v>136</v>
      </c>
      <c r="AW140" s="15" t="s">
        <v>32</v>
      </c>
      <c r="AX140" s="15" t="s">
        <v>86</v>
      </c>
      <c r="AY140" s="250" t="s">
        <v>127</v>
      </c>
    </row>
    <row r="141" spans="1:65" s="2" customFormat="1" ht="16.5" customHeight="1">
      <c r="A141" s="34"/>
      <c r="B141" s="35"/>
      <c r="C141" s="203" t="s">
        <v>136</v>
      </c>
      <c r="D141" s="203" t="s">
        <v>131</v>
      </c>
      <c r="E141" s="204" t="s">
        <v>158</v>
      </c>
      <c r="F141" s="205" t="s">
        <v>159</v>
      </c>
      <c r="G141" s="206" t="s">
        <v>153</v>
      </c>
      <c r="H141" s="207">
        <v>5.22</v>
      </c>
      <c r="I141" s="208"/>
      <c r="J141" s="207">
        <f>ROUND(I141*H141,2)</f>
        <v>0</v>
      </c>
      <c r="K141" s="205" t="s">
        <v>135</v>
      </c>
      <c r="L141" s="39"/>
      <c r="M141" s="209" t="s">
        <v>1</v>
      </c>
      <c r="N141" s="210" t="s">
        <v>43</v>
      </c>
      <c r="O141" s="71"/>
      <c r="P141" s="211">
        <f>O141*H141</f>
        <v>0</v>
      </c>
      <c r="Q141" s="211">
        <v>1.995E-06</v>
      </c>
      <c r="R141" s="211">
        <f>Q141*H141</f>
        <v>1.0413899999999999E-05</v>
      </c>
      <c r="S141" s="211">
        <v>0</v>
      </c>
      <c r="T141" s="21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3" t="s">
        <v>136</v>
      </c>
      <c r="AT141" s="213" t="s">
        <v>131</v>
      </c>
      <c r="AU141" s="213" t="s">
        <v>88</v>
      </c>
      <c r="AY141" s="17" t="s">
        <v>127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7" t="s">
        <v>86</v>
      </c>
      <c r="BK141" s="214">
        <f>ROUND(I141*H141,2)</f>
        <v>0</v>
      </c>
      <c r="BL141" s="17" t="s">
        <v>136</v>
      </c>
      <c r="BM141" s="213" t="s">
        <v>160</v>
      </c>
    </row>
    <row r="142" spans="1:47" s="2" customFormat="1" ht="19.5">
      <c r="A142" s="34"/>
      <c r="B142" s="35"/>
      <c r="C142" s="36"/>
      <c r="D142" s="215" t="s">
        <v>138</v>
      </c>
      <c r="E142" s="36"/>
      <c r="F142" s="216" t="s">
        <v>161</v>
      </c>
      <c r="G142" s="36"/>
      <c r="H142" s="36"/>
      <c r="I142" s="115"/>
      <c r="J142" s="36"/>
      <c r="K142" s="36"/>
      <c r="L142" s="39"/>
      <c r="M142" s="217"/>
      <c r="N142" s="218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138</v>
      </c>
      <c r="AU142" s="17" t="s">
        <v>88</v>
      </c>
    </row>
    <row r="143" spans="2:51" s="13" customFormat="1" ht="11.25">
      <c r="B143" s="219"/>
      <c r="C143" s="220"/>
      <c r="D143" s="215" t="s">
        <v>140</v>
      </c>
      <c r="E143" s="221" t="s">
        <v>1</v>
      </c>
      <c r="F143" s="222" t="s">
        <v>162</v>
      </c>
      <c r="G143" s="220"/>
      <c r="H143" s="221" t="s">
        <v>1</v>
      </c>
      <c r="I143" s="223"/>
      <c r="J143" s="220"/>
      <c r="K143" s="220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140</v>
      </c>
      <c r="AU143" s="228" t="s">
        <v>88</v>
      </c>
      <c r="AV143" s="13" t="s">
        <v>86</v>
      </c>
      <c r="AW143" s="13" t="s">
        <v>32</v>
      </c>
      <c r="AX143" s="13" t="s">
        <v>78</v>
      </c>
      <c r="AY143" s="228" t="s">
        <v>127</v>
      </c>
    </row>
    <row r="144" spans="2:51" s="14" customFormat="1" ht="11.25">
      <c r="B144" s="229"/>
      <c r="C144" s="230"/>
      <c r="D144" s="215" t="s">
        <v>140</v>
      </c>
      <c r="E144" s="231" t="s">
        <v>1</v>
      </c>
      <c r="F144" s="232" t="s">
        <v>163</v>
      </c>
      <c r="G144" s="230"/>
      <c r="H144" s="233">
        <v>5.22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140</v>
      </c>
      <c r="AU144" s="239" t="s">
        <v>88</v>
      </c>
      <c r="AV144" s="14" t="s">
        <v>88</v>
      </c>
      <c r="AW144" s="14" t="s">
        <v>32</v>
      </c>
      <c r="AX144" s="14" t="s">
        <v>78</v>
      </c>
      <c r="AY144" s="239" t="s">
        <v>127</v>
      </c>
    </row>
    <row r="145" spans="2:51" s="15" customFormat="1" ht="11.25">
      <c r="B145" s="240"/>
      <c r="C145" s="241"/>
      <c r="D145" s="215" t="s">
        <v>140</v>
      </c>
      <c r="E145" s="242" t="s">
        <v>1</v>
      </c>
      <c r="F145" s="243" t="s">
        <v>143</v>
      </c>
      <c r="G145" s="241"/>
      <c r="H145" s="244">
        <v>5.22</v>
      </c>
      <c r="I145" s="245"/>
      <c r="J145" s="241"/>
      <c r="K145" s="241"/>
      <c r="L145" s="246"/>
      <c r="M145" s="247"/>
      <c r="N145" s="248"/>
      <c r="O145" s="248"/>
      <c r="P145" s="248"/>
      <c r="Q145" s="248"/>
      <c r="R145" s="248"/>
      <c r="S145" s="248"/>
      <c r="T145" s="249"/>
      <c r="AT145" s="250" t="s">
        <v>140</v>
      </c>
      <c r="AU145" s="250" t="s">
        <v>88</v>
      </c>
      <c r="AV145" s="15" t="s">
        <v>136</v>
      </c>
      <c r="AW145" s="15" t="s">
        <v>32</v>
      </c>
      <c r="AX145" s="15" t="s">
        <v>86</v>
      </c>
      <c r="AY145" s="250" t="s">
        <v>127</v>
      </c>
    </row>
    <row r="146" spans="1:65" s="2" customFormat="1" ht="16.5" customHeight="1">
      <c r="A146" s="34"/>
      <c r="B146" s="35"/>
      <c r="C146" s="203" t="s">
        <v>164</v>
      </c>
      <c r="D146" s="203" t="s">
        <v>131</v>
      </c>
      <c r="E146" s="204" t="s">
        <v>165</v>
      </c>
      <c r="F146" s="205" t="s">
        <v>166</v>
      </c>
      <c r="G146" s="206" t="s">
        <v>134</v>
      </c>
      <c r="H146" s="207">
        <v>5412.1</v>
      </c>
      <c r="I146" s="208"/>
      <c r="J146" s="207">
        <f>ROUND(I146*H146,2)</f>
        <v>0</v>
      </c>
      <c r="K146" s="205" t="s">
        <v>135</v>
      </c>
      <c r="L146" s="39"/>
      <c r="M146" s="209" t="s">
        <v>1</v>
      </c>
      <c r="N146" s="210" t="s">
        <v>43</v>
      </c>
      <c r="O146" s="71"/>
      <c r="P146" s="211">
        <f>O146*H146</f>
        <v>0</v>
      </c>
      <c r="Q146" s="211">
        <v>0</v>
      </c>
      <c r="R146" s="211">
        <f>Q146*H146</f>
        <v>0</v>
      </c>
      <c r="S146" s="211">
        <v>0.02</v>
      </c>
      <c r="T146" s="212">
        <f>S146*H146</f>
        <v>108.242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3" t="s">
        <v>136</v>
      </c>
      <c r="AT146" s="213" t="s">
        <v>131</v>
      </c>
      <c r="AU146" s="213" t="s">
        <v>88</v>
      </c>
      <c r="AY146" s="17" t="s">
        <v>127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7" t="s">
        <v>86</v>
      </c>
      <c r="BK146" s="214">
        <f>ROUND(I146*H146,2)</f>
        <v>0</v>
      </c>
      <c r="BL146" s="17" t="s">
        <v>136</v>
      </c>
      <c r="BM146" s="213" t="s">
        <v>167</v>
      </c>
    </row>
    <row r="147" spans="1:47" s="2" customFormat="1" ht="19.5">
      <c r="A147" s="34"/>
      <c r="B147" s="35"/>
      <c r="C147" s="36"/>
      <c r="D147" s="215" t="s">
        <v>138</v>
      </c>
      <c r="E147" s="36"/>
      <c r="F147" s="216" t="s">
        <v>168</v>
      </c>
      <c r="G147" s="36"/>
      <c r="H147" s="36"/>
      <c r="I147" s="115"/>
      <c r="J147" s="36"/>
      <c r="K147" s="36"/>
      <c r="L147" s="39"/>
      <c r="M147" s="217"/>
      <c r="N147" s="21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138</v>
      </c>
      <c r="AU147" s="17" t="s">
        <v>88</v>
      </c>
    </row>
    <row r="148" spans="2:51" s="13" customFormat="1" ht="11.25">
      <c r="B148" s="219"/>
      <c r="C148" s="220"/>
      <c r="D148" s="215" t="s">
        <v>140</v>
      </c>
      <c r="E148" s="221" t="s">
        <v>1</v>
      </c>
      <c r="F148" s="222" t="s">
        <v>169</v>
      </c>
      <c r="G148" s="220"/>
      <c r="H148" s="221" t="s">
        <v>1</v>
      </c>
      <c r="I148" s="223"/>
      <c r="J148" s="220"/>
      <c r="K148" s="220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140</v>
      </c>
      <c r="AU148" s="228" t="s">
        <v>88</v>
      </c>
      <c r="AV148" s="13" t="s">
        <v>86</v>
      </c>
      <c r="AW148" s="13" t="s">
        <v>32</v>
      </c>
      <c r="AX148" s="13" t="s">
        <v>78</v>
      </c>
      <c r="AY148" s="228" t="s">
        <v>127</v>
      </c>
    </row>
    <row r="149" spans="2:51" s="14" customFormat="1" ht="11.25">
      <c r="B149" s="229"/>
      <c r="C149" s="230"/>
      <c r="D149" s="215" t="s">
        <v>140</v>
      </c>
      <c r="E149" s="231" t="s">
        <v>1</v>
      </c>
      <c r="F149" s="232" t="s">
        <v>170</v>
      </c>
      <c r="G149" s="230"/>
      <c r="H149" s="233">
        <v>5412.1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140</v>
      </c>
      <c r="AU149" s="239" t="s">
        <v>88</v>
      </c>
      <c r="AV149" s="14" t="s">
        <v>88</v>
      </c>
      <c r="AW149" s="14" t="s">
        <v>32</v>
      </c>
      <c r="AX149" s="14" t="s">
        <v>78</v>
      </c>
      <c r="AY149" s="239" t="s">
        <v>127</v>
      </c>
    </row>
    <row r="150" spans="2:51" s="15" customFormat="1" ht="11.25">
      <c r="B150" s="240"/>
      <c r="C150" s="241"/>
      <c r="D150" s="215" t="s">
        <v>140</v>
      </c>
      <c r="E150" s="242" t="s">
        <v>1</v>
      </c>
      <c r="F150" s="243" t="s">
        <v>143</v>
      </c>
      <c r="G150" s="241"/>
      <c r="H150" s="244">
        <v>5412.1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140</v>
      </c>
      <c r="AU150" s="250" t="s">
        <v>88</v>
      </c>
      <c r="AV150" s="15" t="s">
        <v>136</v>
      </c>
      <c r="AW150" s="15" t="s">
        <v>32</v>
      </c>
      <c r="AX150" s="15" t="s">
        <v>86</v>
      </c>
      <c r="AY150" s="250" t="s">
        <v>127</v>
      </c>
    </row>
    <row r="151" spans="1:65" s="2" customFormat="1" ht="21.75" customHeight="1">
      <c r="A151" s="34"/>
      <c r="B151" s="35"/>
      <c r="C151" s="203" t="s">
        <v>171</v>
      </c>
      <c r="D151" s="203" t="s">
        <v>131</v>
      </c>
      <c r="E151" s="204" t="s">
        <v>172</v>
      </c>
      <c r="F151" s="205" t="s">
        <v>173</v>
      </c>
      <c r="G151" s="206" t="s">
        <v>134</v>
      </c>
      <c r="H151" s="207">
        <v>5412.1</v>
      </c>
      <c r="I151" s="208"/>
      <c r="J151" s="207">
        <f>ROUND(I151*H151,2)</f>
        <v>0</v>
      </c>
      <c r="K151" s="205" t="s">
        <v>135</v>
      </c>
      <c r="L151" s="39"/>
      <c r="M151" s="209" t="s">
        <v>1</v>
      </c>
      <c r="N151" s="210" t="s">
        <v>43</v>
      </c>
      <c r="O151" s="71"/>
      <c r="P151" s="211">
        <f>O151*H151</f>
        <v>0</v>
      </c>
      <c r="Q151" s="211">
        <v>0</v>
      </c>
      <c r="R151" s="211">
        <f>Q151*H151</f>
        <v>0</v>
      </c>
      <c r="S151" s="211">
        <v>0.02</v>
      </c>
      <c r="T151" s="212">
        <f>S151*H151</f>
        <v>108.242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3" t="s">
        <v>136</v>
      </c>
      <c r="AT151" s="213" t="s">
        <v>131</v>
      </c>
      <c r="AU151" s="213" t="s">
        <v>88</v>
      </c>
      <c r="AY151" s="17" t="s">
        <v>127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7" t="s">
        <v>86</v>
      </c>
      <c r="BK151" s="214">
        <f>ROUND(I151*H151,2)</f>
        <v>0</v>
      </c>
      <c r="BL151" s="17" t="s">
        <v>136</v>
      </c>
      <c r="BM151" s="213" t="s">
        <v>174</v>
      </c>
    </row>
    <row r="152" spans="1:47" s="2" customFormat="1" ht="39">
      <c r="A152" s="34"/>
      <c r="B152" s="35"/>
      <c r="C152" s="36"/>
      <c r="D152" s="215" t="s">
        <v>138</v>
      </c>
      <c r="E152" s="36"/>
      <c r="F152" s="216" t="s">
        <v>175</v>
      </c>
      <c r="G152" s="36"/>
      <c r="H152" s="36"/>
      <c r="I152" s="115"/>
      <c r="J152" s="36"/>
      <c r="K152" s="36"/>
      <c r="L152" s="39"/>
      <c r="M152" s="217"/>
      <c r="N152" s="218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138</v>
      </c>
      <c r="AU152" s="17" t="s">
        <v>88</v>
      </c>
    </row>
    <row r="153" spans="2:51" s="13" customFormat="1" ht="11.25">
      <c r="B153" s="219"/>
      <c r="C153" s="220"/>
      <c r="D153" s="215" t="s">
        <v>140</v>
      </c>
      <c r="E153" s="221" t="s">
        <v>1</v>
      </c>
      <c r="F153" s="222" t="s">
        <v>176</v>
      </c>
      <c r="G153" s="220"/>
      <c r="H153" s="221" t="s">
        <v>1</v>
      </c>
      <c r="I153" s="223"/>
      <c r="J153" s="220"/>
      <c r="K153" s="220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140</v>
      </c>
      <c r="AU153" s="228" t="s">
        <v>88</v>
      </c>
      <c r="AV153" s="13" t="s">
        <v>86</v>
      </c>
      <c r="AW153" s="13" t="s">
        <v>32</v>
      </c>
      <c r="AX153" s="13" t="s">
        <v>78</v>
      </c>
      <c r="AY153" s="228" t="s">
        <v>127</v>
      </c>
    </row>
    <row r="154" spans="2:51" s="14" customFormat="1" ht="11.25">
      <c r="B154" s="229"/>
      <c r="C154" s="230"/>
      <c r="D154" s="215" t="s">
        <v>140</v>
      </c>
      <c r="E154" s="231" t="s">
        <v>1</v>
      </c>
      <c r="F154" s="232" t="s">
        <v>170</v>
      </c>
      <c r="G154" s="230"/>
      <c r="H154" s="233">
        <v>5412.1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140</v>
      </c>
      <c r="AU154" s="239" t="s">
        <v>88</v>
      </c>
      <c r="AV154" s="14" t="s">
        <v>88</v>
      </c>
      <c r="AW154" s="14" t="s">
        <v>32</v>
      </c>
      <c r="AX154" s="14" t="s">
        <v>78</v>
      </c>
      <c r="AY154" s="239" t="s">
        <v>127</v>
      </c>
    </row>
    <row r="155" spans="2:51" s="15" customFormat="1" ht="11.25">
      <c r="B155" s="240"/>
      <c r="C155" s="241"/>
      <c r="D155" s="215" t="s">
        <v>140</v>
      </c>
      <c r="E155" s="242" t="s">
        <v>1</v>
      </c>
      <c r="F155" s="243" t="s">
        <v>143</v>
      </c>
      <c r="G155" s="241"/>
      <c r="H155" s="244">
        <v>5412.1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140</v>
      </c>
      <c r="AU155" s="250" t="s">
        <v>88</v>
      </c>
      <c r="AV155" s="15" t="s">
        <v>136</v>
      </c>
      <c r="AW155" s="15" t="s">
        <v>32</v>
      </c>
      <c r="AX155" s="15" t="s">
        <v>86</v>
      </c>
      <c r="AY155" s="250" t="s">
        <v>127</v>
      </c>
    </row>
    <row r="156" spans="1:65" s="2" customFormat="1" ht="16.5" customHeight="1">
      <c r="A156" s="34"/>
      <c r="B156" s="35"/>
      <c r="C156" s="203" t="s">
        <v>177</v>
      </c>
      <c r="D156" s="203" t="s">
        <v>131</v>
      </c>
      <c r="E156" s="204" t="s">
        <v>178</v>
      </c>
      <c r="F156" s="205" t="s">
        <v>179</v>
      </c>
      <c r="G156" s="206" t="s">
        <v>134</v>
      </c>
      <c r="H156" s="207">
        <v>827.43</v>
      </c>
      <c r="I156" s="208"/>
      <c r="J156" s="207">
        <f>ROUND(I156*H156,2)</f>
        <v>0</v>
      </c>
      <c r="K156" s="205" t="s">
        <v>135</v>
      </c>
      <c r="L156" s="39"/>
      <c r="M156" s="209" t="s">
        <v>1</v>
      </c>
      <c r="N156" s="210" t="s">
        <v>43</v>
      </c>
      <c r="O156" s="71"/>
      <c r="P156" s="211">
        <f>O156*H156</f>
        <v>0</v>
      </c>
      <c r="Q156" s="211">
        <v>0</v>
      </c>
      <c r="R156" s="211">
        <f>Q156*H156</f>
        <v>0</v>
      </c>
      <c r="S156" s="211">
        <v>0.252</v>
      </c>
      <c r="T156" s="212">
        <f>S156*H156</f>
        <v>208.51236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3" t="s">
        <v>136</v>
      </c>
      <c r="AT156" s="213" t="s">
        <v>131</v>
      </c>
      <c r="AU156" s="213" t="s">
        <v>88</v>
      </c>
      <c r="AY156" s="17" t="s">
        <v>127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7" t="s">
        <v>86</v>
      </c>
      <c r="BK156" s="214">
        <f>ROUND(I156*H156,2)</f>
        <v>0</v>
      </c>
      <c r="BL156" s="17" t="s">
        <v>136</v>
      </c>
      <c r="BM156" s="213" t="s">
        <v>180</v>
      </c>
    </row>
    <row r="157" spans="1:47" s="2" customFormat="1" ht="39">
      <c r="A157" s="34"/>
      <c r="B157" s="35"/>
      <c r="C157" s="36"/>
      <c r="D157" s="215" t="s">
        <v>138</v>
      </c>
      <c r="E157" s="36"/>
      <c r="F157" s="216" t="s">
        <v>181</v>
      </c>
      <c r="G157" s="36"/>
      <c r="H157" s="36"/>
      <c r="I157" s="115"/>
      <c r="J157" s="36"/>
      <c r="K157" s="36"/>
      <c r="L157" s="39"/>
      <c r="M157" s="217"/>
      <c r="N157" s="21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138</v>
      </c>
      <c r="AU157" s="17" t="s">
        <v>88</v>
      </c>
    </row>
    <row r="158" spans="2:51" s="13" customFormat="1" ht="11.25">
      <c r="B158" s="219"/>
      <c r="C158" s="220"/>
      <c r="D158" s="215" t="s">
        <v>140</v>
      </c>
      <c r="E158" s="221" t="s">
        <v>1</v>
      </c>
      <c r="F158" s="222" t="s">
        <v>182</v>
      </c>
      <c r="G158" s="220"/>
      <c r="H158" s="221" t="s">
        <v>1</v>
      </c>
      <c r="I158" s="223"/>
      <c r="J158" s="220"/>
      <c r="K158" s="220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140</v>
      </c>
      <c r="AU158" s="228" t="s">
        <v>88</v>
      </c>
      <c r="AV158" s="13" t="s">
        <v>86</v>
      </c>
      <c r="AW158" s="13" t="s">
        <v>32</v>
      </c>
      <c r="AX158" s="13" t="s">
        <v>78</v>
      </c>
      <c r="AY158" s="228" t="s">
        <v>127</v>
      </c>
    </row>
    <row r="159" spans="2:51" s="14" customFormat="1" ht="11.25">
      <c r="B159" s="229"/>
      <c r="C159" s="230"/>
      <c r="D159" s="215" t="s">
        <v>140</v>
      </c>
      <c r="E159" s="231" t="s">
        <v>1</v>
      </c>
      <c r="F159" s="232" t="s">
        <v>183</v>
      </c>
      <c r="G159" s="230"/>
      <c r="H159" s="233">
        <v>827.43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140</v>
      </c>
      <c r="AU159" s="239" t="s">
        <v>88</v>
      </c>
      <c r="AV159" s="14" t="s">
        <v>88</v>
      </c>
      <c r="AW159" s="14" t="s">
        <v>32</v>
      </c>
      <c r="AX159" s="14" t="s">
        <v>78</v>
      </c>
      <c r="AY159" s="239" t="s">
        <v>127</v>
      </c>
    </row>
    <row r="160" spans="2:51" s="15" customFormat="1" ht="11.25">
      <c r="B160" s="240"/>
      <c r="C160" s="241"/>
      <c r="D160" s="215" t="s">
        <v>140</v>
      </c>
      <c r="E160" s="242" t="s">
        <v>1</v>
      </c>
      <c r="F160" s="243" t="s">
        <v>143</v>
      </c>
      <c r="G160" s="241"/>
      <c r="H160" s="244">
        <v>827.43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AT160" s="250" t="s">
        <v>140</v>
      </c>
      <c r="AU160" s="250" t="s">
        <v>88</v>
      </c>
      <c r="AV160" s="15" t="s">
        <v>136</v>
      </c>
      <c r="AW160" s="15" t="s">
        <v>32</v>
      </c>
      <c r="AX160" s="15" t="s">
        <v>86</v>
      </c>
      <c r="AY160" s="250" t="s">
        <v>127</v>
      </c>
    </row>
    <row r="161" spans="1:65" s="2" customFormat="1" ht="16.5" customHeight="1">
      <c r="A161" s="34"/>
      <c r="B161" s="35"/>
      <c r="C161" s="203" t="s">
        <v>184</v>
      </c>
      <c r="D161" s="203" t="s">
        <v>131</v>
      </c>
      <c r="E161" s="204" t="s">
        <v>185</v>
      </c>
      <c r="F161" s="205" t="s">
        <v>186</v>
      </c>
      <c r="G161" s="206" t="s">
        <v>187</v>
      </c>
      <c r="H161" s="207">
        <v>1</v>
      </c>
      <c r="I161" s="208"/>
      <c r="J161" s="207">
        <f>ROUND(I161*H161,2)</f>
        <v>0</v>
      </c>
      <c r="K161" s="205" t="s">
        <v>1</v>
      </c>
      <c r="L161" s="39"/>
      <c r="M161" s="209" t="s">
        <v>1</v>
      </c>
      <c r="N161" s="210" t="s">
        <v>43</v>
      </c>
      <c r="O161" s="71"/>
      <c r="P161" s="211">
        <f>O161*H161</f>
        <v>0</v>
      </c>
      <c r="Q161" s="211">
        <v>0</v>
      </c>
      <c r="R161" s="211">
        <f>Q161*H161</f>
        <v>0</v>
      </c>
      <c r="S161" s="211">
        <v>0.001</v>
      </c>
      <c r="T161" s="212">
        <f>S161*H161</f>
        <v>0.001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3" t="s">
        <v>136</v>
      </c>
      <c r="AT161" s="213" t="s">
        <v>131</v>
      </c>
      <c r="AU161" s="213" t="s">
        <v>88</v>
      </c>
      <c r="AY161" s="17" t="s">
        <v>127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7" t="s">
        <v>86</v>
      </c>
      <c r="BK161" s="214">
        <f>ROUND(I161*H161,2)</f>
        <v>0</v>
      </c>
      <c r="BL161" s="17" t="s">
        <v>136</v>
      </c>
      <c r="BM161" s="213" t="s">
        <v>188</v>
      </c>
    </row>
    <row r="162" spans="1:47" s="2" customFormat="1" ht="11.25">
      <c r="A162" s="34"/>
      <c r="B162" s="35"/>
      <c r="C162" s="36"/>
      <c r="D162" s="215" t="s">
        <v>138</v>
      </c>
      <c r="E162" s="36"/>
      <c r="F162" s="216" t="s">
        <v>186</v>
      </c>
      <c r="G162" s="36"/>
      <c r="H162" s="36"/>
      <c r="I162" s="115"/>
      <c r="J162" s="36"/>
      <c r="K162" s="36"/>
      <c r="L162" s="39"/>
      <c r="M162" s="217"/>
      <c r="N162" s="218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138</v>
      </c>
      <c r="AU162" s="17" t="s">
        <v>88</v>
      </c>
    </row>
    <row r="163" spans="2:51" s="13" customFormat="1" ht="11.25">
      <c r="B163" s="219"/>
      <c r="C163" s="220"/>
      <c r="D163" s="215" t="s">
        <v>140</v>
      </c>
      <c r="E163" s="221" t="s">
        <v>1</v>
      </c>
      <c r="F163" s="222" t="s">
        <v>189</v>
      </c>
      <c r="G163" s="220"/>
      <c r="H163" s="221" t="s">
        <v>1</v>
      </c>
      <c r="I163" s="223"/>
      <c r="J163" s="220"/>
      <c r="K163" s="220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140</v>
      </c>
      <c r="AU163" s="228" t="s">
        <v>88</v>
      </c>
      <c r="AV163" s="13" t="s">
        <v>86</v>
      </c>
      <c r="AW163" s="13" t="s">
        <v>32</v>
      </c>
      <c r="AX163" s="13" t="s">
        <v>78</v>
      </c>
      <c r="AY163" s="228" t="s">
        <v>127</v>
      </c>
    </row>
    <row r="164" spans="2:51" s="14" customFormat="1" ht="11.25">
      <c r="B164" s="229"/>
      <c r="C164" s="230"/>
      <c r="D164" s="215" t="s">
        <v>140</v>
      </c>
      <c r="E164" s="231" t="s">
        <v>1</v>
      </c>
      <c r="F164" s="232" t="s">
        <v>86</v>
      </c>
      <c r="G164" s="230"/>
      <c r="H164" s="233">
        <v>1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140</v>
      </c>
      <c r="AU164" s="239" t="s">
        <v>88</v>
      </c>
      <c r="AV164" s="14" t="s">
        <v>88</v>
      </c>
      <c r="AW164" s="14" t="s">
        <v>32</v>
      </c>
      <c r="AX164" s="14" t="s">
        <v>78</v>
      </c>
      <c r="AY164" s="239" t="s">
        <v>127</v>
      </c>
    </row>
    <row r="165" spans="2:51" s="15" customFormat="1" ht="11.25">
      <c r="B165" s="240"/>
      <c r="C165" s="241"/>
      <c r="D165" s="215" t="s">
        <v>140</v>
      </c>
      <c r="E165" s="242" t="s">
        <v>1</v>
      </c>
      <c r="F165" s="243" t="s">
        <v>143</v>
      </c>
      <c r="G165" s="241"/>
      <c r="H165" s="244">
        <v>1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140</v>
      </c>
      <c r="AU165" s="250" t="s">
        <v>88</v>
      </c>
      <c r="AV165" s="15" t="s">
        <v>136</v>
      </c>
      <c r="AW165" s="15" t="s">
        <v>32</v>
      </c>
      <c r="AX165" s="15" t="s">
        <v>86</v>
      </c>
      <c r="AY165" s="250" t="s">
        <v>127</v>
      </c>
    </row>
    <row r="166" spans="1:65" s="2" customFormat="1" ht="16.5" customHeight="1">
      <c r="A166" s="34"/>
      <c r="B166" s="35"/>
      <c r="C166" s="203" t="s">
        <v>190</v>
      </c>
      <c r="D166" s="203" t="s">
        <v>131</v>
      </c>
      <c r="E166" s="204" t="s">
        <v>191</v>
      </c>
      <c r="F166" s="205" t="s">
        <v>192</v>
      </c>
      <c r="G166" s="206" t="s">
        <v>193</v>
      </c>
      <c r="H166" s="207">
        <v>208.51</v>
      </c>
      <c r="I166" s="208"/>
      <c r="J166" s="207">
        <f>ROUND(I166*H166,2)</f>
        <v>0</v>
      </c>
      <c r="K166" s="205" t="s">
        <v>135</v>
      </c>
      <c r="L166" s="39"/>
      <c r="M166" s="209" t="s">
        <v>1</v>
      </c>
      <c r="N166" s="210" t="s">
        <v>43</v>
      </c>
      <c r="O166" s="71"/>
      <c r="P166" s="211">
        <f>O166*H166</f>
        <v>0</v>
      </c>
      <c r="Q166" s="211">
        <v>0</v>
      </c>
      <c r="R166" s="211">
        <f>Q166*H166</f>
        <v>0</v>
      </c>
      <c r="S166" s="211">
        <v>0</v>
      </c>
      <c r="T166" s="21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3" t="s">
        <v>136</v>
      </c>
      <c r="AT166" s="213" t="s">
        <v>131</v>
      </c>
      <c r="AU166" s="213" t="s">
        <v>88</v>
      </c>
      <c r="AY166" s="17" t="s">
        <v>127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7" t="s">
        <v>86</v>
      </c>
      <c r="BK166" s="214">
        <f>ROUND(I166*H166,2)</f>
        <v>0</v>
      </c>
      <c r="BL166" s="17" t="s">
        <v>136</v>
      </c>
      <c r="BM166" s="213" t="s">
        <v>194</v>
      </c>
    </row>
    <row r="167" spans="1:47" s="2" customFormat="1" ht="19.5">
      <c r="A167" s="34"/>
      <c r="B167" s="35"/>
      <c r="C167" s="36"/>
      <c r="D167" s="215" t="s">
        <v>138</v>
      </c>
      <c r="E167" s="36"/>
      <c r="F167" s="216" t="s">
        <v>195</v>
      </c>
      <c r="G167" s="36"/>
      <c r="H167" s="36"/>
      <c r="I167" s="115"/>
      <c r="J167" s="36"/>
      <c r="K167" s="36"/>
      <c r="L167" s="39"/>
      <c r="M167" s="217"/>
      <c r="N167" s="21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138</v>
      </c>
      <c r="AU167" s="17" t="s">
        <v>88</v>
      </c>
    </row>
    <row r="168" spans="2:51" s="13" customFormat="1" ht="11.25">
      <c r="B168" s="219"/>
      <c r="C168" s="220"/>
      <c r="D168" s="215" t="s">
        <v>140</v>
      </c>
      <c r="E168" s="221" t="s">
        <v>1</v>
      </c>
      <c r="F168" s="222" t="s">
        <v>196</v>
      </c>
      <c r="G168" s="220"/>
      <c r="H168" s="221" t="s">
        <v>1</v>
      </c>
      <c r="I168" s="223"/>
      <c r="J168" s="220"/>
      <c r="K168" s="220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140</v>
      </c>
      <c r="AU168" s="228" t="s">
        <v>88</v>
      </c>
      <c r="AV168" s="13" t="s">
        <v>86</v>
      </c>
      <c r="AW168" s="13" t="s">
        <v>32</v>
      </c>
      <c r="AX168" s="13" t="s">
        <v>78</v>
      </c>
      <c r="AY168" s="228" t="s">
        <v>127</v>
      </c>
    </row>
    <row r="169" spans="2:51" s="14" customFormat="1" ht="11.25">
      <c r="B169" s="229"/>
      <c r="C169" s="230"/>
      <c r="D169" s="215" t="s">
        <v>140</v>
      </c>
      <c r="E169" s="231" t="s">
        <v>1</v>
      </c>
      <c r="F169" s="232" t="s">
        <v>197</v>
      </c>
      <c r="G169" s="230"/>
      <c r="H169" s="233">
        <v>208.51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140</v>
      </c>
      <c r="AU169" s="239" t="s">
        <v>88</v>
      </c>
      <c r="AV169" s="14" t="s">
        <v>88</v>
      </c>
      <c r="AW169" s="14" t="s">
        <v>32</v>
      </c>
      <c r="AX169" s="14" t="s">
        <v>78</v>
      </c>
      <c r="AY169" s="239" t="s">
        <v>127</v>
      </c>
    </row>
    <row r="170" spans="2:51" s="15" customFormat="1" ht="11.25">
      <c r="B170" s="240"/>
      <c r="C170" s="241"/>
      <c r="D170" s="215" t="s">
        <v>140</v>
      </c>
      <c r="E170" s="242" t="s">
        <v>1</v>
      </c>
      <c r="F170" s="243" t="s">
        <v>143</v>
      </c>
      <c r="G170" s="241"/>
      <c r="H170" s="244">
        <v>208.51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AT170" s="250" t="s">
        <v>140</v>
      </c>
      <c r="AU170" s="250" t="s">
        <v>88</v>
      </c>
      <c r="AV170" s="15" t="s">
        <v>136</v>
      </c>
      <c r="AW170" s="15" t="s">
        <v>32</v>
      </c>
      <c r="AX170" s="15" t="s">
        <v>86</v>
      </c>
      <c r="AY170" s="250" t="s">
        <v>127</v>
      </c>
    </row>
    <row r="171" spans="1:65" s="2" customFormat="1" ht="21.75" customHeight="1">
      <c r="A171" s="34"/>
      <c r="B171" s="35"/>
      <c r="C171" s="203" t="s">
        <v>198</v>
      </c>
      <c r="D171" s="203" t="s">
        <v>131</v>
      </c>
      <c r="E171" s="204" t="s">
        <v>199</v>
      </c>
      <c r="F171" s="205" t="s">
        <v>200</v>
      </c>
      <c r="G171" s="206" t="s">
        <v>193</v>
      </c>
      <c r="H171" s="207">
        <v>208.51</v>
      </c>
      <c r="I171" s="208"/>
      <c r="J171" s="207">
        <f>ROUND(I171*H171,2)</f>
        <v>0</v>
      </c>
      <c r="K171" s="205" t="s">
        <v>135</v>
      </c>
      <c r="L171" s="39"/>
      <c r="M171" s="209" t="s">
        <v>1</v>
      </c>
      <c r="N171" s="210" t="s">
        <v>43</v>
      </c>
      <c r="O171" s="71"/>
      <c r="P171" s="211">
        <f>O171*H171</f>
        <v>0</v>
      </c>
      <c r="Q171" s="211">
        <v>0</v>
      </c>
      <c r="R171" s="211">
        <f>Q171*H171</f>
        <v>0</v>
      </c>
      <c r="S171" s="211">
        <v>0</v>
      </c>
      <c r="T171" s="21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3" t="s">
        <v>136</v>
      </c>
      <c r="AT171" s="213" t="s">
        <v>131</v>
      </c>
      <c r="AU171" s="213" t="s">
        <v>88</v>
      </c>
      <c r="AY171" s="17" t="s">
        <v>127</v>
      </c>
      <c r="BE171" s="214">
        <f>IF(N171="základní",J171,0)</f>
        <v>0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17" t="s">
        <v>86</v>
      </c>
      <c r="BK171" s="214">
        <f>ROUND(I171*H171,2)</f>
        <v>0</v>
      </c>
      <c r="BL171" s="17" t="s">
        <v>136</v>
      </c>
      <c r="BM171" s="213" t="s">
        <v>201</v>
      </c>
    </row>
    <row r="172" spans="1:47" s="2" customFormat="1" ht="29.25">
      <c r="A172" s="34"/>
      <c r="B172" s="35"/>
      <c r="C172" s="36"/>
      <c r="D172" s="215" t="s">
        <v>138</v>
      </c>
      <c r="E172" s="36"/>
      <c r="F172" s="216" t="s">
        <v>202</v>
      </c>
      <c r="G172" s="36"/>
      <c r="H172" s="36"/>
      <c r="I172" s="115"/>
      <c r="J172" s="36"/>
      <c r="K172" s="36"/>
      <c r="L172" s="39"/>
      <c r="M172" s="217"/>
      <c r="N172" s="218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138</v>
      </c>
      <c r="AU172" s="17" t="s">
        <v>88</v>
      </c>
    </row>
    <row r="173" spans="2:51" s="13" customFormat="1" ht="11.25">
      <c r="B173" s="219"/>
      <c r="C173" s="220"/>
      <c r="D173" s="215" t="s">
        <v>140</v>
      </c>
      <c r="E173" s="221" t="s">
        <v>1</v>
      </c>
      <c r="F173" s="222" t="s">
        <v>196</v>
      </c>
      <c r="G173" s="220"/>
      <c r="H173" s="221" t="s">
        <v>1</v>
      </c>
      <c r="I173" s="223"/>
      <c r="J173" s="220"/>
      <c r="K173" s="220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140</v>
      </c>
      <c r="AU173" s="228" t="s">
        <v>88</v>
      </c>
      <c r="AV173" s="13" t="s">
        <v>86</v>
      </c>
      <c r="AW173" s="13" t="s">
        <v>32</v>
      </c>
      <c r="AX173" s="13" t="s">
        <v>78</v>
      </c>
      <c r="AY173" s="228" t="s">
        <v>127</v>
      </c>
    </row>
    <row r="174" spans="2:51" s="14" customFormat="1" ht="11.25">
      <c r="B174" s="229"/>
      <c r="C174" s="230"/>
      <c r="D174" s="215" t="s">
        <v>140</v>
      </c>
      <c r="E174" s="231" t="s">
        <v>1</v>
      </c>
      <c r="F174" s="232" t="s">
        <v>197</v>
      </c>
      <c r="G174" s="230"/>
      <c r="H174" s="233">
        <v>208.51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AT174" s="239" t="s">
        <v>140</v>
      </c>
      <c r="AU174" s="239" t="s">
        <v>88</v>
      </c>
      <c r="AV174" s="14" t="s">
        <v>88</v>
      </c>
      <c r="AW174" s="14" t="s">
        <v>32</v>
      </c>
      <c r="AX174" s="14" t="s">
        <v>78</v>
      </c>
      <c r="AY174" s="239" t="s">
        <v>127</v>
      </c>
    </row>
    <row r="175" spans="2:51" s="15" customFormat="1" ht="11.25">
      <c r="B175" s="240"/>
      <c r="C175" s="241"/>
      <c r="D175" s="215" t="s">
        <v>140</v>
      </c>
      <c r="E175" s="242" t="s">
        <v>1</v>
      </c>
      <c r="F175" s="243" t="s">
        <v>143</v>
      </c>
      <c r="G175" s="241"/>
      <c r="H175" s="244">
        <v>208.51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140</v>
      </c>
      <c r="AU175" s="250" t="s">
        <v>88</v>
      </c>
      <c r="AV175" s="15" t="s">
        <v>136</v>
      </c>
      <c r="AW175" s="15" t="s">
        <v>32</v>
      </c>
      <c r="AX175" s="15" t="s">
        <v>86</v>
      </c>
      <c r="AY175" s="250" t="s">
        <v>127</v>
      </c>
    </row>
    <row r="176" spans="1:65" s="2" customFormat="1" ht="21.75" customHeight="1">
      <c r="A176" s="34"/>
      <c r="B176" s="35"/>
      <c r="C176" s="203" t="s">
        <v>129</v>
      </c>
      <c r="D176" s="203" t="s">
        <v>131</v>
      </c>
      <c r="E176" s="204" t="s">
        <v>203</v>
      </c>
      <c r="F176" s="205" t="s">
        <v>204</v>
      </c>
      <c r="G176" s="206" t="s">
        <v>193</v>
      </c>
      <c r="H176" s="207">
        <v>208.51</v>
      </c>
      <c r="I176" s="208"/>
      <c r="J176" s="207">
        <f>ROUND(I176*H176,2)</f>
        <v>0</v>
      </c>
      <c r="K176" s="205" t="s">
        <v>135</v>
      </c>
      <c r="L176" s="39"/>
      <c r="M176" s="209" t="s">
        <v>1</v>
      </c>
      <c r="N176" s="210" t="s">
        <v>43</v>
      </c>
      <c r="O176" s="71"/>
      <c r="P176" s="211">
        <f>O176*H176</f>
        <v>0</v>
      </c>
      <c r="Q176" s="211">
        <v>0</v>
      </c>
      <c r="R176" s="211">
        <f>Q176*H176</f>
        <v>0</v>
      </c>
      <c r="S176" s="211">
        <v>0</v>
      </c>
      <c r="T176" s="21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3" t="s">
        <v>136</v>
      </c>
      <c r="AT176" s="213" t="s">
        <v>131</v>
      </c>
      <c r="AU176" s="213" t="s">
        <v>88</v>
      </c>
      <c r="AY176" s="17" t="s">
        <v>127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7" t="s">
        <v>86</v>
      </c>
      <c r="BK176" s="214">
        <f>ROUND(I176*H176,2)</f>
        <v>0</v>
      </c>
      <c r="BL176" s="17" t="s">
        <v>136</v>
      </c>
      <c r="BM176" s="213" t="s">
        <v>205</v>
      </c>
    </row>
    <row r="177" spans="1:47" s="2" customFormat="1" ht="11.25">
      <c r="A177" s="34"/>
      <c r="B177" s="35"/>
      <c r="C177" s="36"/>
      <c r="D177" s="215" t="s">
        <v>138</v>
      </c>
      <c r="E177" s="36"/>
      <c r="F177" s="216" t="s">
        <v>206</v>
      </c>
      <c r="G177" s="36"/>
      <c r="H177" s="36"/>
      <c r="I177" s="115"/>
      <c r="J177" s="36"/>
      <c r="K177" s="36"/>
      <c r="L177" s="39"/>
      <c r="M177" s="217"/>
      <c r="N177" s="218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138</v>
      </c>
      <c r="AU177" s="17" t="s">
        <v>88</v>
      </c>
    </row>
    <row r="178" spans="2:51" s="13" customFormat="1" ht="11.25">
      <c r="B178" s="219"/>
      <c r="C178" s="220"/>
      <c r="D178" s="215" t="s">
        <v>140</v>
      </c>
      <c r="E178" s="221" t="s">
        <v>1</v>
      </c>
      <c r="F178" s="222" t="s">
        <v>196</v>
      </c>
      <c r="G178" s="220"/>
      <c r="H178" s="221" t="s">
        <v>1</v>
      </c>
      <c r="I178" s="223"/>
      <c r="J178" s="220"/>
      <c r="K178" s="220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140</v>
      </c>
      <c r="AU178" s="228" t="s">
        <v>88</v>
      </c>
      <c r="AV178" s="13" t="s">
        <v>86</v>
      </c>
      <c r="AW178" s="13" t="s">
        <v>32</v>
      </c>
      <c r="AX178" s="13" t="s">
        <v>78</v>
      </c>
      <c r="AY178" s="228" t="s">
        <v>127</v>
      </c>
    </row>
    <row r="179" spans="2:51" s="14" customFormat="1" ht="11.25">
      <c r="B179" s="229"/>
      <c r="C179" s="230"/>
      <c r="D179" s="215" t="s">
        <v>140</v>
      </c>
      <c r="E179" s="231" t="s">
        <v>1</v>
      </c>
      <c r="F179" s="232" t="s">
        <v>197</v>
      </c>
      <c r="G179" s="230"/>
      <c r="H179" s="233">
        <v>208.51</v>
      </c>
      <c r="I179" s="234"/>
      <c r="J179" s="230"/>
      <c r="K179" s="230"/>
      <c r="L179" s="235"/>
      <c r="M179" s="236"/>
      <c r="N179" s="237"/>
      <c r="O179" s="237"/>
      <c r="P179" s="237"/>
      <c r="Q179" s="237"/>
      <c r="R179" s="237"/>
      <c r="S179" s="237"/>
      <c r="T179" s="238"/>
      <c r="AT179" s="239" t="s">
        <v>140</v>
      </c>
      <c r="AU179" s="239" t="s">
        <v>88</v>
      </c>
      <c r="AV179" s="14" t="s">
        <v>88</v>
      </c>
      <c r="AW179" s="14" t="s">
        <v>32</v>
      </c>
      <c r="AX179" s="14" t="s">
        <v>78</v>
      </c>
      <c r="AY179" s="239" t="s">
        <v>127</v>
      </c>
    </row>
    <row r="180" spans="2:51" s="15" customFormat="1" ht="11.25">
      <c r="B180" s="240"/>
      <c r="C180" s="241"/>
      <c r="D180" s="215" t="s">
        <v>140</v>
      </c>
      <c r="E180" s="242" t="s">
        <v>1</v>
      </c>
      <c r="F180" s="243" t="s">
        <v>143</v>
      </c>
      <c r="G180" s="241"/>
      <c r="H180" s="244">
        <v>208.51</v>
      </c>
      <c r="I180" s="245"/>
      <c r="J180" s="241"/>
      <c r="K180" s="241"/>
      <c r="L180" s="246"/>
      <c r="M180" s="247"/>
      <c r="N180" s="248"/>
      <c r="O180" s="248"/>
      <c r="P180" s="248"/>
      <c r="Q180" s="248"/>
      <c r="R180" s="248"/>
      <c r="S180" s="248"/>
      <c r="T180" s="249"/>
      <c r="AT180" s="250" t="s">
        <v>140</v>
      </c>
      <c r="AU180" s="250" t="s">
        <v>88</v>
      </c>
      <c r="AV180" s="15" t="s">
        <v>136</v>
      </c>
      <c r="AW180" s="15" t="s">
        <v>32</v>
      </c>
      <c r="AX180" s="15" t="s">
        <v>86</v>
      </c>
      <c r="AY180" s="250" t="s">
        <v>127</v>
      </c>
    </row>
    <row r="181" spans="1:65" s="2" customFormat="1" ht="21.75" customHeight="1">
      <c r="A181" s="34"/>
      <c r="B181" s="35"/>
      <c r="C181" s="203" t="s">
        <v>207</v>
      </c>
      <c r="D181" s="203" t="s">
        <v>131</v>
      </c>
      <c r="E181" s="204" t="s">
        <v>208</v>
      </c>
      <c r="F181" s="205" t="s">
        <v>209</v>
      </c>
      <c r="G181" s="206" t="s">
        <v>193</v>
      </c>
      <c r="H181" s="207">
        <v>208.51</v>
      </c>
      <c r="I181" s="208"/>
      <c r="J181" s="207">
        <f>ROUND(I181*H181,2)</f>
        <v>0</v>
      </c>
      <c r="K181" s="205" t="s">
        <v>135</v>
      </c>
      <c r="L181" s="39"/>
      <c r="M181" s="209" t="s">
        <v>1</v>
      </c>
      <c r="N181" s="210" t="s">
        <v>43</v>
      </c>
      <c r="O181" s="71"/>
      <c r="P181" s="211">
        <f>O181*H181</f>
        <v>0</v>
      </c>
      <c r="Q181" s="211">
        <v>0</v>
      </c>
      <c r="R181" s="211">
        <f>Q181*H181</f>
        <v>0</v>
      </c>
      <c r="S181" s="211">
        <v>0</v>
      </c>
      <c r="T181" s="21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3" t="s">
        <v>136</v>
      </c>
      <c r="AT181" s="213" t="s">
        <v>131</v>
      </c>
      <c r="AU181" s="213" t="s">
        <v>88</v>
      </c>
      <c r="AY181" s="17" t="s">
        <v>127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17" t="s">
        <v>86</v>
      </c>
      <c r="BK181" s="214">
        <f>ROUND(I181*H181,2)</f>
        <v>0</v>
      </c>
      <c r="BL181" s="17" t="s">
        <v>136</v>
      </c>
      <c r="BM181" s="213" t="s">
        <v>210</v>
      </c>
    </row>
    <row r="182" spans="1:47" s="2" customFormat="1" ht="29.25">
      <c r="A182" s="34"/>
      <c r="B182" s="35"/>
      <c r="C182" s="36"/>
      <c r="D182" s="215" t="s">
        <v>138</v>
      </c>
      <c r="E182" s="36"/>
      <c r="F182" s="216" t="s">
        <v>211</v>
      </c>
      <c r="G182" s="36"/>
      <c r="H182" s="36"/>
      <c r="I182" s="115"/>
      <c r="J182" s="36"/>
      <c r="K182" s="36"/>
      <c r="L182" s="39"/>
      <c r="M182" s="217"/>
      <c r="N182" s="218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138</v>
      </c>
      <c r="AU182" s="17" t="s">
        <v>88</v>
      </c>
    </row>
    <row r="183" spans="2:51" s="13" customFormat="1" ht="11.25">
      <c r="B183" s="219"/>
      <c r="C183" s="220"/>
      <c r="D183" s="215" t="s">
        <v>140</v>
      </c>
      <c r="E183" s="221" t="s">
        <v>1</v>
      </c>
      <c r="F183" s="222" t="s">
        <v>212</v>
      </c>
      <c r="G183" s="220"/>
      <c r="H183" s="221" t="s">
        <v>1</v>
      </c>
      <c r="I183" s="223"/>
      <c r="J183" s="220"/>
      <c r="K183" s="220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140</v>
      </c>
      <c r="AU183" s="228" t="s">
        <v>88</v>
      </c>
      <c r="AV183" s="13" t="s">
        <v>86</v>
      </c>
      <c r="AW183" s="13" t="s">
        <v>32</v>
      </c>
      <c r="AX183" s="13" t="s">
        <v>78</v>
      </c>
      <c r="AY183" s="228" t="s">
        <v>127</v>
      </c>
    </row>
    <row r="184" spans="2:51" s="13" customFormat="1" ht="11.25">
      <c r="B184" s="219"/>
      <c r="C184" s="220"/>
      <c r="D184" s="215" t="s">
        <v>140</v>
      </c>
      <c r="E184" s="221" t="s">
        <v>1</v>
      </c>
      <c r="F184" s="222" t="s">
        <v>196</v>
      </c>
      <c r="G184" s="220"/>
      <c r="H184" s="221" t="s">
        <v>1</v>
      </c>
      <c r="I184" s="223"/>
      <c r="J184" s="220"/>
      <c r="K184" s="220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140</v>
      </c>
      <c r="AU184" s="228" t="s">
        <v>88</v>
      </c>
      <c r="AV184" s="13" t="s">
        <v>86</v>
      </c>
      <c r="AW184" s="13" t="s">
        <v>32</v>
      </c>
      <c r="AX184" s="13" t="s">
        <v>78</v>
      </c>
      <c r="AY184" s="228" t="s">
        <v>127</v>
      </c>
    </row>
    <row r="185" spans="2:51" s="14" customFormat="1" ht="11.25">
      <c r="B185" s="229"/>
      <c r="C185" s="230"/>
      <c r="D185" s="215" t="s">
        <v>140</v>
      </c>
      <c r="E185" s="231" t="s">
        <v>1</v>
      </c>
      <c r="F185" s="232" t="s">
        <v>197</v>
      </c>
      <c r="G185" s="230"/>
      <c r="H185" s="233">
        <v>208.51</v>
      </c>
      <c r="I185" s="234"/>
      <c r="J185" s="230"/>
      <c r="K185" s="230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140</v>
      </c>
      <c r="AU185" s="239" t="s">
        <v>88</v>
      </c>
      <c r="AV185" s="14" t="s">
        <v>88</v>
      </c>
      <c r="AW185" s="14" t="s">
        <v>32</v>
      </c>
      <c r="AX185" s="14" t="s">
        <v>78</v>
      </c>
      <c r="AY185" s="239" t="s">
        <v>127</v>
      </c>
    </row>
    <row r="186" spans="2:51" s="15" customFormat="1" ht="11.25">
      <c r="B186" s="240"/>
      <c r="C186" s="241"/>
      <c r="D186" s="215" t="s">
        <v>140</v>
      </c>
      <c r="E186" s="242" t="s">
        <v>1</v>
      </c>
      <c r="F186" s="243" t="s">
        <v>143</v>
      </c>
      <c r="G186" s="241"/>
      <c r="H186" s="244">
        <v>208.51</v>
      </c>
      <c r="I186" s="245"/>
      <c r="J186" s="241"/>
      <c r="K186" s="241"/>
      <c r="L186" s="246"/>
      <c r="M186" s="247"/>
      <c r="N186" s="248"/>
      <c r="O186" s="248"/>
      <c r="P186" s="248"/>
      <c r="Q186" s="248"/>
      <c r="R186" s="248"/>
      <c r="S186" s="248"/>
      <c r="T186" s="249"/>
      <c r="AT186" s="250" t="s">
        <v>140</v>
      </c>
      <c r="AU186" s="250" t="s">
        <v>88</v>
      </c>
      <c r="AV186" s="15" t="s">
        <v>136</v>
      </c>
      <c r="AW186" s="15" t="s">
        <v>32</v>
      </c>
      <c r="AX186" s="15" t="s">
        <v>86</v>
      </c>
      <c r="AY186" s="250" t="s">
        <v>127</v>
      </c>
    </row>
    <row r="187" spans="2:63" s="12" customFormat="1" ht="22.9" customHeight="1">
      <c r="B187" s="187"/>
      <c r="C187" s="188"/>
      <c r="D187" s="189" t="s">
        <v>77</v>
      </c>
      <c r="E187" s="201" t="s">
        <v>164</v>
      </c>
      <c r="F187" s="201" t="s">
        <v>213</v>
      </c>
      <c r="G187" s="188"/>
      <c r="H187" s="188"/>
      <c r="I187" s="191"/>
      <c r="J187" s="202">
        <f>BK187</f>
        <v>0</v>
      </c>
      <c r="K187" s="188"/>
      <c r="L187" s="193"/>
      <c r="M187" s="194"/>
      <c r="N187" s="195"/>
      <c r="O187" s="195"/>
      <c r="P187" s="196">
        <f>P188</f>
        <v>0</v>
      </c>
      <c r="Q187" s="195"/>
      <c r="R187" s="196">
        <f>R188</f>
        <v>970.4705921310699</v>
      </c>
      <c r="S187" s="195"/>
      <c r="T187" s="197">
        <f>T188</f>
        <v>0</v>
      </c>
      <c r="AR187" s="198" t="s">
        <v>86</v>
      </c>
      <c r="AT187" s="199" t="s">
        <v>77</v>
      </c>
      <c r="AU187" s="199" t="s">
        <v>86</v>
      </c>
      <c r="AY187" s="198" t="s">
        <v>127</v>
      </c>
      <c r="BK187" s="200">
        <f>BK188</f>
        <v>0</v>
      </c>
    </row>
    <row r="188" spans="2:63" s="12" customFormat="1" ht="20.85" customHeight="1">
      <c r="B188" s="187"/>
      <c r="C188" s="188"/>
      <c r="D188" s="189" t="s">
        <v>77</v>
      </c>
      <c r="E188" s="201" t="s">
        <v>214</v>
      </c>
      <c r="F188" s="201" t="s">
        <v>215</v>
      </c>
      <c r="G188" s="188"/>
      <c r="H188" s="188"/>
      <c r="I188" s="191"/>
      <c r="J188" s="202">
        <f>BK188</f>
        <v>0</v>
      </c>
      <c r="K188" s="188"/>
      <c r="L188" s="193"/>
      <c r="M188" s="194"/>
      <c r="N188" s="195"/>
      <c r="O188" s="195"/>
      <c r="P188" s="196">
        <f>SUM(P189:P225)</f>
        <v>0</v>
      </c>
      <c r="Q188" s="195"/>
      <c r="R188" s="196">
        <f>SUM(R189:R225)</f>
        <v>970.4705921310699</v>
      </c>
      <c r="S188" s="195"/>
      <c r="T188" s="197">
        <f>SUM(T189:T225)</f>
        <v>0</v>
      </c>
      <c r="AR188" s="198" t="s">
        <v>86</v>
      </c>
      <c r="AT188" s="199" t="s">
        <v>77</v>
      </c>
      <c r="AU188" s="199" t="s">
        <v>88</v>
      </c>
      <c r="AY188" s="198" t="s">
        <v>127</v>
      </c>
      <c r="BK188" s="200">
        <f>SUM(BK189:BK225)</f>
        <v>0</v>
      </c>
    </row>
    <row r="189" spans="1:65" s="2" customFormat="1" ht="16.5" customHeight="1">
      <c r="A189" s="34"/>
      <c r="B189" s="35"/>
      <c r="C189" s="203" t="s">
        <v>216</v>
      </c>
      <c r="D189" s="203" t="s">
        <v>131</v>
      </c>
      <c r="E189" s="204" t="s">
        <v>217</v>
      </c>
      <c r="F189" s="205" t="s">
        <v>218</v>
      </c>
      <c r="G189" s="206" t="s">
        <v>134</v>
      </c>
      <c r="H189" s="207">
        <v>109.87</v>
      </c>
      <c r="I189" s="208"/>
      <c r="J189" s="207">
        <f>ROUND(I189*H189,2)</f>
        <v>0</v>
      </c>
      <c r="K189" s="205" t="s">
        <v>135</v>
      </c>
      <c r="L189" s="39"/>
      <c r="M189" s="209" t="s">
        <v>1</v>
      </c>
      <c r="N189" s="210" t="s">
        <v>43</v>
      </c>
      <c r="O189" s="71"/>
      <c r="P189" s="211">
        <f>O189*H189</f>
        <v>0</v>
      </c>
      <c r="Q189" s="211">
        <v>0.324</v>
      </c>
      <c r="R189" s="211">
        <f>Q189*H189</f>
        <v>35.59788</v>
      </c>
      <c r="S189" s="211">
        <v>0</v>
      </c>
      <c r="T189" s="212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3" t="s">
        <v>136</v>
      </c>
      <c r="AT189" s="213" t="s">
        <v>131</v>
      </c>
      <c r="AU189" s="213" t="s">
        <v>150</v>
      </c>
      <c r="AY189" s="17" t="s">
        <v>127</v>
      </c>
      <c r="BE189" s="214">
        <f>IF(N189="základní",J189,0)</f>
        <v>0</v>
      </c>
      <c r="BF189" s="214">
        <f>IF(N189="snížená",J189,0)</f>
        <v>0</v>
      </c>
      <c r="BG189" s="214">
        <f>IF(N189="zákl. přenesená",J189,0)</f>
        <v>0</v>
      </c>
      <c r="BH189" s="214">
        <f>IF(N189="sníž. přenesená",J189,0)</f>
        <v>0</v>
      </c>
      <c r="BI189" s="214">
        <f>IF(N189="nulová",J189,0)</f>
        <v>0</v>
      </c>
      <c r="BJ189" s="17" t="s">
        <v>86</v>
      </c>
      <c r="BK189" s="214">
        <f>ROUND(I189*H189,2)</f>
        <v>0</v>
      </c>
      <c r="BL189" s="17" t="s">
        <v>136</v>
      </c>
      <c r="BM189" s="213" t="s">
        <v>219</v>
      </c>
    </row>
    <row r="190" spans="1:47" s="2" customFormat="1" ht="19.5">
      <c r="A190" s="34"/>
      <c r="B190" s="35"/>
      <c r="C190" s="36"/>
      <c r="D190" s="215" t="s">
        <v>138</v>
      </c>
      <c r="E190" s="36"/>
      <c r="F190" s="216" t="s">
        <v>220</v>
      </c>
      <c r="G190" s="36"/>
      <c r="H190" s="36"/>
      <c r="I190" s="115"/>
      <c r="J190" s="36"/>
      <c r="K190" s="36"/>
      <c r="L190" s="39"/>
      <c r="M190" s="217"/>
      <c r="N190" s="218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138</v>
      </c>
      <c r="AU190" s="17" t="s">
        <v>150</v>
      </c>
    </row>
    <row r="191" spans="2:51" s="13" customFormat="1" ht="11.25">
      <c r="B191" s="219"/>
      <c r="C191" s="220"/>
      <c r="D191" s="215" t="s">
        <v>140</v>
      </c>
      <c r="E191" s="221" t="s">
        <v>1</v>
      </c>
      <c r="F191" s="222" t="s">
        <v>148</v>
      </c>
      <c r="G191" s="220"/>
      <c r="H191" s="221" t="s">
        <v>1</v>
      </c>
      <c r="I191" s="223"/>
      <c r="J191" s="220"/>
      <c r="K191" s="220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140</v>
      </c>
      <c r="AU191" s="228" t="s">
        <v>150</v>
      </c>
      <c r="AV191" s="13" t="s">
        <v>86</v>
      </c>
      <c r="AW191" s="13" t="s">
        <v>32</v>
      </c>
      <c r="AX191" s="13" t="s">
        <v>78</v>
      </c>
      <c r="AY191" s="228" t="s">
        <v>127</v>
      </c>
    </row>
    <row r="192" spans="2:51" s="14" customFormat="1" ht="11.25">
      <c r="B192" s="229"/>
      <c r="C192" s="230"/>
      <c r="D192" s="215" t="s">
        <v>140</v>
      </c>
      <c r="E192" s="231" t="s">
        <v>1</v>
      </c>
      <c r="F192" s="232" t="s">
        <v>149</v>
      </c>
      <c r="G192" s="230"/>
      <c r="H192" s="233">
        <v>109.87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140</v>
      </c>
      <c r="AU192" s="239" t="s">
        <v>150</v>
      </c>
      <c r="AV192" s="14" t="s">
        <v>88</v>
      </c>
      <c r="AW192" s="14" t="s">
        <v>32</v>
      </c>
      <c r="AX192" s="14" t="s">
        <v>78</v>
      </c>
      <c r="AY192" s="239" t="s">
        <v>127</v>
      </c>
    </row>
    <row r="193" spans="2:51" s="15" customFormat="1" ht="11.25">
      <c r="B193" s="240"/>
      <c r="C193" s="241"/>
      <c r="D193" s="215" t="s">
        <v>140</v>
      </c>
      <c r="E193" s="242" t="s">
        <v>1</v>
      </c>
      <c r="F193" s="243" t="s">
        <v>143</v>
      </c>
      <c r="G193" s="241"/>
      <c r="H193" s="244">
        <v>109.87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140</v>
      </c>
      <c r="AU193" s="250" t="s">
        <v>150</v>
      </c>
      <c r="AV193" s="15" t="s">
        <v>136</v>
      </c>
      <c r="AW193" s="15" t="s">
        <v>32</v>
      </c>
      <c r="AX193" s="15" t="s">
        <v>86</v>
      </c>
      <c r="AY193" s="250" t="s">
        <v>127</v>
      </c>
    </row>
    <row r="194" spans="1:65" s="2" customFormat="1" ht="21.75" customHeight="1">
      <c r="A194" s="34"/>
      <c r="B194" s="35"/>
      <c r="C194" s="203" t="s">
        <v>221</v>
      </c>
      <c r="D194" s="203" t="s">
        <v>131</v>
      </c>
      <c r="E194" s="204" t="s">
        <v>222</v>
      </c>
      <c r="F194" s="205" t="s">
        <v>223</v>
      </c>
      <c r="G194" s="206" t="s">
        <v>134</v>
      </c>
      <c r="H194" s="207">
        <v>270.61</v>
      </c>
      <c r="I194" s="208"/>
      <c r="J194" s="207">
        <f>ROUND(I194*H194,2)</f>
        <v>0</v>
      </c>
      <c r="K194" s="205" t="s">
        <v>135</v>
      </c>
      <c r="L194" s="39"/>
      <c r="M194" s="209" t="s">
        <v>1</v>
      </c>
      <c r="N194" s="210" t="s">
        <v>43</v>
      </c>
      <c r="O194" s="71"/>
      <c r="P194" s="211">
        <f>O194*H194</f>
        <v>0</v>
      </c>
      <c r="Q194" s="211">
        <v>0.18463</v>
      </c>
      <c r="R194" s="211">
        <f>Q194*H194</f>
        <v>49.9627243</v>
      </c>
      <c r="S194" s="211">
        <v>0</v>
      </c>
      <c r="T194" s="21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3" t="s">
        <v>136</v>
      </c>
      <c r="AT194" s="213" t="s">
        <v>131</v>
      </c>
      <c r="AU194" s="213" t="s">
        <v>150</v>
      </c>
      <c r="AY194" s="17" t="s">
        <v>127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7" t="s">
        <v>86</v>
      </c>
      <c r="BK194" s="214">
        <f>ROUND(I194*H194,2)</f>
        <v>0</v>
      </c>
      <c r="BL194" s="17" t="s">
        <v>136</v>
      </c>
      <c r="BM194" s="213" t="s">
        <v>224</v>
      </c>
    </row>
    <row r="195" spans="1:47" s="2" customFormat="1" ht="29.25">
      <c r="A195" s="34"/>
      <c r="B195" s="35"/>
      <c r="C195" s="36"/>
      <c r="D195" s="215" t="s">
        <v>138</v>
      </c>
      <c r="E195" s="36"/>
      <c r="F195" s="216" t="s">
        <v>225</v>
      </c>
      <c r="G195" s="36"/>
      <c r="H195" s="36"/>
      <c r="I195" s="115"/>
      <c r="J195" s="36"/>
      <c r="K195" s="36"/>
      <c r="L195" s="39"/>
      <c r="M195" s="217"/>
      <c r="N195" s="218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138</v>
      </c>
      <c r="AU195" s="17" t="s">
        <v>150</v>
      </c>
    </row>
    <row r="196" spans="2:51" s="13" customFormat="1" ht="11.25">
      <c r="B196" s="219"/>
      <c r="C196" s="220"/>
      <c r="D196" s="215" t="s">
        <v>140</v>
      </c>
      <c r="E196" s="221" t="s">
        <v>1</v>
      </c>
      <c r="F196" s="222" t="s">
        <v>226</v>
      </c>
      <c r="G196" s="220"/>
      <c r="H196" s="221" t="s">
        <v>1</v>
      </c>
      <c r="I196" s="223"/>
      <c r="J196" s="220"/>
      <c r="K196" s="220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140</v>
      </c>
      <c r="AU196" s="228" t="s">
        <v>150</v>
      </c>
      <c r="AV196" s="13" t="s">
        <v>86</v>
      </c>
      <c r="AW196" s="13" t="s">
        <v>32</v>
      </c>
      <c r="AX196" s="13" t="s">
        <v>78</v>
      </c>
      <c r="AY196" s="228" t="s">
        <v>127</v>
      </c>
    </row>
    <row r="197" spans="2:51" s="14" customFormat="1" ht="11.25">
      <c r="B197" s="229"/>
      <c r="C197" s="230"/>
      <c r="D197" s="215" t="s">
        <v>140</v>
      </c>
      <c r="E197" s="231" t="s">
        <v>1</v>
      </c>
      <c r="F197" s="232" t="s">
        <v>227</v>
      </c>
      <c r="G197" s="230"/>
      <c r="H197" s="233">
        <v>270.61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140</v>
      </c>
      <c r="AU197" s="239" t="s">
        <v>150</v>
      </c>
      <c r="AV197" s="14" t="s">
        <v>88</v>
      </c>
      <c r="AW197" s="14" t="s">
        <v>32</v>
      </c>
      <c r="AX197" s="14" t="s">
        <v>78</v>
      </c>
      <c r="AY197" s="239" t="s">
        <v>127</v>
      </c>
    </row>
    <row r="198" spans="2:51" s="15" customFormat="1" ht="11.25">
      <c r="B198" s="240"/>
      <c r="C198" s="241"/>
      <c r="D198" s="215" t="s">
        <v>140</v>
      </c>
      <c r="E198" s="242" t="s">
        <v>1</v>
      </c>
      <c r="F198" s="243" t="s">
        <v>143</v>
      </c>
      <c r="G198" s="241"/>
      <c r="H198" s="244">
        <v>270.61</v>
      </c>
      <c r="I198" s="245"/>
      <c r="J198" s="241"/>
      <c r="K198" s="241"/>
      <c r="L198" s="246"/>
      <c r="M198" s="247"/>
      <c r="N198" s="248"/>
      <c r="O198" s="248"/>
      <c r="P198" s="248"/>
      <c r="Q198" s="248"/>
      <c r="R198" s="248"/>
      <c r="S198" s="248"/>
      <c r="T198" s="249"/>
      <c r="AT198" s="250" t="s">
        <v>140</v>
      </c>
      <c r="AU198" s="250" t="s">
        <v>150</v>
      </c>
      <c r="AV198" s="15" t="s">
        <v>136</v>
      </c>
      <c r="AW198" s="15" t="s">
        <v>32</v>
      </c>
      <c r="AX198" s="15" t="s">
        <v>86</v>
      </c>
      <c r="AY198" s="250" t="s">
        <v>127</v>
      </c>
    </row>
    <row r="199" spans="1:65" s="2" customFormat="1" ht="21.75" customHeight="1">
      <c r="A199" s="34"/>
      <c r="B199" s="35"/>
      <c r="C199" s="203" t="s">
        <v>8</v>
      </c>
      <c r="D199" s="203" t="s">
        <v>131</v>
      </c>
      <c r="E199" s="204" t="s">
        <v>228</v>
      </c>
      <c r="F199" s="205" t="s">
        <v>229</v>
      </c>
      <c r="G199" s="206" t="s">
        <v>134</v>
      </c>
      <c r="H199" s="207">
        <v>10824.2</v>
      </c>
      <c r="I199" s="208"/>
      <c r="J199" s="207">
        <f>ROUND(I199*H199,2)</f>
        <v>0</v>
      </c>
      <c r="K199" s="205" t="s">
        <v>135</v>
      </c>
      <c r="L199" s="39"/>
      <c r="M199" s="209" t="s">
        <v>1</v>
      </c>
      <c r="N199" s="210" t="s">
        <v>43</v>
      </c>
      <c r="O199" s="71"/>
      <c r="P199" s="211">
        <f>O199*H199</f>
        <v>0</v>
      </c>
      <c r="Q199" s="211">
        <v>0.00034</v>
      </c>
      <c r="R199" s="211">
        <f>Q199*H199</f>
        <v>3.6802280000000005</v>
      </c>
      <c r="S199" s="211">
        <v>0</v>
      </c>
      <c r="T199" s="21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3" t="s">
        <v>136</v>
      </c>
      <c r="AT199" s="213" t="s">
        <v>131</v>
      </c>
      <c r="AU199" s="213" t="s">
        <v>150</v>
      </c>
      <c r="AY199" s="17" t="s">
        <v>127</v>
      </c>
      <c r="BE199" s="214">
        <f>IF(N199="základní",J199,0)</f>
        <v>0</v>
      </c>
      <c r="BF199" s="214">
        <f>IF(N199="snížená",J199,0)</f>
        <v>0</v>
      </c>
      <c r="BG199" s="214">
        <f>IF(N199="zákl. přenesená",J199,0)</f>
        <v>0</v>
      </c>
      <c r="BH199" s="214">
        <f>IF(N199="sníž. přenesená",J199,0)</f>
        <v>0</v>
      </c>
      <c r="BI199" s="214">
        <f>IF(N199="nulová",J199,0)</f>
        <v>0</v>
      </c>
      <c r="BJ199" s="17" t="s">
        <v>86</v>
      </c>
      <c r="BK199" s="214">
        <f>ROUND(I199*H199,2)</f>
        <v>0</v>
      </c>
      <c r="BL199" s="17" t="s">
        <v>136</v>
      </c>
      <c r="BM199" s="213" t="s">
        <v>230</v>
      </c>
    </row>
    <row r="200" spans="1:47" s="2" customFormat="1" ht="11.25">
      <c r="A200" s="34"/>
      <c r="B200" s="35"/>
      <c r="C200" s="36"/>
      <c r="D200" s="215" t="s">
        <v>138</v>
      </c>
      <c r="E200" s="36"/>
      <c r="F200" s="216" t="s">
        <v>231</v>
      </c>
      <c r="G200" s="36"/>
      <c r="H200" s="36"/>
      <c r="I200" s="115"/>
      <c r="J200" s="36"/>
      <c r="K200" s="36"/>
      <c r="L200" s="39"/>
      <c r="M200" s="217"/>
      <c r="N200" s="218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138</v>
      </c>
      <c r="AU200" s="17" t="s">
        <v>150</v>
      </c>
    </row>
    <row r="201" spans="2:51" s="13" customFormat="1" ht="11.25">
      <c r="B201" s="219"/>
      <c r="C201" s="220"/>
      <c r="D201" s="215" t="s">
        <v>140</v>
      </c>
      <c r="E201" s="221" t="s">
        <v>1</v>
      </c>
      <c r="F201" s="222" t="s">
        <v>232</v>
      </c>
      <c r="G201" s="220"/>
      <c r="H201" s="221" t="s">
        <v>1</v>
      </c>
      <c r="I201" s="223"/>
      <c r="J201" s="220"/>
      <c r="K201" s="220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140</v>
      </c>
      <c r="AU201" s="228" t="s">
        <v>150</v>
      </c>
      <c r="AV201" s="13" t="s">
        <v>86</v>
      </c>
      <c r="AW201" s="13" t="s">
        <v>32</v>
      </c>
      <c r="AX201" s="13" t="s">
        <v>78</v>
      </c>
      <c r="AY201" s="228" t="s">
        <v>127</v>
      </c>
    </row>
    <row r="202" spans="2:51" s="14" customFormat="1" ht="11.25">
      <c r="B202" s="229"/>
      <c r="C202" s="230"/>
      <c r="D202" s="215" t="s">
        <v>140</v>
      </c>
      <c r="E202" s="231" t="s">
        <v>1</v>
      </c>
      <c r="F202" s="232" t="s">
        <v>170</v>
      </c>
      <c r="G202" s="230"/>
      <c r="H202" s="233">
        <v>5412.1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140</v>
      </c>
      <c r="AU202" s="239" t="s">
        <v>150</v>
      </c>
      <c r="AV202" s="14" t="s">
        <v>88</v>
      </c>
      <c r="AW202" s="14" t="s">
        <v>32</v>
      </c>
      <c r="AX202" s="14" t="s">
        <v>78</v>
      </c>
      <c r="AY202" s="239" t="s">
        <v>127</v>
      </c>
    </row>
    <row r="203" spans="2:51" s="13" customFormat="1" ht="11.25">
      <c r="B203" s="219"/>
      <c r="C203" s="220"/>
      <c r="D203" s="215" t="s">
        <v>140</v>
      </c>
      <c r="E203" s="221" t="s">
        <v>1</v>
      </c>
      <c r="F203" s="222" t="s">
        <v>232</v>
      </c>
      <c r="G203" s="220"/>
      <c r="H203" s="221" t="s">
        <v>1</v>
      </c>
      <c r="I203" s="223"/>
      <c r="J203" s="220"/>
      <c r="K203" s="220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140</v>
      </c>
      <c r="AU203" s="228" t="s">
        <v>150</v>
      </c>
      <c r="AV203" s="13" t="s">
        <v>86</v>
      </c>
      <c r="AW203" s="13" t="s">
        <v>32</v>
      </c>
      <c r="AX203" s="13" t="s">
        <v>78</v>
      </c>
      <c r="AY203" s="228" t="s">
        <v>127</v>
      </c>
    </row>
    <row r="204" spans="2:51" s="14" customFormat="1" ht="11.25">
      <c r="B204" s="229"/>
      <c r="C204" s="230"/>
      <c r="D204" s="215" t="s">
        <v>140</v>
      </c>
      <c r="E204" s="231" t="s">
        <v>1</v>
      </c>
      <c r="F204" s="232" t="s">
        <v>170</v>
      </c>
      <c r="G204" s="230"/>
      <c r="H204" s="233">
        <v>5412.1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140</v>
      </c>
      <c r="AU204" s="239" t="s">
        <v>150</v>
      </c>
      <c r="AV204" s="14" t="s">
        <v>88</v>
      </c>
      <c r="AW204" s="14" t="s">
        <v>32</v>
      </c>
      <c r="AX204" s="14" t="s">
        <v>78</v>
      </c>
      <c r="AY204" s="239" t="s">
        <v>127</v>
      </c>
    </row>
    <row r="205" spans="2:51" s="15" customFormat="1" ht="11.25">
      <c r="B205" s="240"/>
      <c r="C205" s="241"/>
      <c r="D205" s="215" t="s">
        <v>140</v>
      </c>
      <c r="E205" s="242" t="s">
        <v>1</v>
      </c>
      <c r="F205" s="243" t="s">
        <v>143</v>
      </c>
      <c r="G205" s="241"/>
      <c r="H205" s="244">
        <v>10824.2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140</v>
      </c>
      <c r="AU205" s="250" t="s">
        <v>150</v>
      </c>
      <c r="AV205" s="15" t="s">
        <v>136</v>
      </c>
      <c r="AW205" s="15" t="s">
        <v>32</v>
      </c>
      <c r="AX205" s="15" t="s">
        <v>86</v>
      </c>
      <c r="AY205" s="250" t="s">
        <v>127</v>
      </c>
    </row>
    <row r="206" spans="1:65" s="2" customFormat="1" ht="33" customHeight="1">
      <c r="A206" s="34"/>
      <c r="B206" s="35"/>
      <c r="C206" s="203" t="s">
        <v>233</v>
      </c>
      <c r="D206" s="203" t="s">
        <v>131</v>
      </c>
      <c r="E206" s="204" t="s">
        <v>234</v>
      </c>
      <c r="F206" s="205" t="s">
        <v>235</v>
      </c>
      <c r="G206" s="206" t="s">
        <v>193</v>
      </c>
      <c r="H206" s="207">
        <v>297.67</v>
      </c>
      <c r="I206" s="208"/>
      <c r="J206" s="207">
        <f>ROUND(I206*H206,2)</f>
        <v>0</v>
      </c>
      <c r="K206" s="205" t="s">
        <v>1</v>
      </c>
      <c r="L206" s="39"/>
      <c r="M206" s="209" t="s">
        <v>1</v>
      </c>
      <c r="N206" s="210" t="s">
        <v>43</v>
      </c>
      <c r="O206" s="71"/>
      <c r="P206" s="211">
        <f>O206*H206</f>
        <v>0</v>
      </c>
      <c r="Q206" s="211">
        <v>0</v>
      </c>
      <c r="R206" s="211">
        <f>Q206*H206</f>
        <v>0</v>
      </c>
      <c r="S206" s="211">
        <v>0</v>
      </c>
      <c r="T206" s="21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3" t="s">
        <v>136</v>
      </c>
      <c r="AT206" s="213" t="s">
        <v>131</v>
      </c>
      <c r="AU206" s="213" t="s">
        <v>150</v>
      </c>
      <c r="AY206" s="17" t="s">
        <v>127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17" t="s">
        <v>86</v>
      </c>
      <c r="BK206" s="214">
        <f>ROUND(I206*H206,2)</f>
        <v>0</v>
      </c>
      <c r="BL206" s="17" t="s">
        <v>136</v>
      </c>
      <c r="BM206" s="213" t="s">
        <v>236</v>
      </c>
    </row>
    <row r="207" spans="1:47" s="2" customFormat="1" ht="19.5">
      <c r="A207" s="34"/>
      <c r="B207" s="35"/>
      <c r="C207" s="36"/>
      <c r="D207" s="215" t="s">
        <v>138</v>
      </c>
      <c r="E207" s="36"/>
      <c r="F207" s="216" t="s">
        <v>235</v>
      </c>
      <c r="G207" s="36"/>
      <c r="H207" s="36"/>
      <c r="I207" s="115"/>
      <c r="J207" s="36"/>
      <c r="K207" s="36"/>
      <c r="L207" s="39"/>
      <c r="M207" s="217"/>
      <c r="N207" s="218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138</v>
      </c>
      <c r="AU207" s="17" t="s">
        <v>150</v>
      </c>
    </row>
    <row r="208" spans="2:51" s="13" customFormat="1" ht="22.5">
      <c r="B208" s="219"/>
      <c r="C208" s="220"/>
      <c r="D208" s="215" t="s">
        <v>140</v>
      </c>
      <c r="E208" s="221" t="s">
        <v>1</v>
      </c>
      <c r="F208" s="222" t="s">
        <v>237</v>
      </c>
      <c r="G208" s="220"/>
      <c r="H208" s="221" t="s">
        <v>1</v>
      </c>
      <c r="I208" s="223"/>
      <c r="J208" s="220"/>
      <c r="K208" s="220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140</v>
      </c>
      <c r="AU208" s="228" t="s">
        <v>150</v>
      </c>
      <c r="AV208" s="13" t="s">
        <v>86</v>
      </c>
      <c r="AW208" s="13" t="s">
        <v>32</v>
      </c>
      <c r="AX208" s="13" t="s">
        <v>78</v>
      </c>
      <c r="AY208" s="228" t="s">
        <v>127</v>
      </c>
    </row>
    <row r="209" spans="2:51" s="14" customFormat="1" ht="11.25">
      <c r="B209" s="229"/>
      <c r="C209" s="230"/>
      <c r="D209" s="215" t="s">
        <v>140</v>
      </c>
      <c r="E209" s="231" t="s">
        <v>1</v>
      </c>
      <c r="F209" s="232" t="s">
        <v>238</v>
      </c>
      <c r="G209" s="230"/>
      <c r="H209" s="233">
        <v>297.67</v>
      </c>
      <c r="I209" s="234"/>
      <c r="J209" s="230"/>
      <c r="K209" s="230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140</v>
      </c>
      <c r="AU209" s="239" t="s">
        <v>150</v>
      </c>
      <c r="AV209" s="14" t="s">
        <v>88</v>
      </c>
      <c r="AW209" s="14" t="s">
        <v>32</v>
      </c>
      <c r="AX209" s="14" t="s">
        <v>78</v>
      </c>
      <c r="AY209" s="239" t="s">
        <v>127</v>
      </c>
    </row>
    <row r="210" spans="2:51" s="15" customFormat="1" ht="11.25">
      <c r="B210" s="240"/>
      <c r="C210" s="241"/>
      <c r="D210" s="215" t="s">
        <v>140</v>
      </c>
      <c r="E210" s="242" t="s">
        <v>1</v>
      </c>
      <c r="F210" s="243" t="s">
        <v>143</v>
      </c>
      <c r="G210" s="241"/>
      <c r="H210" s="244">
        <v>297.67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AT210" s="250" t="s">
        <v>140</v>
      </c>
      <c r="AU210" s="250" t="s">
        <v>150</v>
      </c>
      <c r="AV210" s="15" t="s">
        <v>136</v>
      </c>
      <c r="AW210" s="15" t="s">
        <v>32</v>
      </c>
      <c r="AX210" s="15" t="s">
        <v>86</v>
      </c>
      <c r="AY210" s="250" t="s">
        <v>127</v>
      </c>
    </row>
    <row r="211" spans="1:65" s="2" customFormat="1" ht="21.75" customHeight="1">
      <c r="A211" s="34"/>
      <c r="B211" s="35"/>
      <c r="C211" s="203" t="s">
        <v>239</v>
      </c>
      <c r="D211" s="203" t="s">
        <v>131</v>
      </c>
      <c r="E211" s="204" t="s">
        <v>240</v>
      </c>
      <c r="F211" s="205" t="s">
        <v>241</v>
      </c>
      <c r="G211" s="206" t="s">
        <v>134</v>
      </c>
      <c r="H211" s="207">
        <v>5412.1</v>
      </c>
      <c r="I211" s="208"/>
      <c r="J211" s="207">
        <f>ROUND(I211*H211,2)</f>
        <v>0</v>
      </c>
      <c r="K211" s="205" t="s">
        <v>135</v>
      </c>
      <c r="L211" s="39"/>
      <c r="M211" s="209" t="s">
        <v>1</v>
      </c>
      <c r="N211" s="210" t="s">
        <v>43</v>
      </c>
      <c r="O211" s="71"/>
      <c r="P211" s="211">
        <f>O211*H211</f>
        <v>0</v>
      </c>
      <c r="Q211" s="211">
        <v>0.12966</v>
      </c>
      <c r="R211" s="211">
        <f>Q211*H211</f>
        <v>701.732886</v>
      </c>
      <c r="S211" s="211">
        <v>0</v>
      </c>
      <c r="T211" s="212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3" t="s">
        <v>136</v>
      </c>
      <c r="AT211" s="213" t="s">
        <v>131</v>
      </c>
      <c r="AU211" s="213" t="s">
        <v>150</v>
      </c>
      <c r="AY211" s="17" t="s">
        <v>127</v>
      </c>
      <c r="BE211" s="214">
        <f>IF(N211="základní",J211,0)</f>
        <v>0</v>
      </c>
      <c r="BF211" s="214">
        <f>IF(N211="snížená",J211,0)</f>
        <v>0</v>
      </c>
      <c r="BG211" s="214">
        <f>IF(N211="zákl. přenesená",J211,0)</f>
        <v>0</v>
      </c>
      <c r="BH211" s="214">
        <f>IF(N211="sníž. přenesená",J211,0)</f>
        <v>0</v>
      </c>
      <c r="BI211" s="214">
        <f>IF(N211="nulová",J211,0)</f>
        <v>0</v>
      </c>
      <c r="BJ211" s="17" t="s">
        <v>86</v>
      </c>
      <c r="BK211" s="214">
        <f>ROUND(I211*H211,2)</f>
        <v>0</v>
      </c>
      <c r="BL211" s="17" t="s">
        <v>136</v>
      </c>
      <c r="BM211" s="213" t="s">
        <v>242</v>
      </c>
    </row>
    <row r="212" spans="1:47" s="2" customFormat="1" ht="29.25">
      <c r="A212" s="34"/>
      <c r="B212" s="35"/>
      <c r="C212" s="36"/>
      <c r="D212" s="215" t="s">
        <v>138</v>
      </c>
      <c r="E212" s="36"/>
      <c r="F212" s="216" t="s">
        <v>243</v>
      </c>
      <c r="G212" s="36"/>
      <c r="H212" s="36"/>
      <c r="I212" s="115"/>
      <c r="J212" s="36"/>
      <c r="K212" s="36"/>
      <c r="L212" s="39"/>
      <c r="M212" s="217"/>
      <c r="N212" s="218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138</v>
      </c>
      <c r="AU212" s="17" t="s">
        <v>150</v>
      </c>
    </row>
    <row r="213" spans="2:51" s="13" customFormat="1" ht="11.25">
      <c r="B213" s="219"/>
      <c r="C213" s="220"/>
      <c r="D213" s="215" t="s">
        <v>140</v>
      </c>
      <c r="E213" s="221" t="s">
        <v>1</v>
      </c>
      <c r="F213" s="222" t="s">
        <v>244</v>
      </c>
      <c r="G213" s="220"/>
      <c r="H213" s="221" t="s">
        <v>1</v>
      </c>
      <c r="I213" s="223"/>
      <c r="J213" s="220"/>
      <c r="K213" s="220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140</v>
      </c>
      <c r="AU213" s="228" t="s">
        <v>150</v>
      </c>
      <c r="AV213" s="13" t="s">
        <v>86</v>
      </c>
      <c r="AW213" s="13" t="s">
        <v>32</v>
      </c>
      <c r="AX213" s="13" t="s">
        <v>78</v>
      </c>
      <c r="AY213" s="228" t="s">
        <v>127</v>
      </c>
    </row>
    <row r="214" spans="2:51" s="14" customFormat="1" ht="11.25">
      <c r="B214" s="229"/>
      <c r="C214" s="230"/>
      <c r="D214" s="215" t="s">
        <v>140</v>
      </c>
      <c r="E214" s="231" t="s">
        <v>1</v>
      </c>
      <c r="F214" s="232" t="s">
        <v>170</v>
      </c>
      <c r="G214" s="230"/>
      <c r="H214" s="233">
        <v>5412.1</v>
      </c>
      <c r="I214" s="234"/>
      <c r="J214" s="230"/>
      <c r="K214" s="230"/>
      <c r="L214" s="235"/>
      <c r="M214" s="236"/>
      <c r="N214" s="237"/>
      <c r="O214" s="237"/>
      <c r="P214" s="237"/>
      <c r="Q214" s="237"/>
      <c r="R214" s="237"/>
      <c r="S214" s="237"/>
      <c r="T214" s="238"/>
      <c r="AT214" s="239" t="s">
        <v>140</v>
      </c>
      <c r="AU214" s="239" t="s">
        <v>150</v>
      </c>
      <c r="AV214" s="14" t="s">
        <v>88</v>
      </c>
      <c r="AW214" s="14" t="s">
        <v>32</v>
      </c>
      <c r="AX214" s="14" t="s">
        <v>78</v>
      </c>
      <c r="AY214" s="239" t="s">
        <v>127</v>
      </c>
    </row>
    <row r="215" spans="2:51" s="15" customFormat="1" ht="11.25">
      <c r="B215" s="240"/>
      <c r="C215" s="241"/>
      <c r="D215" s="215" t="s">
        <v>140</v>
      </c>
      <c r="E215" s="242" t="s">
        <v>1</v>
      </c>
      <c r="F215" s="243" t="s">
        <v>143</v>
      </c>
      <c r="G215" s="241"/>
      <c r="H215" s="244">
        <v>5412.1</v>
      </c>
      <c r="I215" s="245"/>
      <c r="J215" s="241"/>
      <c r="K215" s="241"/>
      <c r="L215" s="246"/>
      <c r="M215" s="247"/>
      <c r="N215" s="248"/>
      <c r="O215" s="248"/>
      <c r="P215" s="248"/>
      <c r="Q215" s="248"/>
      <c r="R215" s="248"/>
      <c r="S215" s="248"/>
      <c r="T215" s="249"/>
      <c r="AT215" s="250" t="s">
        <v>140</v>
      </c>
      <c r="AU215" s="250" t="s">
        <v>150</v>
      </c>
      <c r="AV215" s="15" t="s">
        <v>136</v>
      </c>
      <c r="AW215" s="15" t="s">
        <v>32</v>
      </c>
      <c r="AX215" s="15" t="s">
        <v>86</v>
      </c>
      <c r="AY215" s="250" t="s">
        <v>127</v>
      </c>
    </row>
    <row r="216" spans="1:65" s="2" customFormat="1" ht="21.75" customHeight="1">
      <c r="A216" s="34"/>
      <c r="B216" s="35"/>
      <c r="C216" s="203" t="s">
        <v>245</v>
      </c>
      <c r="D216" s="203" t="s">
        <v>131</v>
      </c>
      <c r="E216" s="204" t="s">
        <v>246</v>
      </c>
      <c r="F216" s="205" t="s">
        <v>247</v>
      </c>
      <c r="G216" s="206" t="s">
        <v>153</v>
      </c>
      <c r="H216" s="207">
        <v>1275.89</v>
      </c>
      <c r="I216" s="208"/>
      <c r="J216" s="207">
        <f>ROUND(I216*H216,2)</f>
        <v>0</v>
      </c>
      <c r="K216" s="205" t="s">
        <v>135</v>
      </c>
      <c r="L216" s="39"/>
      <c r="M216" s="209" t="s">
        <v>1</v>
      </c>
      <c r="N216" s="210" t="s">
        <v>43</v>
      </c>
      <c r="O216" s="71"/>
      <c r="P216" s="211">
        <f>O216*H216</f>
        <v>0</v>
      </c>
      <c r="Q216" s="211">
        <v>0.000605063</v>
      </c>
      <c r="R216" s="211">
        <f>Q216*H216</f>
        <v>0.7719938310700001</v>
      </c>
      <c r="S216" s="211">
        <v>0</v>
      </c>
      <c r="T216" s="212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3" t="s">
        <v>136</v>
      </c>
      <c r="AT216" s="213" t="s">
        <v>131</v>
      </c>
      <c r="AU216" s="213" t="s">
        <v>150</v>
      </c>
      <c r="AY216" s="17" t="s">
        <v>127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17" t="s">
        <v>86</v>
      </c>
      <c r="BK216" s="214">
        <f>ROUND(I216*H216,2)</f>
        <v>0</v>
      </c>
      <c r="BL216" s="17" t="s">
        <v>136</v>
      </c>
      <c r="BM216" s="213" t="s">
        <v>248</v>
      </c>
    </row>
    <row r="217" spans="1:47" s="2" customFormat="1" ht="39">
      <c r="A217" s="34"/>
      <c r="B217" s="35"/>
      <c r="C217" s="36"/>
      <c r="D217" s="215" t="s">
        <v>138</v>
      </c>
      <c r="E217" s="36"/>
      <c r="F217" s="216" t="s">
        <v>249</v>
      </c>
      <c r="G217" s="36"/>
      <c r="H217" s="36"/>
      <c r="I217" s="115"/>
      <c r="J217" s="36"/>
      <c r="K217" s="36"/>
      <c r="L217" s="39"/>
      <c r="M217" s="217"/>
      <c r="N217" s="218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138</v>
      </c>
      <c r="AU217" s="17" t="s">
        <v>150</v>
      </c>
    </row>
    <row r="218" spans="2:51" s="13" customFormat="1" ht="22.5">
      <c r="B218" s="219"/>
      <c r="C218" s="220"/>
      <c r="D218" s="215" t="s">
        <v>140</v>
      </c>
      <c r="E218" s="221" t="s">
        <v>1</v>
      </c>
      <c r="F218" s="222" t="s">
        <v>250</v>
      </c>
      <c r="G218" s="220"/>
      <c r="H218" s="221" t="s">
        <v>1</v>
      </c>
      <c r="I218" s="223"/>
      <c r="J218" s="220"/>
      <c r="K218" s="220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140</v>
      </c>
      <c r="AU218" s="228" t="s">
        <v>150</v>
      </c>
      <c r="AV218" s="13" t="s">
        <v>86</v>
      </c>
      <c r="AW218" s="13" t="s">
        <v>32</v>
      </c>
      <c r="AX218" s="13" t="s">
        <v>78</v>
      </c>
      <c r="AY218" s="228" t="s">
        <v>127</v>
      </c>
    </row>
    <row r="219" spans="2:51" s="14" customFormat="1" ht="22.5">
      <c r="B219" s="229"/>
      <c r="C219" s="230"/>
      <c r="D219" s="215" t="s">
        <v>140</v>
      </c>
      <c r="E219" s="231" t="s">
        <v>1</v>
      </c>
      <c r="F219" s="232" t="s">
        <v>251</v>
      </c>
      <c r="G219" s="230"/>
      <c r="H219" s="233">
        <v>1275.89</v>
      </c>
      <c r="I219" s="234"/>
      <c r="J219" s="230"/>
      <c r="K219" s="230"/>
      <c r="L219" s="235"/>
      <c r="M219" s="236"/>
      <c r="N219" s="237"/>
      <c r="O219" s="237"/>
      <c r="P219" s="237"/>
      <c r="Q219" s="237"/>
      <c r="R219" s="237"/>
      <c r="S219" s="237"/>
      <c r="T219" s="238"/>
      <c r="AT219" s="239" t="s">
        <v>140</v>
      </c>
      <c r="AU219" s="239" t="s">
        <v>150</v>
      </c>
      <c r="AV219" s="14" t="s">
        <v>88</v>
      </c>
      <c r="AW219" s="14" t="s">
        <v>32</v>
      </c>
      <c r="AX219" s="14" t="s">
        <v>78</v>
      </c>
      <c r="AY219" s="239" t="s">
        <v>127</v>
      </c>
    </row>
    <row r="220" spans="2:51" s="15" customFormat="1" ht="11.25">
      <c r="B220" s="240"/>
      <c r="C220" s="241"/>
      <c r="D220" s="215" t="s">
        <v>140</v>
      </c>
      <c r="E220" s="242" t="s">
        <v>1</v>
      </c>
      <c r="F220" s="243" t="s">
        <v>143</v>
      </c>
      <c r="G220" s="241"/>
      <c r="H220" s="244">
        <v>1275.89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AT220" s="250" t="s">
        <v>140</v>
      </c>
      <c r="AU220" s="250" t="s">
        <v>150</v>
      </c>
      <c r="AV220" s="15" t="s">
        <v>136</v>
      </c>
      <c r="AW220" s="15" t="s">
        <v>32</v>
      </c>
      <c r="AX220" s="15" t="s">
        <v>86</v>
      </c>
      <c r="AY220" s="250" t="s">
        <v>127</v>
      </c>
    </row>
    <row r="221" spans="1:65" s="2" customFormat="1" ht="16.5" customHeight="1">
      <c r="A221" s="34"/>
      <c r="B221" s="35"/>
      <c r="C221" s="203" t="s">
        <v>252</v>
      </c>
      <c r="D221" s="203" t="s">
        <v>131</v>
      </c>
      <c r="E221" s="204" t="s">
        <v>253</v>
      </c>
      <c r="F221" s="205" t="s">
        <v>254</v>
      </c>
      <c r="G221" s="206" t="s">
        <v>134</v>
      </c>
      <c r="H221" s="207">
        <v>827.43</v>
      </c>
      <c r="I221" s="208"/>
      <c r="J221" s="207">
        <f>ROUND(I221*H221,2)</f>
        <v>0</v>
      </c>
      <c r="K221" s="205" t="s">
        <v>135</v>
      </c>
      <c r="L221" s="39"/>
      <c r="M221" s="209" t="s">
        <v>1</v>
      </c>
      <c r="N221" s="210" t="s">
        <v>43</v>
      </c>
      <c r="O221" s="71"/>
      <c r="P221" s="211">
        <f>O221*H221</f>
        <v>0</v>
      </c>
      <c r="Q221" s="211">
        <v>0.216</v>
      </c>
      <c r="R221" s="211">
        <f>Q221*H221</f>
        <v>178.72487999999998</v>
      </c>
      <c r="S221" s="211">
        <v>0</v>
      </c>
      <c r="T221" s="212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3" t="s">
        <v>136</v>
      </c>
      <c r="AT221" s="213" t="s">
        <v>131</v>
      </c>
      <c r="AU221" s="213" t="s">
        <v>150</v>
      </c>
      <c r="AY221" s="17" t="s">
        <v>127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17" t="s">
        <v>86</v>
      </c>
      <c r="BK221" s="214">
        <f>ROUND(I221*H221,2)</f>
        <v>0</v>
      </c>
      <c r="BL221" s="17" t="s">
        <v>136</v>
      </c>
      <c r="BM221" s="213" t="s">
        <v>255</v>
      </c>
    </row>
    <row r="222" spans="1:47" s="2" customFormat="1" ht="19.5">
      <c r="A222" s="34"/>
      <c r="B222" s="35"/>
      <c r="C222" s="36"/>
      <c r="D222" s="215" t="s">
        <v>138</v>
      </c>
      <c r="E222" s="36"/>
      <c r="F222" s="216" t="s">
        <v>256</v>
      </c>
      <c r="G222" s="36"/>
      <c r="H222" s="36"/>
      <c r="I222" s="115"/>
      <c r="J222" s="36"/>
      <c r="K222" s="36"/>
      <c r="L222" s="39"/>
      <c r="M222" s="217"/>
      <c r="N222" s="218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138</v>
      </c>
      <c r="AU222" s="17" t="s">
        <v>150</v>
      </c>
    </row>
    <row r="223" spans="2:51" s="13" customFormat="1" ht="11.25">
      <c r="B223" s="219"/>
      <c r="C223" s="220"/>
      <c r="D223" s="215" t="s">
        <v>140</v>
      </c>
      <c r="E223" s="221" t="s">
        <v>1</v>
      </c>
      <c r="F223" s="222" t="s">
        <v>257</v>
      </c>
      <c r="G223" s="220"/>
      <c r="H223" s="221" t="s">
        <v>1</v>
      </c>
      <c r="I223" s="223"/>
      <c r="J223" s="220"/>
      <c r="K223" s="220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140</v>
      </c>
      <c r="AU223" s="228" t="s">
        <v>150</v>
      </c>
      <c r="AV223" s="13" t="s">
        <v>86</v>
      </c>
      <c r="AW223" s="13" t="s">
        <v>32</v>
      </c>
      <c r="AX223" s="13" t="s">
        <v>78</v>
      </c>
      <c r="AY223" s="228" t="s">
        <v>127</v>
      </c>
    </row>
    <row r="224" spans="2:51" s="14" customFormat="1" ht="11.25">
      <c r="B224" s="229"/>
      <c r="C224" s="230"/>
      <c r="D224" s="215" t="s">
        <v>140</v>
      </c>
      <c r="E224" s="231" t="s">
        <v>1</v>
      </c>
      <c r="F224" s="232" t="s">
        <v>183</v>
      </c>
      <c r="G224" s="230"/>
      <c r="H224" s="233">
        <v>827.43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140</v>
      </c>
      <c r="AU224" s="239" t="s">
        <v>150</v>
      </c>
      <c r="AV224" s="14" t="s">
        <v>88</v>
      </c>
      <c r="AW224" s="14" t="s">
        <v>32</v>
      </c>
      <c r="AX224" s="14" t="s">
        <v>78</v>
      </c>
      <c r="AY224" s="239" t="s">
        <v>127</v>
      </c>
    </row>
    <row r="225" spans="2:51" s="15" customFormat="1" ht="11.25">
      <c r="B225" s="240"/>
      <c r="C225" s="241"/>
      <c r="D225" s="215" t="s">
        <v>140</v>
      </c>
      <c r="E225" s="242" t="s">
        <v>1</v>
      </c>
      <c r="F225" s="243" t="s">
        <v>143</v>
      </c>
      <c r="G225" s="241"/>
      <c r="H225" s="244">
        <v>827.43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AT225" s="250" t="s">
        <v>140</v>
      </c>
      <c r="AU225" s="250" t="s">
        <v>150</v>
      </c>
      <c r="AV225" s="15" t="s">
        <v>136</v>
      </c>
      <c r="AW225" s="15" t="s">
        <v>32</v>
      </c>
      <c r="AX225" s="15" t="s">
        <v>86</v>
      </c>
      <c r="AY225" s="250" t="s">
        <v>127</v>
      </c>
    </row>
    <row r="226" spans="2:63" s="12" customFormat="1" ht="22.9" customHeight="1">
      <c r="B226" s="187"/>
      <c r="C226" s="188"/>
      <c r="D226" s="189" t="s">
        <v>77</v>
      </c>
      <c r="E226" s="201" t="s">
        <v>258</v>
      </c>
      <c r="F226" s="201" t="s">
        <v>259</v>
      </c>
      <c r="G226" s="188"/>
      <c r="H226" s="188"/>
      <c r="I226" s="191"/>
      <c r="J226" s="202">
        <f>BK226</f>
        <v>0</v>
      </c>
      <c r="K226" s="188"/>
      <c r="L226" s="193"/>
      <c r="M226" s="194"/>
      <c r="N226" s="195"/>
      <c r="O226" s="195"/>
      <c r="P226" s="196">
        <f>SUM(P227:P238)</f>
        <v>0</v>
      </c>
      <c r="Q226" s="195"/>
      <c r="R226" s="196">
        <f>SUM(R227:R238)</f>
        <v>0</v>
      </c>
      <c r="S226" s="195"/>
      <c r="T226" s="197">
        <f>SUM(T227:T238)</f>
        <v>0</v>
      </c>
      <c r="AR226" s="198" t="s">
        <v>86</v>
      </c>
      <c r="AT226" s="199" t="s">
        <v>77</v>
      </c>
      <c r="AU226" s="199" t="s">
        <v>86</v>
      </c>
      <c r="AY226" s="198" t="s">
        <v>127</v>
      </c>
      <c r="BK226" s="200">
        <f>SUM(BK227:BK238)</f>
        <v>0</v>
      </c>
    </row>
    <row r="227" spans="1:65" s="2" customFormat="1" ht="21.75" customHeight="1">
      <c r="A227" s="34"/>
      <c r="B227" s="35"/>
      <c r="C227" s="203" t="s">
        <v>260</v>
      </c>
      <c r="D227" s="203" t="s">
        <v>131</v>
      </c>
      <c r="E227" s="204" t="s">
        <v>261</v>
      </c>
      <c r="F227" s="205" t="s">
        <v>262</v>
      </c>
      <c r="G227" s="206" t="s">
        <v>193</v>
      </c>
      <c r="H227" s="207">
        <v>1218.37</v>
      </c>
      <c r="I227" s="208"/>
      <c r="J227" s="207">
        <f>ROUND(I227*H227,2)</f>
        <v>0</v>
      </c>
      <c r="K227" s="205" t="s">
        <v>135</v>
      </c>
      <c r="L227" s="39"/>
      <c r="M227" s="209" t="s">
        <v>1</v>
      </c>
      <c r="N227" s="210" t="s">
        <v>43</v>
      </c>
      <c r="O227" s="71"/>
      <c r="P227" s="211">
        <f>O227*H227</f>
        <v>0</v>
      </c>
      <c r="Q227" s="211">
        <v>0</v>
      </c>
      <c r="R227" s="211">
        <f>Q227*H227</f>
        <v>0</v>
      </c>
      <c r="S227" s="211">
        <v>0</v>
      </c>
      <c r="T227" s="212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3" t="s">
        <v>136</v>
      </c>
      <c r="AT227" s="213" t="s">
        <v>131</v>
      </c>
      <c r="AU227" s="213" t="s">
        <v>88</v>
      </c>
      <c r="AY227" s="17" t="s">
        <v>127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17" t="s">
        <v>86</v>
      </c>
      <c r="BK227" s="214">
        <f>ROUND(I227*H227,2)</f>
        <v>0</v>
      </c>
      <c r="BL227" s="17" t="s">
        <v>136</v>
      </c>
      <c r="BM227" s="213" t="s">
        <v>263</v>
      </c>
    </row>
    <row r="228" spans="1:47" s="2" customFormat="1" ht="29.25">
      <c r="A228" s="34"/>
      <c r="B228" s="35"/>
      <c r="C228" s="36"/>
      <c r="D228" s="215" t="s">
        <v>138</v>
      </c>
      <c r="E228" s="36"/>
      <c r="F228" s="216" t="s">
        <v>264</v>
      </c>
      <c r="G228" s="36"/>
      <c r="H228" s="36"/>
      <c r="I228" s="115"/>
      <c r="J228" s="36"/>
      <c r="K228" s="36"/>
      <c r="L228" s="39"/>
      <c r="M228" s="217"/>
      <c r="N228" s="218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138</v>
      </c>
      <c r="AU228" s="17" t="s">
        <v>88</v>
      </c>
    </row>
    <row r="229" spans="2:51" s="13" customFormat="1" ht="11.25">
      <c r="B229" s="219"/>
      <c r="C229" s="220"/>
      <c r="D229" s="215" t="s">
        <v>140</v>
      </c>
      <c r="E229" s="221" t="s">
        <v>1</v>
      </c>
      <c r="F229" s="222" t="s">
        <v>265</v>
      </c>
      <c r="G229" s="220"/>
      <c r="H229" s="221" t="s">
        <v>1</v>
      </c>
      <c r="I229" s="223"/>
      <c r="J229" s="220"/>
      <c r="K229" s="220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140</v>
      </c>
      <c r="AU229" s="228" t="s">
        <v>88</v>
      </c>
      <c r="AV229" s="13" t="s">
        <v>86</v>
      </c>
      <c r="AW229" s="13" t="s">
        <v>32</v>
      </c>
      <c r="AX229" s="13" t="s">
        <v>78</v>
      </c>
      <c r="AY229" s="228" t="s">
        <v>127</v>
      </c>
    </row>
    <row r="230" spans="2:51" s="14" customFormat="1" ht="11.25">
      <c r="B230" s="229"/>
      <c r="C230" s="230"/>
      <c r="D230" s="215" t="s">
        <v>140</v>
      </c>
      <c r="E230" s="231" t="s">
        <v>1</v>
      </c>
      <c r="F230" s="232" t="s">
        <v>266</v>
      </c>
      <c r="G230" s="230"/>
      <c r="H230" s="233">
        <v>1004.05</v>
      </c>
      <c r="I230" s="234"/>
      <c r="J230" s="230"/>
      <c r="K230" s="230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140</v>
      </c>
      <c r="AU230" s="239" t="s">
        <v>88</v>
      </c>
      <c r="AV230" s="14" t="s">
        <v>88</v>
      </c>
      <c r="AW230" s="14" t="s">
        <v>32</v>
      </c>
      <c r="AX230" s="14" t="s">
        <v>78</v>
      </c>
      <c r="AY230" s="239" t="s">
        <v>127</v>
      </c>
    </row>
    <row r="231" spans="2:51" s="13" customFormat="1" ht="11.25">
      <c r="B231" s="219"/>
      <c r="C231" s="220"/>
      <c r="D231" s="215" t="s">
        <v>140</v>
      </c>
      <c r="E231" s="221" t="s">
        <v>1</v>
      </c>
      <c r="F231" s="222" t="s">
        <v>267</v>
      </c>
      <c r="G231" s="220"/>
      <c r="H231" s="221" t="s">
        <v>1</v>
      </c>
      <c r="I231" s="223"/>
      <c r="J231" s="220"/>
      <c r="K231" s="220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140</v>
      </c>
      <c r="AU231" s="228" t="s">
        <v>88</v>
      </c>
      <c r="AV231" s="13" t="s">
        <v>86</v>
      </c>
      <c r="AW231" s="13" t="s">
        <v>32</v>
      </c>
      <c r="AX231" s="13" t="s">
        <v>78</v>
      </c>
      <c r="AY231" s="228" t="s">
        <v>127</v>
      </c>
    </row>
    <row r="232" spans="2:51" s="14" customFormat="1" ht="11.25">
      <c r="B232" s="229"/>
      <c r="C232" s="230"/>
      <c r="D232" s="215" t="s">
        <v>140</v>
      </c>
      <c r="E232" s="231" t="s">
        <v>1</v>
      </c>
      <c r="F232" s="232" t="s">
        <v>268</v>
      </c>
      <c r="G232" s="230"/>
      <c r="H232" s="233">
        <v>214.32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AT232" s="239" t="s">
        <v>140</v>
      </c>
      <c r="AU232" s="239" t="s">
        <v>88</v>
      </c>
      <c r="AV232" s="14" t="s">
        <v>88</v>
      </c>
      <c r="AW232" s="14" t="s">
        <v>32</v>
      </c>
      <c r="AX232" s="14" t="s">
        <v>78</v>
      </c>
      <c r="AY232" s="239" t="s">
        <v>127</v>
      </c>
    </row>
    <row r="233" spans="2:51" s="15" customFormat="1" ht="11.25">
      <c r="B233" s="240"/>
      <c r="C233" s="241"/>
      <c r="D233" s="215" t="s">
        <v>140</v>
      </c>
      <c r="E233" s="242" t="s">
        <v>1</v>
      </c>
      <c r="F233" s="243" t="s">
        <v>143</v>
      </c>
      <c r="G233" s="241"/>
      <c r="H233" s="244">
        <v>1218.37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140</v>
      </c>
      <c r="AU233" s="250" t="s">
        <v>88</v>
      </c>
      <c r="AV233" s="15" t="s">
        <v>136</v>
      </c>
      <c r="AW233" s="15" t="s">
        <v>32</v>
      </c>
      <c r="AX233" s="15" t="s">
        <v>86</v>
      </c>
      <c r="AY233" s="250" t="s">
        <v>127</v>
      </c>
    </row>
    <row r="234" spans="1:65" s="2" customFormat="1" ht="21.75" customHeight="1">
      <c r="A234" s="34"/>
      <c r="B234" s="35"/>
      <c r="C234" s="203" t="s">
        <v>7</v>
      </c>
      <c r="D234" s="203" t="s">
        <v>131</v>
      </c>
      <c r="E234" s="204" t="s">
        <v>269</v>
      </c>
      <c r="F234" s="205" t="s">
        <v>270</v>
      </c>
      <c r="G234" s="206" t="s">
        <v>193</v>
      </c>
      <c r="H234" s="207">
        <v>4016.19</v>
      </c>
      <c r="I234" s="208"/>
      <c r="J234" s="207">
        <f>ROUND(I234*H234,2)</f>
        <v>0</v>
      </c>
      <c r="K234" s="205" t="s">
        <v>135</v>
      </c>
      <c r="L234" s="39"/>
      <c r="M234" s="209" t="s">
        <v>1</v>
      </c>
      <c r="N234" s="210" t="s">
        <v>43</v>
      </c>
      <c r="O234" s="71"/>
      <c r="P234" s="211">
        <f>O234*H234</f>
        <v>0</v>
      </c>
      <c r="Q234" s="211">
        <v>0</v>
      </c>
      <c r="R234" s="211">
        <f>Q234*H234</f>
        <v>0</v>
      </c>
      <c r="S234" s="211">
        <v>0</v>
      </c>
      <c r="T234" s="21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3" t="s">
        <v>136</v>
      </c>
      <c r="AT234" s="213" t="s">
        <v>131</v>
      </c>
      <c r="AU234" s="213" t="s">
        <v>88</v>
      </c>
      <c r="AY234" s="17" t="s">
        <v>127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17" t="s">
        <v>86</v>
      </c>
      <c r="BK234" s="214">
        <f>ROUND(I234*H234,2)</f>
        <v>0</v>
      </c>
      <c r="BL234" s="17" t="s">
        <v>136</v>
      </c>
      <c r="BM234" s="213" t="s">
        <v>271</v>
      </c>
    </row>
    <row r="235" spans="1:47" s="2" customFormat="1" ht="39">
      <c r="A235" s="34"/>
      <c r="B235" s="35"/>
      <c r="C235" s="36"/>
      <c r="D235" s="215" t="s">
        <v>138</v>
      </c>
      <c r="E235" s="36"/>
      <c r="F235" s="216" t="s">
        <v>272</v>
      </c>
      <c r="G235" s="36"/>
      <c r="H235" s="36"/>
      <c r="I235" s="115"/>
      <c r="J235" s="36"/>
      <c r="K235" s="36"/>
      <c r="L235" s="39"/>
      <c r="M235" s="217"/>
      <c r="N235" s="218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138</v>
      </c>
      <c r="AU235" s="17" t="s">
        <v>88</v>
      </c>
    </row>
    <row r="236" spans="2:51" s="13" customFormat="1" ht="11.25">
      <c r="B236" s="219"/>
      <c r="C236" s="220"/>
      <c r="D236" s="215" t="s">
        <v>140</v>
      </c>
      <c r="E236" s="221" t="s">
        <v>1</v>
      </c>
      <c r="F236" s="222" t="s">
        <v>265</v>
      </c>
      <c r="G236" s="220"/>
      <c r="H236" s="221" t="s">
        <v>1</v>
      </c>
      <c r="I236" s="223"/>
      <c r="J236" s="220"/>
      <c r="K236" s="220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140</v>
      </c>
      <c r="AU236" s="228" t="s">
        <v>88</v>
      </c>
      <c r="AV236" s="13" t="s">
        <v>86</v>
      </c>
      <c r="AW236" s="13" t="s">
        <v>32</v>
      </c>
      <c r="AX236" s="13" t="s">
        <v>78</v>
      </c>
      <c r="AY236" s="228" t="s">
        <v>127</v>
      </c>
    </row>
    <row r="237" spans="2:51" s="14" customFormat="1" ht="11.25">
      <c r="B237" s="229"/>
      <c r="C237" s="230"/>
      <c r="D237" s="215" t="s">
        <v>140</v>
      </c>
      <c r="E237" s="231" t="s">
        <v>1</v>
      </c>
      <c r="F237" s="232" t="s">
        <v>273</v>
      </c>
      <c r="G237" s="230"/>
      <c r="H237" s="233">
        <v>4016.19</v>
      </c>
      <c r="I237" s="234"/>
      <c r="J237" s="230"/>
      <c r="K237" s="230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140</v>
      </c>
      <c r="AU237" s="239" t="s">
        <v>88</v>
      </c>
      <c r="AV237" s="14" t="s">
        <v>88</v>
      </c>
      <c r="AW237" s="14" t="s">
        <v>32</v>
      </c>
      <c r="AX237" s="14" t="s">
        <v>78</v>
      </c>
      <c r="AY237" s="239" t="s">
        <v>127</v>
      </c>
    </row>
    <row r="238" spans="2:51" s="15" customFormat="1" ht="11.25">
      <c r="B238" s="240"/>
      <c r="C238" s="241"/>
      <c r="D238" s="215" t="s">
        <v>140</v>
      </c>
      <c r="E238" s="242" t="s">
        <v>1</v>
      </c>
      <c r="F238" s="243" t="s">
        <v>143</v>
      </c>
      <c r="G238" s="241"/>
      <c r="H238" s="244">
        <v>4016.19</v>
      </c>
      <c r="I238" s="245"/>
      <c r="J238" s="241"/>
      <c r="K238" s="241"/>
      <c r="L238" s="246"/>
      <c r="M238" s="251"/>
      <c r="N238" s="252"/>
      <c r="O238" s="252"/>
      <c r="P238" s="252"/>
      <c r="Q238" s="252"/>
      <c r="R238" s="252"/>
      <c r="S238" s="252"/>
      <c r="T238" s="253"/>
      <c r="AT238" s="250" t="s">
        <v>140</v>
      </c>
      <c r="AU238" s="250" t="s">
        <v>88</v>
      </c>
      <c r="AV238" s="15" t="s">
        <v>136</v>
      </c>
      <c r="AW238" s="15" t="s">
        <v>32</v>
      </c>
      <c r="AX238" s="15" t="s">
        <v>86</v>
      </c>
      <c r="AY238" s="250" t="s">
        <v>127</v>
      </c>
    </row>
    <row r="239" spans="1:31" s="2" customFormat="1" ht="6.95" customHeight="1">
      <c r="A239" s="34"/>
      <c r="B239" s="54"/>
      <c r="C239" s="55"/>
      <c r="D239" s="55"/>
      <c r="E239" s="55"/>
      <c r="F239" s="55"/>
      <c r="G239" s="55"/>
      <c r="H239" s="55"/>
      <c r="I239" s="152"/>
      <c r="J239" s="55"/>
      <c r="K239" s="55"/>
      <c r="L239" s="39"/>
      <c r="M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</sheetData>
  <sheetProtection algorithmName="SHA-512" hashValue="sBRcw7TPos6v8sZ6Wo8hq/cjokNCEo3SWX9CkOFQhslzL9QH50dEJ7fsywpGIGOhCWy3Y2Gx/gaACPDQq29iFQ==" saltValue="CVW43CKnktl4mOL+ZGDCkC5dUOE52BnOMV0hJK42U5CiZrTMJOQ3PnS97DFH9xQa+Sny8J8C8FNRbRBMVs+hew==" spinCount="100000" sheet="1" objects="1" scenarios="1" formatColumns="0" formatRows="0" autoFilter="0"/>
  <autoFilter ref="C121:K23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88</v>
      </c>
    </row>
    <row r="4" spans="2:46" s="1" customFormat="1" ht="24.95" customHeight="1">
      <c r="B4" s="20"/>
      <c r="D4" s="112" t="s">
        <v>98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15</v>
      </c>
      <c r="I6" s="108"/>
      <c r="L6" s="20"/>
    </row>
    <row r="7" spans="2:12" s="1" customFormat="1" ht="16.5" customHeight="1">
      <c r="B7" s="20"/>
      <c r="E7" s="295" t="str">
        <f>'Rekapitulace stavby'!K6</f>
        <v>III/11745 - ŽDÍREC</v>
      </c>
      <c r="F7" s="296"/>
      <c r="G7" s="296"/>
      <c r="H7" s="296"/>
      <c r="I7" s="108"/>
      <c r="L7" s="20"/>
    </row>
    <row r="8" spans="1:31" s="2" customFormat="1" ht="12" customHeight="1">
      <c r="A8" s="34"/>
      <c r="B8" s="39"/>
      <c r="C8" s="34"/>
      <c r="D8" s="114" t="s">
        <v>99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274</v>
      </c>
      <c r="F9" s="298"/>
      <c r="G9" s="298"/>
      <c r="H9" s="298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17</v>
      </c>
      <c r="E11" s="34"/>
      <c r="F11" s="116" t="s">
        <v>1</v>
      </c>
      <c r="G11" s="34"/>
      <c r="H11" s="34"/>
      <c r="I11" s="117" t="s">
        <v>18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19</v>
      </c>
      <c r="E12" s="34"/>
      <c r="F12" s="116" t="s">
        <v>20</v>
      </c>
      <c r="G12" s="34"/>
      <c r="H12" s="34"/>
      <c r="I12" s="117" t="s">
        <v>21</v>
      </c>
      <c r="J12" s="118" t="str">
        <f>'Rekapitulace stavby'!AN8</f>
        <v>13. 6. 2019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23</v>
      </c>
      <c r="E14" s="34"/>
      <c r="F14" s="34"/>
      <c r="G14" s="34"/>
      <c r="H14" s="34"/>
      <c r="I14" s="117" t="s">
        <v>24</v>
      </c>
      <c r="J14" s="11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">
        <v>25</v>
      </c>
      <c r="F15" s="34"/>
      <c r="G15" s="34"/>
      <c r="H15" s="34"/>
      <c r="I15" s="117" t="s">
        <v>26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27</v>
      </c>
      <c r="E17" s="34"/>
      <c r="F17" s="34"/>
      <c r="G17" s="34"/>
      <c r="H17" s="34"/>
      <c r="I17" s="117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7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29</v>
      </c>
      <c r="E20" s="34"/>
      <c r="F20" s="34"/>
      <c r="G20" s="34"/>
      <c r="H20" s="34"/>
      <c r="I20" s="117" t="s">
        <v>24</v>
      </c>
      <c r="J20" s="116" t="s">
        <v>30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31</v>
      </c>
      <c r="F21" s="34"/>
      <c r="G21" s="34"/>
      <c r="H21" s="34"/>
      <c r="I21" s="117" t="s">
        <v>26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34</v>
      </c>
      <c r="E23" s="34"/>
      <c r="F23" s="34"/>
      <c r="G23" s="34"/>
      <c r="H23" s="34"/>
      <c r="I23" s="117" t="s">
        <v>24</v>
      </c>
      <c r="J23" s="116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36</v>
      </c>
      <c r="F24" s="34"/>
      <c r="G24" s="34"/>
      <c r="H24" s="34"/>
      <c r="I24" s="117" t="s">
        <v>26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37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01" t="s">
        <v>1</v>
      </c>
      <c r="F27" s="301"/>
      <c r="G27" s="301"/>
      <c r="H27" s="301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38</v>
      </c>
      <c r="E30" s="34"/>
      <c r="F30" s="34"/>
      <c r="G30" s="34"/>
      <c r="H30" s="34"/>
      <c r="I30" s="115"/>
      <c r="J30" s="126">
        <f>ROUND(J122,1)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40</v>
      </c>
      <c r="G32" s="34"/>
      <c r="H32" s="34"/>
      <c r="I32" s="128" t="s">
        <v>39</v>
      </c>
      <c r="J32" s="127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42</v>
      </c>
      <c r="E33" s="114" t="s">
        <v>43</v>
      </c>
      <c r="F33" s="130">
        <f>ROUND((SUM(BE122:BE341)),1)</f>
        <v>0</v>
      </c>
      <c r="G33" s="34"/>
      <c r="H33" s="34"/>
      <c r="I33" s="131">
        <v>0.21</v>
      </c>
      <c r="J33" s="130">
        <f>ROUND(((SUM(BE122:BE341))*I33),1)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44</v>
      </c>
      <c r="F34" s="130">
        <f>ROUND((SUM(BF122:BF341)),1)</f>
        <v>0</v>
      </c>
      <c r="G34" s="34"/>
      <c r="H34" s="34"/>
      <c r="I34" s="131">
        <v>0.15</v>
      </c>
      <c r="J34" s="130">
        <f>ROUND(((SUM(BF122:BF341))*I34),1)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45</v>
      </c>
      <c r="F35" s="130">
        <f>ROUND((SUM(BG122:BG341)),1)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46</v>
      </c>
      <c r="F36" s="130">
        <f>ROUND((SUM(BH122:BH341)),1)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47</v>
      </c>
      <c r="F37" s="130">
        <f>ROUND((SUM(BI122:BI341)),1)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48</v>
      </c>
      <c r="E39" s="134"/>
      <c r="F39" s="134"/>
      <c r="G39" s="135" t="s">
        <v>49</v>
      </c>
      <c r="H39" s="136" t="s">
        <v>50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51</v>
      </c>
      <c r="E50" s="141"/>
      <c r="F50" s="141"/>
      <c r="G50" s="140" t="s">
        <v>52</v>
      </c>
      <c r="H50" s="141"/>
      <c r="I50" s="142"/>
      <c r="J50" s="141"/>
      <c r="K50" s="141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3" t="s">
        <v>53</v>
      </c>
      <c r="E61" s="144"/>
      <c r="F61" s="145" t="s">
        <v>54</v>
      </c>
      <c r="G61" s="143" t="s">
        <v>53</v>
      </c>
      <c r="H61" s="144"/>
      <c r="I61" s="146"/>
      <c r="J61" s="147" t="s">
        <v>54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0" t="s">
        <v>55</v>
      </c>
      <c r="E65" s="148"/>
      <c r="F65" s="148"/>
      <c r="G65" s="140" t="s">
        <v>56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3" t="s">
        <v>53</v>
      </c>
      <c r="E76" s="144"/>
      <c r="F76" s="145" t="s">
        <v>54</v>
      </c>
      <c r="G76" s="143" t="s">
        <v>53</v>
      </c>
      <c r="H76" s="144"/>
      <c r="I76" s="146"/>
      <c r="J76" s="147" t="s">
        <v>54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2" t="str">
        <f>E7</f>
        <v>III/11745 - ŽDÍREC</v>
      </c>
      <c r="F85" s="303"/>
      <c r="G85" s="303"/>
      <c r="H85" s="303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4" t="str">
        <f>E9</f>
        <v>SO 102 - Komunikace</v>
      </c>
      <c r="F87" s="304"/>
      <c r="G87" s="304"/>
      <c r="H87" s="304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19</v>
      </c>
      <c r="D89" s="36"/>
      <c r="E89" s="36"/>
      <c r="F89" s="27" t="str">
        <f>F12</f>
        <v>Ždírec</v>
      </c>
      <c r="G89" s="36"/>
      <c r="H89" s="36"/>
      <c r="I89" s="117" t="s">
        <v>21</v>
      </c>
      <c r="J89" s="66" t="str">
        <f>IF(J12="","",J12)</f>
        <v>13. 6. 2019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117" t="s">
        <v>29</v>
      </c>
      <c r="J91" s="32" t="str">
        <f>E21</f>
        <v>U-PROJEKT DOS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17" t="s">
        <v>34</v>
      </c>
      <c r="J92" s="32" t="str">
        <f>E24</f>
        <v>SPRINCL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102</v>
      </c>
      <c r="D94" s="157"/>
      <c r="E94" s="157"/>
      <c r="F94" s="157"/>
      <c r="G94" s="157"/>
      <c r="H94" s="157"/>
      <c r="I94" s="158"/>
      <c r="J94" s="159" t="s">
        <v>103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104</v>
      </c>
      <c r="D96" s="36"/>
      <c r="E96" s="36"/>
      <c r="F96" s="36"/>
      <c r="G96" s="36"/>
      <c r="H96" s="36"/>
      <c r="I96" s="115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2:12" s="9" customFormat="1" ht="24.95" customHeight="1">
      <c r="B97" s="161"/>
      <c r="C97" s="162"/>
      <c r="D97" s="163" t="s">
        <v>106</v>
      </c>
      <c r="E97" s="164"/>
      <c r="F97" s="164"/>
      <c r="G97" s="164"/>
      <c r="H97" s="164"/>
      <c r="I97" s="165"/>
      <c r="J97" s="166">
        <f>J123</f>
        <v>0</v>
      </c>
      <c r="K97" s="162"/>
      <c r="L97" s="167"/>
    </row>
    <row r="98" spans="2:12" s="10" customFormat="1" ht="19.9" customHeight="1">
      <c r="B98" s="168"/>
      <c r="C98" s="169"/>
      <c r="D98" s="170" t="s">
        <v>108</v>
      </c>
      <c r="E98" s="171"/>
      <c r="F98" s="171"/>
      <c r="G98" s="171"/>
      <c r="H98" s="171"/>
      <c r="I98" s="172"/>
      <c r="J98" s="173">
        <f>J124</f>
        <v>0</v>
      </c>
      <c r="K98" s="169"/>
      <c r="L98" s="174"/>
    </row>
    <row r="99" spans="2:12" s="10" customFormat="1" ht="19.9" customHeight="1">
      <c r="B99" s="168"/>
      <c r="C99" s="169"/>
      <c r="D99" s="170" t="s">
        <v>109</v>
      </c>
      <c r="E99" s="171"/>
      <c r="F99" s="171"/>
      <c r="G99" s="171"/>
      <c r="H99" s="171"/>
      <c r="I99" s="172"/>
      <c r="J99" s="173">
        <f>J244</f>
        <v>0</v>
      </c>
      <c r="K99" s="169"/>
      <c r="L99" s="174"/>
    </row>
    <row r="100" spans="2:12" s="10" customFormat="1" ht="14.85" customHeight="1">
      <c r="B100" s="168"/>
      <c r="C100" s="169"/>
      <c r="D100" s="170" t="s">
        <v>110</v>
      </c>
      <c r="E100" s="171"/>
      <c r="F100" s="171"/>
      <c r="G100" s="171"/>
      <c r="H100" s="171"/>
      <c r="I100" s="172"/>
      <c r="J100" s="173">
        <f>J245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275</v>
      </c>
      <c r="E101" s="171"/>
      <c r="F101" s="171"/>
      <c r="G101" s="171"/>
      <c r="H101" s="171"/>
      <c r="I101" s="172"/>
      <c r="J101" s="173">
        <f>J297</f>
        <v>0</v>
      </c>
      <c r="K101" s="169"/>
      <c r="L101" s="174"/>
    </row>
    <row r="102" spans="2:12" s="10" customFormat="1" ht="19.9" customHeight="1">
      <c r="B102" s="168"/>
      <c r="C102" s="169"/>
      <c r="D102" s="170" t="s">
        <v>111</v>
      </c>
      <c r="E102" s="171"/>
      <c r="F102" s="171"/>
      <c r="G102" s="171"/>
      <c r="H102" s="171"/>
      <c r="I102" s="172"/>
      <c r="J102" s="173">
        <f>J324</f>
        <v>0</v>
      </c>
      <c r="K102" s="169"/>
      <c r="L102" s="174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115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152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155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112</v>
      </c>
      <c r="D109" s="36"/>
      <c r="E109" s="36"/>
      <c r="F109" s="36"/>
      <c r="G109" s="36"/>
      <c r="H109" s="36"/>
      <c r="I109" s="115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15</v>
      </c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02" t="str">
        <f>E7</f>
        <v>III/11745 - ŽDÍREC</v>
      </c>
      <c r="F112" s="303"/>
      <c r="G112" s="303"/>
      <c r="H112" s="303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99</v>
      </c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54" t="str">
        <f>E9</f>
        <v>SO 102 - Komunikace</v>
      </c>
      <c r="F114" s="304"/>
      <c r="G114" s="304"/>
      <c r="H114" s="304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19</v>
      </c>
      <c r="D116" s="36"/>
      <c r="E116" s="36"/>
      <c r="F116" s="27" t="str">
        <f>F12</f>
        <v>Ždírec</v>
      </c>
      <c r="G116" s="36"/>
      <c r="H116" s="36"/>
      <c r="I116" s="117" t="s">
        <v>21</v>
      </c>
      <c r="J116" s="66" t="str">
        <f>IF(J12="","",J12)</f>
        <v>13. 6. 2019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5.7" customHeight="1">
      <c r="A118" s="34"/>
      <c r="B118" s="35"/>
      <c r="C118" s="29" t="s">
        <v>23</v>
      </c>
      <c r="D118" s="36"/>
      <c r="E118" s="36"/>
      <c r="F118" s="27" t="str">
        <f>E15</f>
        <v xml:space="preserve"> </v>
      </c>
      <c r="G118" s="36"/>
      <c r="H118" s="36"/>
      <c r="I118" s="117" t="s">
        <v>29</v>
      </c>
      <c r="J118" s="32" t="str">
        <f>E21</f>
        <v>U-PROJEKT DOS s.r.o.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27</v>
      </c>
      <c r="D119" s="36"/>
      <c r="E119" s="36"/>
      <c r="F119" s="27" t="str">
        <f>IF(E18="","",E18)</f>
        <v>Vyplň údaj</v>
      </c>
      <c r="G119" s="36"/>
      <c r="H119" s="36"/>
      <c r="I119" s="117" t="s">
        <v>34</v>
      </c>
      <c r="J119" s="32" t="str">
        <f>E24</f>
        <v>SPRINCL s.r.o.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115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75"/>
      <c r="B121" s="176"/>
      <c r="C121" s="177" t="s">
        <v>113</v>
      </c>
      <c r="D121" s="178" t="s">
        <v>63</v>
      </c>
      <c r="E121" s="178" t="s">
        <v>59</v>
      </c>
      <c r="F121" s="178" t="s">
        <v>60</v>
      </c>
      <c r="G121" s="178" t="s">
        <v>114</v>
      </c>
      <c r="H121" s="178" t="s">
        <v>115</v>
      </c>
      <c r="I121" s="179" t="s">
        <v>116</v>
      </c>
      <c r="J121" s="178" t="s">
        <v>103</v>
      </c>
      <c r="K121" s="180" t="s">
        <v>117</v>
      </c>
      <c r="L121" s="181"/>
      <c r="M121" s="75" t="s">
        <v>1</v>
      </c>
      <c r="N121" s="76" t="s">
        <v>42</v>
      </c>
      <c r="O121" s="76" t="s">
        <v>118</v>
      </c>
      <c r="P121" s="76" t="s">
        <v>119</v>
      </c>
      <c r="Q121" s="76" t="s">
        <v>120</v>
      </c>
      <c r="R121" s="76" t="s">
        <v>121</v>
      </c>
      <c r="S121" s="76" t="s">
        <v>122</v>
      </c>
      <c r="T121" s="77" t="s">
        <v>123</v>
      </c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</row>
    <row r="122" spans="1:63" s="2" customFormat="1" ht="22.9" customHeight="1">
      <c r="A122" s="34"/>
      <c r="B122" s="35"/>
      <c r="C122" s="82" t="s">
        <v>124</v>
      </c>
      <c r="D122" s="36"/>
      <c r="E122" s="36"/>
      <c r="F122" s="36"/>
      <c r="G122" s="36"/>
      <c r="H122" s="36"/>
      <c r="I122" s="115"/>
      <c r="J122" s="182">
        <f>BK122</f>
        <v>0</v>
      </c>
      <c r="K122" s="36"/>
      <c r="L122" s="39"/>
      <c r="M122" s="78"/>
      <c r="N122" s="183"/>
      <c r="O122" s="79"/>
      <c r="P122" s="184">
        <f>P123</f>
        <v>0</v>
      </c>
      <c r="Q122" s="79"/>
      <c r="R122" s="184">
        <f>R123</f>
        <v>5778.80680413926</v>
      </c>
      <c r="S122" s="79"/>
      <c r="T122" s="185">
        <f>T123</f>
        <v>3831.2219699999996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77</v>
      </c>
      <c r="AU122" s="17" t="s">
        <v>105</v>
      </c>
      <c r="BK122" s="186">
        <f>BK123</f>
        <v>0</v>
      </c>
    </row>
    <row r="123" spans="2:63" s="12" customFormat="1" ht="25.9" customHeight="1">
      <c r="B123" s="187"/>
      <c r="C123" s="188"/>
      <c r="D123" s="189" t="s">
        <v>77</v>
      </c>
      <c r="E123" s="190" t="s">
        <v>125</v>
      </c>
      <c r="F123" s="190" t="s">
        <v>126</v>
      </c>
      <c r="G123" s="188"/>
      <c r="H123" s="188"/>
      <c r="I123" s="191"/>
      <c r="J123" s="192">
        <f>BK123</f>
        <v>0</v>
      </c>
      <c r="K123" s="188"/>
      <c r="L123" s="193"/>
      <c r="M123" s="194"/>
      <c r="N123" s="195"/>
      <c r="O123" s="195"/>
      <c r="P123" s="196">
        <f>P124+P244+P297+P324</f>
        <v>0</v>
      </c>
      <c r="Q123" s="195"/>
      <c r="R123" s="196">
        <f>R124+R244+R297+R324</f>
        <v>5778.80680413926</v>
      </c>
      <c r="S123" s="195"/>
      <c r="T123" s="197">
        <f>T124+T244+T297+T324</f>
        <v>3831.2219699999996</v>
      </c>
      <c r="AR123" s="198" t="s">
        <v>86</v>
      </c>
      <c r="AT123" s="199" t="s">
        <v>77</v>
      </c>
      <c r="AU123" s="199" t="s">
        <v>78</v>
      </c>
      <c r="AY123" s="198" t="s">
        <v>127</v>
      </c>
      <c r="BK123" s="200">
        <f>BK124+BK244+BK297+BK324</f>
        <v>0</v>
      </c>
    </row>
    <row r="124" spans="2:63" s="12" customFormat="1" ht="22.9" customHeight="1">
      <c r="B124" s="187"/>
      <c r="C124" s="188"/>
      <c r="D124" s="189" t="s">
        <v>77</v>
      </c>
      <c r="E124" s="201" t="s">
        <v>129</v>
      </c>
      <c r="F124" s="201" t="s">
        <v>130</v>
      </c>
      <c r="G124" s="188"/>
      <c r="H124" s="188"/>
      <c r="I124" s="191"/>
      <c r="J124" s="202">
        <f>BK124</f>
        <v>0</v>
      </c>
      <c r="K124" s="188"/>
      <c r="L124" s="193"/>
      <c r="M124" s="194"/>
      <c r="N124" s="195"/>
      <c r="O124" s="195"/>
      <c r="P124" s="196">
        <f>SUM(P125:P243)</f>
        <v>0</v>
      </c>
      <c r="Q124" s="195"/>
      <c r="R124" s="196">
        <f>SUM(R125:R243)</f>
        <v>1.0798949006499998</v>
      </c>
      <c r="S124" s="195"/>
      <c r="T124" s="197">
        <f>SUM(T125:T243)</f>
        <v>3831.2219699999996</v>
      </c>
      <c r="AR124" s="198" t="s">
        <v>86</v>
      </c>
      <c r="AT124" s="199" t="s">
        <v>77</v>
      </c>
      <c r="AU124" s="199" t="s">
        <v>86</v>
      </c>
      <c r="AY124" s="198" t="s">
        <v>127</v>
      </c>
      <c r="BK124" s="200">
        <f>SUM(BK125:BK243)</f>
        <v>0</v>
      </c>
    </row>
    <row r="125" spans="1:65" s="2" customFormat="1" ht="21.75" customHeight="1">
      <c r="A125" s="34"/>
      <c r="B125" s="35"/>
      <c r="C125" s="203" t="s">
        <v>86</v>
      </c>
      <c r="D125" s="203" t="s">
        <v>131</v>
      </c>
      <c r="E125" s="204" t="s">
        <v>276</v>
      </c>
      <c r="F125" s="205" t="s">
        <v>277</v>
      </c>
      <c r="G125" s="206" t="s">
        <v>134</v>
      </c>
      <c r="H125" s="207">
        <v>211.29</v>
      </c>
      <c r="I125" s="208"/>
      <c r="J125" s="207">
        <f>ROUND(I125*H125,2)</f>
        <v>0</v>
      </c>
      <c r="K125" s="205" t="s">
        <v>135</v>
      </c>
      <c r="L125" s="39"/>
      <c r="M125" s="209" t="s">
        <v>1</v>
      </c>
      <c r="N125" s="210" t="s">
        <v>43</v>
      </c>
      <c r="O125" s="71"/>
      <c r="P125" s="211">
        <f>O125*H125</f>
        <v>0</v>
      </c>
      <c r="Q125" s="211">
        <v>3.025E-05</v>
      </c>
      <c r="R125" s="211">
        <f>Q125*H125</f>
        <v>0.0063915225</v>
      </c>
      <c r="S125" s="211">
        <v>0.077</v>
      </c>
      <c r="T125" s="212">
        <f>S125*H125</f>
        <v>16.26933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3" t="s">
        <v>136</v>
      </c>
      <c r="AT125" s="213" t="s">
        <v>131</v>
      </c>
      <c r="AU125" s="213" t="s">
        <v>88</v>
      </c>
      <c r="AY125" s="17" t="s">
        <v>127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7" t="s">
        <v>86</v>
      </c>
      <c r="BK125" s="214">
        <f>ROUND(I125*H125,2)</f>
        <v>0</v>
      </c>
      <c r="BL125" s="17" t="s">
        <v>136</v>
      </c>
      <c r="BM125" s="213" t="s">
        <v>278</v>
      </c>
    </row>
    <row r="126" spans="1:47" s="2" customFormat="1" ht="29.25">
      <c r="A126" s="34"/>
      <c r="B126" s="35"/>
      <c r="C126" s="36"/>
      <c r="D126" s="215" t="s">
        <v>138</v>
      </c>
      <c r="E126" s="36"/>
      <c r="F126" s="216" t="s">
        <v>279</v>
      </c>
      <c r="G126" s="36"/>
      <c r="H126" s="36"/>
      <c r="I126" s="115"/>
      <c r="J126" s="36"/>
      <c r="K126" s="36"/>
      <c r="L126" s="39"/>
      <c r="M126" s="217"/>
      <c r="N126" s="218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138</v>
      </c>
      <c r="AU126" s="17" t="s">
        <v>88</v>
      </c>
    </row>
    <row r="127" spans="2:51" s="13" customFormat="1" ht="11.25">
      <c r="B127" s="219"/>
      <c r="C127" s="220"/>
      <c r="D127" s="215" t="s">
        <v>140</v>
      </c>
      <c r="E127" s="221" t="s">
        <v>1</v>
      </c>
      <c r="F127" s="222" t="s">
        <v>280</v>
      </c>
      <c r="G127" s="220"/>
      <c r="H127" s="221" t="s">
        <v>1</v>
      </c>
      <c r="I127" s="223"/>
      <c r="J127" s="220"/>
      <c r="K127" s="220"/>
      <c r="L127" s="224"/>
      <c r="M127" s="225"/>
      <c r="N127" s="226"/>
      <c r="O127" s="226"/>
      <c r="P127" s="226"/>
      <c r="Q127" s="226"/>
      <c r="R127" s="226"/>
      <c r="S127" s="226"/>
      <c r="T127" s="227"/>
      <c r="AT127" s="228" t="s">
        <v>140</v>
      </c>
      <c r="AU127" s="228" t="s">
        <v>88</v>
      </c>
      <c r="AV127" s="13" t="s">
        <v>86</v>
      </c>
      <c r="AW127" s="13" t="s">
        <v>32</v>
      </c>
      <c r="AX127" s="13" t="s">
        <v>78</v>
      </c>
      <c r="AY127" s="228" t="s">
        <v>127</v>
      </c>
    </row>
    <row r="128" spans="2:51" s="14" customFormat="1" ht="11.25">
      <c r="B128" s="229"/>
      <c r="C128" s="230"/>
      <c r="D128" s="215" t="s">
        <v>140</v>
      </c>
      <c r="E128" s="231" t="s">
        <v>1</v>
      </c>
      <c r="F128" s="232" t="s">
        <v>281</v>
      </c>
      <c r="G128" s="230"/>
      <c r="H128" s="233">
        <v>211.29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AT128" s="239" t="s">
        <v>140</v>
      </c>
      <c r="AU128" s="239" t="s">
        <v>88</v>
      </c>
      <c r="AV128" s="14" t="s">
        <v>88</v>
      </c>
      <c r="AW128" s="14" t="s">
        <v>32</v>
      </c>
      <c r="AX128" s="14" t="s">
        <v>78</v>
      </c>
      <c r="AY128" s="239" t="s">
        <v>127</v>
      </c>
    </row>
    <row r="129" spans="2:51" s="15" customFormat="1" ht="11.25">
      <c r="B129" s="240"/>
      <c r="C129" s="241"/>
      <c r="D129" s="215" t="s">
        <v>140</v>
      </c>
      <c r="E129" s="242" t="s">
        <v>1</v>
      </c>
      <c r="F129" s="243" t="s">
        <v>143</v>
      </c>
      <c r="G129" s="241"/>
      <c r="H129" s="244">
        <v>211.29</v>
      </c>
      <c r="I129" s="245"/>
      <c r="J129" s="241"/>
      <c r="K129" s="241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140</v>
      </c>
      <c r="AU129" s="250" t="s">
        <v>88</v>
      </c>
      <c r="AV129" s="15" t="s">
        <v>136</v>
      </c>
      <c r="AW129" s="15" t="s">
        <v>32</v>
      </c>
      <c r="AX129" s="15" t="s">
        <v>86</v>
      </c>
      <c r="AY129" s="250" t="s">
        <v>127</v>
      </c>
    </row>
    <row r="130" spans="1:65" s="2" customFormat="1" ht="21.75" customHeight="1">
      <c r="A130" s="34"/>
      <c r="B130" s="35"/>
      <c r="C130" s="203" t="s">
        <v>88</v>
      </c>
      <c r="D130" s="203" t="s">
        <v>131</v>
      </c>
      <c r="E130" s="204" t="s">
        <v>282</v>
      </c>
      <c r="F130" s="205" t="s">
        <v>283</v>
      </c>
      <c r="G130" s="206" t="s">
        <v>134</v>
      </c>
      <c r="H130" s="207">
        <v>15333.13</v>
      </c>
      <c r="I130" s="208"/>
      <c r="J130" s="207">
        <f>ROUND(I130*H130,2)</f>
        <v>0</v>
      </c>
      <c r="K130" s="205" t="s">
        <v>1</v>
      </c>
      <c r="L130" s="39"/>
      <c r="M130" s="209" t="s">
        <v>1</v>
      </c>
      <c r="N130" s="210" t="s">
        <v>43</v>
      </c>
      <c r="O130" s="71"/>
      <c r="P130" s="211">
        <f>O130*H130</f>
        <v>0</v>
      </c>
      <c r="Q130" s="211">
        <v>7E-05</v>
      </c>
      <c r="R130" s="211">
        <f>Q130*H130</f>
        <v>1.0733190999999997</v>
      </c>
      <c r="S130" s="211">
        <v>0.128</v>
      </c>
      <c r="T130" s="212">
        <f>S130*H130</f>
        <v>1962.6406399999998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3" t="s">
        <v>136</v>
      </c>
      <c r="AT130" s="213" t="s">
        <v>131</v>
      </c>
      <c r="AU130" s="213" t="s">
        <v>88</v>
      </c>
      <c r="AY130" s="17" t="s">
        <v>127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7" t="s">
        <v>86</v>
      </c>
      <c r="BK130" s="214">
        <f>ROUND(I130*H130,2)</f>
        <v>0</v>
      </c>
      <c r="BL130" s="17" t="s">
        <v>136</v>
      </c>
      <c r="BM130" s="213" t="s">
        <v>284</v>
      </c>
    </row>
    <row r="131" spans="1:47" s="2" customFormat="1" ht="19.5">
      <c r="A131" s="34"/>
      <c r="B131" s="35"/>
      <c r="C131" s="36"/>
      <c r="D131" s="215" t="s">
        <v>138</v>
      </c>
      <c r="E131" s="36"/>
      <c r="F131" s="216" t="s">
        <v>283</v>
      </c>
      <c r="G131" s="36"/>
      <c r="H131" s="36"/>
      <c r="I131" s="115"/>
      <c r="J131" s="36"/>
      <c r="K131" s="36"/>
      <c r="L131" s="39"/>
      <c r="M131" s="217"/>
      <c r="N131" s="21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138</v>
      </c>
      <c r="AU131" s="17" t="s">
        <v>88</v>
      </c>
    </row>
    <row r="132" spans="2:51" s="13" customFormat="1" ht="22.5">
      <c r="B132" s="219"/>
      <c r="C132" s="220"/>
      <c r="D132" s="215" t="s">
        <v>140</v>
      </c>
      <c r="E132" s="221" t="s">
        <v>1</v>
      </c>
      <c r="F132" s="222" t="s">
        <v>285</v>
      </c>
      <c r="G132" s="220"/>
      <c r="H132" s="221" t="s">
        <v>1</v>
      </c>
      <c r="I132" s="223"/>
      <c r="J132" s="220"/>
      <c r="K132" s="220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140</v>
      </c>
      <c r="AU132" s="228" t="s">
        <v>88</v>
      </c>
      <c r="AV132" s="13" t="s">
        <v>86</v>
      </c>
      <c r="AW132" s="13" t="s">
        <v>32</v>
      </c>
      <c r="AX132" s="13" t="s">
        <v>78</v>
      </c>
      <c r="AY132" s="228" t="s">
        <v>127</v>
      </c>
    </row>
    <row r="133" spans="2:51" s="14" customFormat="1" ht="11.25">
      <c r="B133" s="229"/>
      <c r="C133" s="230"/>
      <c r="D133" s="215" t="s">
        <v>140</v>
      </c>
      <c r="E133" s="231" t="s">
        <v>1</v>
      </c>
      <c r="F133" s="232" t="s">
        <v>286</v>
      </c>
      <c r="G133" s="230"/>
      <c r="H133" s="233">
        <v>15333.13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140</v>
      </c>
      <c r="AU133" s="239" t="s">
        <v>88</v>
      </c>
      <c r="AV133" s="14" t="s">
        <v>88</v>
      </c>
      <c r="AW133" s="14" t="s">
        <v>32</v>
      </c>
      <c r="AX133" s="14" t="s">
        <v>78</v>
      </c>
      <c r="AY133" s="239" t="s">
        <v>127</v>
      </c>
    </row>
    <row r="134" spans="2:51" s="15" customFormat="1" ht="11.25">
      <c r="B134" s="240"/>
      <c r="C134" s="241"/>
      <c r="D134" s="215" t="s">
        <v>140</v>
      </c>
      <c r="E134" s="242" t="s">
        <v>1</v>
      </c>
      <c r="F134" s="243" t="s">
        <v>143</v>
      </c>
      <c r="G134" s="241"/>
      <c r="H134" s="244">
        <v>15333.13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140</v>
      </c>
      <c r="AU134" s="250" t="s">
        <v>88</v>
      </c>
      <c r="AV134" s="15" t="s">
        <v>136</v>
      </c>
      <c r="AW134" s="15" t="s">
        <v>32</v>
      </c>
      <c r="AX134" s="15" t="s">
        <v>86</v>
      </c>
      <c r="AY134" s="250" t="s">
        <v>127</v>
      </c>
    </row>
    <row r="135" spans="1:65" s="2" customFormat="1" ht="33" customHeight="1">
      <c r="A135" s="34"/>
      <c r="B135" s="35"/>
      <c r="C135" s="203" t="s">
        <v>150</v>
      </c>
      <c r="D135" s="203" t="s">
        <v>131</v>
      </c>
      <c r="E135" s="204" t="s">
        <v>287</v>
      </c>
      <c r="F135" s="205" t="s">
        <v>288</v>
      </c>
      <c r="G135" s="206" t="s">
        <v>289</v>
      </c>
      <c r="H135" s="207">
        <v>23.12</v>
      </c>
      <c r="I135" s="208"/>
      <c r="J135" s="207">
        <f>ROUND(I135*H135,2)</f>
        <v>0</v>
      </c>
      <c r="K135" s="205" t="s">
        <v>135</v>
      </c>
      <c r="L135" s="39"/>
      <c r="M135" s="209" t="s">
        <v>1</v>
      </c>
      <c r="N135" s="210" t="s">
        <v>43</v>
      </c>
      <c r="O135" s="71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3" t="s">
        <v>136</v>
      </c>
      <c r="AT135" s="213" t="s">
        <v>131</v>
      </c>
      <c r="AU135" s="213" t="s">
        <v>88</v>
      </c>
      <c r="AY135" s="17" t="s">
        <v>127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7" t="s">
        <v>86</v>
      </c>
      <c r="BK135" s="214">
        <f>ROUND(I135*H135,2)</f>
        <v>0</v>
      </c>
      <c r="BL135" s="17" t="s">
        <v>136</v>
      </c>
      <c r="BM135" s="213" t="s">
        <v>290</v>
      </c>
    </row>
    <row r="136" spans="1:47" s="2" customFormat="1" ht="19.5">
      <c r="A136" s="34"/>
      <c r="B136" s="35"/>
      <c r="C136" s="36"/>
      <c r="D136" s="215" t="s">
        <v>138</v>
      </c>
      <c r="E136" s="36"/>
      <c r="F136" s="216" t="s">
        <v>291</v>
      </c>
      <c r="G136" s="36"/>
      <c r="H136" s="36"/>
      <c r="I136" s="115"/>
      <c r="J136" s="36"/>
      <c r="K136" s="36"/>
      <c r="L136" s="39"/>
      <c r="M136" s="217"/>
      <c r="N136" s="218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138</v>
      </c>
      <c r="AU136" s="17" t="s">
        <v>88</v>
      </c>
    </row>
    <row r="137" spans="2:51" s="13" customFormat="1" ht="11.25">
      <c r="B137" s="219"/>
      <c r="C137" s="220"/>
      <c r="D137" s="215" t="s">
        <v>140</v>
      </c>
      <c r="E137" s="221" t="s">
        <v>1</v>
      </c>
      <c r="F137" s="222" t="s">
        <v>292</v>
      </c>
      <c r="G137" s="220"/>
      <c r="H137" s="221" t="s">
        <v>1</v>
      </c>
      <c r="I137" s="223"/>
      <c r="J137" s="220"/>
      <c r="K137" s="220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140</v>
      </c>
      <c r="AU137" s="228" t="s">
        <v>88</v>
      </c>
      <c r="AV137" s="13" t="s">
        <v>86</v>
      </c>
      <c r="AW137" s="13" t="s">
        <v>32</v>
      </c>
      <c r="AX137" s="13" t="s">
        <v>78</v>
      </c>
      <c r="AY137" s="228" t="s">
        <v>127</v>
      </c>
    </row>
    <row r="138" spans="2:51" s="14" customFormat="1" ht="11.25">
      <c r="B138" s="229"/>
      <c r="C138" s="230"/>
      <c r="D138" s="215" t="s">
        <v>140</v>
      </c>
      <c r="E138" s="231" t="s">
        <v>1</v>
      </c>
      <c r="F138" s="232" t="s">
        <v>293</v>
      </c>
      <c r="G138" s="230"/>
      <c r="H138" s="233">
        <v>23.12</v>
      </c>
      <c r="I138" s="234"/>
      <c r="J138" s="230"/>
      <c r="K138" s="230"/>
      <c r="L138" s="235"/>
      <c r="M138" s="236"/>
      <c r="N138" s="237"/>
      <c r="O138" s="237"/>
      <c r="P138" s="237"/>
      <c r="Q138" s="237"/>
      <c r="R138" s="237"/>
      <c r="S138" s="237"/>
      <c r="T138" s="238"/>
      <c r="AT138" s="239" t="s">
        <v>140</v>
      </c>
      <c r="AU138" s="239" t="s">
        <v>88</v>
      </c>
      <c r="AV138" s="14" t="s">
        <v>88</v>
      </c>
      <c r="AW138" s="14" t="s">
        <v>32</v>
      </c>
      <c r="AX138" s="14" t="s">
        <v>78</v>
      </c>
      <c r="AY138" s="239" t="s">
        <v>127</v>
      </c>
    </row>
    <row r="139" spans="2:51" s="15" customFormat="1" ht="11.25">
      <c r="B139" s="240"/>
      <c r="C139" s="241"/>
      <c r="D139" s="215" t="s">
        <v>140</v>
      </c>
      <c r="E139" s="242" t="s">
        <v>1</v>
      </c>
      <c r="F139" s="243" t="s">
        <v>143</v>
      </c>
      <c r="G139" s="241"/>
      <c r="H139" s="244">
        <v>23.12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140</v>
      </c>
      <c r="AU139" s="250" t="s">
        <v>88</v>
      </c>
      <c r="AV139" s="15" t="s">
        <v>136</v>
      </c>
      <c r="AW139" s="15" t="s">
        <v>32</v>
      </c>
      <c r="AX139" s="15" t="s">
        <v>86</v>
      </c>
      <c r="AY139" s="250" t="s">
        <v>127</v>
      </c>
    </row>
    <row r="140" spans="1:65" s="2" customFormat="1" ht="21.75" customHeight="1">
      <c r="A140" s="34"/>
      <c r="B140" s="35"/>
      <c r="C140" s="203" t="s">
        <v>136</v>
      </c>
      <c r="D140" s="203" t="s">
        <v>131</v>
      </c>
      <c r="E140" s="204" t="s">
        <v>294</v>
      </c>
      <c r="F140" s="205" t="s">
        <v>295</v>
      </c>
      <c r="G140" s="206" t="s">
        <v>289</v>
      </c>
      <c r="H140" s="207">
        <v>690</v>
      </c>
      <c r="I140" s="208"/>
      <c r="J140" s="207">
        <f>ROUND(I140*H140,2)</f>
        <v>0</v>
      </c>
      <c r="K140" s="205" t="s">
        <v>135</v>
      </c>
      <c r="L140" s="39"/>
      <c r="M140" s="209" t="s">
        <v>1</v>
      </c>
      <c r="N140" s="210" t="s">
        <v>43</v>
      </c>
      <c r="O140" s="71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3" t="s">
        <v>136</v>
      </c>
      <c r="AT140" s="213" t="s">
        <v>131</v>
      </c>
      <c r="AU140" s="213" t="s">
        <v>88</v>
      </c>
      <c r="AY140" s="17" t="s">
        <v>127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7" t="s">
        <v>86</v>
      </c>
      <c r="BK140" s="214">
        <f>ROUND(I140*H140,2)</f>
        <v>0</v>
      </c>
      <c r="BL140" s="17" t="s">
        <v>136</v>
      </c>
      <c r="BM140" s="213" t="s">
        <v>296</v>
      </c>
    </row>
    <row r="141" spans="1:47" s="2" customFormat="1" ht="39">
      <c r="A141" s="34"/>
      <c r="B141" s="35"/>
      <c r="C141" s="36"/>
      <c r="D141" s="215" t="s">
        <v>138</v>
      </c>
      <c r="E141" s="36"/>
      <c r="F141" s="216" t="s">
        <v>297</v>
      </c>
      <c r="G141" s="36"/>
      <c r="H141" s="36"/>
      <c r="I141" s="115"/>
      <c r="J141" s="36"/>
      <c r="K141" s="36"/>
      <c r="L141" s="39"/>
      <c r="M141" s="217"/>
      <c r="N141" s="21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138</v>
      </c>
      <c r="AU141" s="17" t="s">
        <v>88</v>
      </c>
    </row>
    <row r="142" spans="2:51" s="13" customFormat="1" ht="11.25">
      <c r="B142" s="219"/>
      <c r="C142" s="220"/>
      <c r="D142" s="215" t="s">
        <v>140</v>
      </c>
      <c r="E142" s="221" t="s">
        <v>1</v>
      </c>
      <c r="F142" s="222" t="s">
        <v>212</v>
      </c>
      <c r="G142" s="220"/>
      <c r="H142" s="221" t="s">
        <v>1</v>
      </c>
      <c r="I142" s="223"/>
      <c r="J142" s="220"/>
      <c r="K142" s="220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140</v>
      </c>
      <c r="AU142" s="228" t="s">
        <v>88</v>
      </c>
      <c r="AV142" s="13" t="s">
        <v>86</v>
      </c>
      <c r="AW142" s="13" t="s">
        <v>32</v>
      </c>
      <c r="AX142" s="13" t="s">
        <v>78</v>
      </c>
      <c r="AY142" s="228" t="s">
        <v>127</v>
      </c>
    </row>
    <row r="143" spans="2:51" s="13" customFormat="1" ht="11.25">
      <c r="B143" s="219"/>
      <c r="C143" s="220"/>
      <c r="D143" s="215" t="s">
        <v>140</v>
      </c>
      <c r="E143" s="221" t="s">
        <v>1</v>
      </c>
      <c r="F143" s="222" t="s">
        <v>298</v>
      </c>
      <c r="G143" s="220"/>
      <c r="H143" s="221" t="s">
        <v>1</v>
      </c>
      <c r="I143" s="223"/>
      <c r="J143" s="220"/>
      <c r="K143" s="220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140</v>
      </c>
      <c r="AU143" s="228" t="s">
        <v>88</v>
      </c>
      <c r="AV143" s="13" t="s">
        <v>86</v>
      </c>
      <c r="AW143" s="13" t="s">
        <v>32</v>
      </c>
      <c r="AX143" s="13" t="s">
        <v>78</v>
      </c>
      <c r="AY143" s="228" t="s">
        <v>127</v>
      </c>
    </row>
    <row r="144" spans="2:51" s="14" customFormat="1" ht="11.25">
      <c r="B144" s="229"/>
      <c r="C144" s="230"/>
      <c r="D144" s="215" t="s">
        <v>140</v>
      </c>
      <c r="E144" s="231" t="s">
        <v>1</v>
      </c>
      <c r="F144" s="232" t="s">
        <v>299</v>
      </c>
      <c r="G144" s="230"/>
      <c r="H144" s="233">
        <v>349.47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140</v>
      </c>
      <c r="AU144" s="239" t="s">
        <v>88</v>
      </c>
      <c r="AV144" s="14" t="s">
        <v>88</v>
      </c>
      <c r="AW144" s="14" t="s">
        <v>32</v>
      </c>
      <c r="AX144" s="14" t="s">
        <v>78</v>
      </c>
      <c r="AY144" s="239" t="s">
        <v>127</v>
      </c>
    </row>
    <row r="145" spans="2:51" s="13" customFormat="1" ht="11.25">
      <c r="B145" s="219"/>
      <c r="C145" s="220"/>
      <c r="D145" s="215" t="s">
        <v>140</v>
      </c>
      <c r="E145" s="221" t="s">
        <v>1</v>
      </c>
      <c r="F145" s="222" t="s">
        <v>300</v>
      </c>
      <c r="G145" s="220"/>
      <c r="H145" s="221" t="s">
        <v>1</v>
      </c>
      <c r="I145" s="223"/>
      <c r="J145" s="220"/>
      <c r="K145" s="220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140</v>
      </c>
      <c r="AU145" s="228" t="s">
        <v>88</v>
      </c>
      <c r="AV145" s="13" t="s">
        <v>86</v>
      </c>
      <c r="AW145" s="13" t="s">
        <v>32</v>
      </c>
      <c r="AX145" s="13" t="s">
        <v>78</v>
      </c>
      <c r="AY145" s="228" t="s">
        <v>127</v>
      </c>
    </row>
    <row r="146" spans="2:51" s="14" customFormat="1" ht="11.25">
      <c r="B146" s="229"/>
      <c r="C146" s="230"/>
      <c r="D146" s="215" t="s">
        <v>140</v>
      </c>
      <c r="E146" s="231" t="s">
        <v>1</v>
      </c>
      <c r="F146" s="232" t="s">
        <v>301</v>
      </c>
      <c r="G146" s="230"/>
      <c r="H146" s="233">
        <v>340.53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140</v>
      </c>
      <c r="AU146" s="239" t="s">
        <v>88</v>
      </c>
      <c r="AV146" s="14" t="s">
        <v>88</v>
      </c>
      <c r="AW146" s="14" t="s">
        <v>32</v>
      </c>
      <c r="AX146" s="14" t="s">
        <v>78</v>
      </c>
      <c r="AY146" s="239" t="s">
        <v>127</v>
      </c>
    </row>
    <row r="147" spans="2:51" s="15" customFormat="1" ht="11.25">
      <c r="B147" s="240"/>
      <c r="C147" s="241"/>
      <c r="D147" s="215" t="s">
        <v>140</v>
      </c>
      <c r="E147" s="242" t="s">
        <v>1</v>
      </c>
      <c r="F147" s="243" t="s">
        <v>143</v>
      </c>
      <c r="G147" s="241"/>
      <c r="H147" s="244">
        <v>690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140</v>
      </c>
      <c r="AU147" s="250" t="s">
        <v>88</v>
      </c>
      <c r="AV147" s="15" t="s">
        <v>136</v>
      </c>
      <c r="AW147" s="15" t="s">
        <v>32</v>
      </c>
      <c r="AX147" s="15" t="s">
        <v>86</v>
      </c>
      <c r="AY147" s="250" t="s">
        <v>127</v>
      </c>
    </row>
    <row r="148" spans="1:65" s="2" customFormat="1" ht="33" customHeight="1">
      <c r="A148" s="34"/>
      <c r="B148" s="35"/>
      <c r="C148" s="203" t="s">
        <v>164</v>
      </c>
      <c r="D148" s="203" t="s">
        <v>131</v>
      </c>
      <c r="E148" s="204" t="s">
        <v>302</v>
      </c>
      <c r="F148" s="205" t="s">
        <v>303</v>
      </c>
      <c r="G148" s="206" t="s">
        <v>289</v>
      </c>
      <c r="H148" s="207">
        <v>9704.66</v>
      </c>
      <c r="I148" s="208"/>
      <c r="J148" s="207">
        <f>ROUND(I148*H148,2)</f>
        <v>0</v>
      </c>
      <c r="K148" s="205" t="s">
        <v>135</v>
      </c>
      <c r="L148" s="39"/>
      <c r="M148" s="209" t="s">
        <v>1</v>
      </c>
      <c r="N148" s="210" t="s">
        <v>43</v>
      </c>
      <c r="O148" s="71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3" t="s">
        <v>136</v>
      </c>
      <c r="AT148" s="213" t="s">
        <v>131</v>
      </c>
      <c r="AU148" s="213" t="s">
        <v>88</v>
      </c>
      <c r="AY148" s="17" t="s">
        <v>127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7" t="s">
        <v>86</v>
      </c>
      <c r="BK148" s="214">
        <f>ROUND(I148*H148,2)</f>
        <v>0</v>
      </c>
      <c r="BL148" s="17" t="s">
        <v>136</v>
      </c>
      <c r="BM148" s="213" t="s">
        <v>304</v>
      </c>
    </row>
    <row r="149" spans="1:47" s="2" customFormat="1" ht="48.75">
      <c r="A149" s="34"/>
      <c r="B149" s="35"/>
      <c r="C149" s="36"/>
      <c r="D149" s="215" t="s">
        <v>138</v>
      </c>
      <c r="E149" s="36"/>
      <c r="F149" s="216" t="s">
        <v>305</v>
      </c>
      <c r="G149" s="36"/>
      <c r="H149" s="36"/>
      <c r="I149" s="115"/>
      <c r="J149" s="36"/>
      <c r="K149" s="36"/>
      <c r="L149" s="39"/>
      <c r="M149" s="217"/>
      <c r="N149" s="21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138</v>
      </c>
      <c r="AU149" s="17" t="s">
        <v>88</v>
      </c>
    </row>
    <row r="150" spans="2:51" s="13" customFormat="1" ht="11.25">
      <c r="B150" s="219"/>
      <c r="C150" s="220"/>
      <c r="D150" s="215" t="s">
        <v>140</v>
      </c>
      <c r="E150" s="221" t="s">
        <v>1</v>
      </c>
      <c r="F150" s="222" t="s">
        <v>212</v>
      </c>
      <c r="G150" s="220"/>
      <c r="H150" s="221" t="s">
        <v>1</v>
      </c>
      <c r="I150" s="223"/>
      <c r="J150" s="220"/>
      <c r="K150" s="220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140</v>
      </c>
      <c r="AU150" s="228" t="s">
        <v>88</v>
      </c>
      <c r="AV150" s="13" t="s">
        <v>86</v>
      </c>
      <c r="AW150" s="13" t="s">
        <v>32</v>
      </c>
      <c r="AX150" s="13" t="s">
        <v>78</v>
      </c>
      <c r="AY150" s="228" t="s">
        <v>127</v>
      </c>
    </row>
    <row r="151" spans="2:51" s="13" customFormat="1" ht="11.25">
      <c r="B151" s="219"/>
      <c r="C151" s="220"/>
      <c r="D151" s="215" t="s">
        <v>140</v>
      </c>
      <c r="E151" s="221" t="s">
        <v>1</v>
      </c>
      <c r="F151" s="222" t="s">
        <v>298</v>
      </c>
      <c r="G151" s="220"/>
      <c r="H151" s="221" t="s">
        <v>1</v>
      </c>
      <c r="I151" s="223"/>
      <c r="J151" s="220"/>
      <c r="K151" s="220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140</v>
      </c>
      <c r="AU151" s="228" t="s">
        <v>88</v>
      </c>
      <c r="AV151" s="13" t="s">
        <v>86</v>
      </c>
      <c r="AW151" s="13" t="s">
        <v>32</v>
      </c>
      <c r="AX151" s="13" t="s">
        <v>78</v>
      </c>
      <c r="AY151" s="228" t="s">
        <v>127</v>
      </c>
    </row>
    <row r="152" spans="2:51" s="14" customFormat="1" ht="11.25">
      <c r="B152" s="229"/>
      <c r="C152" s="230"/>
      <c r="D152" s="215" t="s">
        <v>140</v>
      </c>
      <c r="E152" s="231" t="s">
        <v>1</v>
      </c>
      <c r="F152" s="232" t="s">
        <v>306</v>
      </c>
      <c r="G152" s="230"/>
      <c r="H152" s="233">
        <v>6639.91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140</v>
      </c>
      <c r="AU152" s="239" t="s">
        <v>88</v>
      </c>
      <c r="AV152" s="14" t="s">
        <v>88</v>
      </c>
      <c r="AW152" s="14" t="s">
        <v>32</v>
      </c>
      <c r="AX152" s="14" t="s">
        <v>78</v>
      </c>
      <c r="AY152" s="239" t="s">
        <v>127</v>
      </c>
    </row>
    <row r="153" spans="2:51" s="13" customFormat="1" ht="11.25">
      <c r="B153" s="219"/>
      <c r="C153" s="220"/>
      <c r="D153" s="215" t="s">
        <v>140</v>
      </c>
      <c r="E153" s="221" t="s">
        <v>1</v>
      </c>
      <c r="F153" s="222" t="s">
        <v>300</v>
      </c>
      <c r="G153" s="220"/>
      <c r="H153" s="221" t="s">
        <v>1</v>
      </c>
      <c r="I153" s="223"/>
      <c r="J153" s="220"/>
      <c r="K153" s="220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140</v>
      </c>
      <c r="AU153" s="228" t="s">
        <v>88</v>
      </c>
      <c r="AV153" s="13" t="s">
        <v>86</v>
      </c>
      <c r="AW153" s="13" t="s">
        <v>32</v>
      </c>
      <c r="AX153" s="13" t="s">
        <v>78</v>
      </c>
      <c r="AY153" s="228" t="s">
        <v>127</v>
      </c>
    </row>
    <row r="154" spans="2:51" s="14" customFormat="1" ht="11.25">
      <c r="B154" s="229"/>
      <c r="C154" s="230"/>
      <c r="D154" s="215" t="s">
        <v>140</v>
      </c>
      <c r="E154" s="231" t="s">
        <v>1</v>
      </c>
      <c r="F154" s="232" t="s">
        <v>307</v>
      </c>
      <c r="G154" s="230"/>
      <c r="H154" s="233">
        <v>3064.75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140</v>
      </c>
      <c r="AU154" s="239" t="s">
        <v>88</v>
      </c>
      <c r="AV154" s="14" t="s">
        <v>88</v>
      </c>
      <c r="AW154" s="14" t="s">
        <v>32</v>
      </c>
      <c r="AX154" s="14" t="s">
        <v>78</v>
      </c>
      <c r="AY154" s="239" t="s">
        <v>127</v>
      </c>
    </row>
    <row r="155" spans="2:51" s="15" customFormat="1" ht="11.25">
      <c r="B155" s="240"/>
      <c r="C155" s="241"/>
      <c r="D155" s="215" t="s">
        <v>140</v>
      </c>
      <c r="E155" s="242" t="s">
        <v>1</v>
      </c>
      <c r="F155" s="243" t="s">
        <v>143</v>
      </c>
      <c r="G155" s="241"/>
      <c r="H155" s="244">
        <v>9704.66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140</v>
      </c>
      <c r="AU155" s="250" t="s">
        <v>88</v>
      </c>
      <c r="AV155" s="15" t="s">
        <v>136</v>
      </c>
      <c r="AW155" s="15" t="s">
        <v>32</v>
      </c>
      <c r="AX155" s="15" t="s">
        <v>86</v>
      </c>
      <c r="AY155" s="250" t="s">
        <v>127</v>
      </c>
    </row>
    <row r="156" spans="1:65" s="2" customFormat="1" ht="21.75" customHeight="1">
      <c r="A156" s="34"/>
      <c r="B156" s="35"/>
      <c r="C156" s="203" t="s">
        <v>171</v>
      </c>
      <c r="D156" s="203" t="s">
        <v>131</v>
      </c>
      <c r="E156" s="204" t="s">
        <v>308</v>
      </c>
      <c r="F156" s="205" t="s">
        <v>309</v>
      </c>
      <c r="G156" s="206" t="s">
        <v>289</v>
      </c>
      <c r="H156" s="207">
        <v>70</v>
      </c>
      <c r="I156" s="208"/>
      <c r="J156" s="207">
        <f>ROUND(I156*H156,2)</f>
        <v>0</v>
      </c>
      <c r="K156" s="205" t="s">
        <v>135</v>
      </c>
      <c r="L156" s="39"/>
      <c r="M156" s="209" t="s">
        <v>1</v>
      </c>
      <c r="N156" s="210" t="s">
        <v>43</v>
      </c>
      <c r="O156" s="71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3" t="s">
        <v>136</v>
      </c>
      <c r="AT156" s="213" t="s">
        <v>131</v>
      </c>
      <c r="AU156" s="213" t="s">
        <v>88</v>
      </c>
      <c r="AY156" s="17" t="s">
        <v>127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7" t="s">
        <v>86</v>
      </c>
      <c r="BK156" s="214">
        <f>ROUND(I156*H156,2)</f>
        <v>0</v>
      </c>
      <c r="BL156" s="17" t="s">
        <v>136</v>
      </c>
      <c r="BM156" s="213" t="s">
        <v>310</v>
      </c>
    </row>
    <row r="157" spans="1:47" s="2" customFormat="1" ht="29.25">
      <c r="A157" s="34"/>
      <c r="B157" s="35"/>
      <c r="C157" s="36"/>
      <c r="D157" s="215" t="s">
        <v>138</v>
      </c>
      <c r="E157" s="36"/>
      <c r="F157" s="216" t="s">
        <v>311</v>
      </c>
      <c r="G157" s="36"/>
      <c r="H157" s="36"/>
      <c r="I157" s="115"/>
      <c r="J157" s="36"/>
      <c r="K157" s="36"/>
      <c r="L157" s="39"/>
      <c r="M157" s="217"/>
      <c r="N157" s="21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138</v>
      </c>
      <c r="AU157" s="17" t="s">
        <v>88</v>
      </c>
    </row>
    <row r="158" spans="2:51" s="13" customFormat="1" ht="22.5">
      <c r="B158" s="219"/>
      <c r="C158" s="220"/>
      <c r="D158" s="215" t="s">
        <v>140</v>
      </c>
      <c r="E158" s="221" t="s">
        <v>1</v>
      </c>
      <c r="F158" s="222" t="s">
        <v>312</v>
      </c>
      <c r="G158" s="220"/>
      <c r="H158" s="221" t="s">
        <v>1</v>
      </c>
      <c r="I158" s="223"/>
      <c r="J158" s="220"/>
      <c r="K158" s="220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140</v>
      </c>
      <c r="AU158" s="228" t="s">
        <v>88</v>
      </c>
      <c r="AV158" s="13" t="s">
        <v>86</v>
      </c>
      <c r="AW158" s="13" t="s">
        <v>32</v>
      </c>
      <c r="AX158" s="13" t="s">
        <v>78</v>
      </c>
      <c r="AY158" s="228" t="s">
        <v>127</v>
      </c>
    </row>
    <row r="159" spans="2:51" s="13" customFormat="1" ht="11.25">
      <c r="B159" s="219"/>
      <c r="C159" s="220"/>
      <c r="D159" s="215" t="s">
        <v>140</v>
      </c>
      <c r="E159" s="221" t="s">
        <v>1</v>
      </c>
      <c r="F159" s="222" t="s">
        <v>313</v>
      </c>
      <c r="G159" s="220"/>
      <c r="H159" s="221" t="s">
        <v>1</v>
      </c>
      <c r="I159" s="223"/>
      <c r="J159" s="220"/>
      <c r="K159" s="220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140</v>
      </c>
      <c r="AU159" s="228" t="s">
        <v>88</v>
      </c>
      <c r="AV159" s="13" t="s">
        <v>86</v>
      </c>
      <c r="AW159" s="13" t="s">
        <v>32</v>
      </c>
      <c r="AX159" s="13" t="s">
        <v>78</v>
      </c>
      <c r="AY159" s="228" t="s">
        <v>127</v>
      </c>
    </row>
    <row r="160" spans="2:51" s="14" customFormat="1" ht="11.25">
      <c r="B160" s="229"/>
      <c r="C160" s="230"/>
      <c r="D160" s="215" t="s">
        <v>140</v>
      </c>
      <c r="E160" s="231" t="s">
        <v>1</v>
      </c>
      <c r="F160" s="232" t="s">
        <v>314</v>
      </c>
      <c r="G160" s="230"/>
      <c r="H160" s="233">
        <v>70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140</v>
      </c>
      <c r="AU160" s="239" t="s">
        <v>88</v>
      </c>
      <c r="AV160" s="14" t="s">
        <v>88</v>
      </c>
      <c r="AW160" s="14" t="s">
        <v>32</v>
      </c>
      <c r="AX160" s="14" t="s">
        <v>78</v>
      </c>
      <c r="AY160" s="239" t="s">
        <v>127</v>
      </c>
    </row>
    <row r="161" spans="2:51" s="15" customFormat="1" ht="11.25">
      <c r="B161" s="240"/>
      <c r="C161" s="241"/>
      <c r="D161" s="215" t="s">
        <v>140</v>
      </c>
      <c r="E161" s="242" t="s">
        <v>1</v>
      </c>
      <c r="F161" s="243" t="s">
        <v>143</v>
      </c>
      <c r="G161" s="241"/>
      <c r="H161" s="244">
        <v>70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140</v>
      </c>
      <c r="AU161" s="250" t="s">
        <v>88</v>
      </c>
      <c r="AV161" s="15" t="s">
        <v>136</v>
      </c>
      <c r="AW161" s="15" t="s">
        <v>32</v>
      </c>
      <c r="AX161" s="15" t="s">
        <v>86</v>
      </c>
      <c r="AY161" s="250" t="s">
        <v>127</v>
      </c>
    </row>
    <row r="162" spans="1:65" s="2" customFormat="1" ht="21.75" customHeight="1">
      <c r="A162" s="34"/>
      <c r="B162" s="35"/>
      <c r="C162" s="203" t="s">
        <v>177</v>
      </c>
      <c r="D162" s="203" t="s">
        <v>131</v>
      </c>
      <c r="E162" s="204" t="s">
        <v>144</v>
      </c>
      <c r="F162" s="205" t="s">
        <v>145</v>
      </c>
      <c r="G162" s="206" t="s">
        <v>134</v>
      </c>
      <c r="H162" s="207">
        <v>119.95</v>
      </c>
      <c r="I162" s="208"/>
      <c r="J162" s="207">
        <f>ROUND(I162*H162,2)</f>
        <v>0</v>
      </c>
      <c r="K162" s="205" t="s">
        <v>135</v>
      </c>
      <c r="L162" s="39"/>
      <c r="M162" s="209" t="s">
        <v>1</v>
      </c>
      <c r="N162" s="210" t="s">
        <v>43</v>
      </c>
      <c r="O162" s="71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3" t="s">
        <v>136</v>
      </c>
      <c r="AT162" s="213" t="s">
        <v>131</v>
      </c>
      <c r="AU162" s="213" t="s">
        <v>88</v>
      </c>
      <c r="AY162" s="17" t="s">
        <v>127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7" t="s">
        <v>86</v>
      </c>
      <c r="BK162" s="214">
        <f>ROUND(I162*H162,2)</f>
        <v>0</v>
      </c>
      <c r="BL162" s="17" t="s">
        <v>136</v>
      </c>
      <c r="BM162" s="213" t="s">
        <v>315</v>
      </c>
    </row>
    <row r="163" spans="1:47" s="2" customFormat="1" ht="19.5">
      <c r="A163" s="34"/>
      <c r="B163" s="35"/>
      <c r="C163" s="36"/>
      <c r="D163" s="215" t="s">
        <v>138</v>
      </c>
      <c r="E163" s="36"/>
      <c r="F163" s="216" t="s">
        <v>147</v>
      </c>
      <c r="G163" s="36"/>
      <c r="H163" s="36"/>
      <c r="I163" s="115"/>
      <c r="J163" s="36"/>
      <c r="K163" s="36"/>
      <c r="L163" s="39"/>
      <c r="M163" s="217"/>
      <c r="N163" s="21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138</v>
      </c>
      <c r="AU163" s="17" t="s">
        <v>88</v>
      </c>
    </row>
    <row r="164" spans="2:51" s="13" customFormat="1" ht="11.25">
      <c r="B164" s="219"/>
      <c r="C164" s="220"/>
      <c r="D164" s="215" t="s">
        <v>140</v>
      </c>
      <c r="E164" s="221" t="s">
        <v>1</v>
      </c>
      <c r="F164" s="222" t="s">
        <v>148</v>
      </c>
      <c r="G164" s="220"/>
      <c r="H164" s="221" t="s">
        <v>1</v>
      </c>
      <c r="I164" s="223"/>
      <c r="J164" s="220"/>
      <c r="K164" s="220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140</v>
      </c>
      <c r="AU164" s="228" t="s">
        <v>88</v>
      </c>
      <c r="AV164" s="13" t="s">
        <v>86</v>
      </c>
      <c r="AW164" s="13" t="s">
        <v>32</v>
      </c>
      <c r="AX164" s="13" t="s">
        <v>78</v>
      </c>
      <c r="AY164" s="228" t="s">
        <v>127</v>
      </c>
    </row>
    <row r="165" spans="2:51" s="14" customFormat="1" ht="11.25">
      <c r="B165" s="229"/>
      <c r="C165" s="230"/>
      <c r="D165" s="215" t="s">
        <v>140</v>
      </c>
      <c r="E165" s="231" t="s">
        <v>1</v>
      </c>
      <c r="F165" s="232" t="s">
        <v>316</v>
      </c>
      <c r="G165" s="230"/>
      <c r="H165" s="233">
        <v>59.95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140</v>
      </c>
      <c r="AU165" s="239" t="s">
        <v>88</v>
      </c>
      <c r="AV165" s="14" t="s">
        <v>88</v>
      </c>
      <c r="AW165" s="14" t="s">
        <v>32</v>
      </c>
      <c r="AX165" s="14" t="s">
        <v>78</v>
      </c>
      <c r="AY165" s="239" t="s">
        <v>127</v>
      </c>
    </row>
    <row r="166" spans="2:51" s="14" customFormat="1" ht="11.25">
      <c r="B166" s="229"/>
      <c r="C166" s="230"/>
      <c r="D166" s="215" t="s">
        <v>140</v>
      </c>
      <c r="E166" s="231" t="s">
        <v>1</v>
      </c>
      <c r="F166" s="232" t="s">
        <v>317</v>
      </c>
      <c r="G166" s="230"/>
      <c r="H166" s="233">
        <v>60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AT166" s="239" t="s">
        <v>140</v>
      </c>
      <c r="AU166" s="239" t="s">
        <v>88</v>
      </c>
      <c r="AV166" s="14" t="s">
        <v>88</v>
      </c>
      <c r="AW166" s="14" t="s">
        <v>32</v>
      </c>
      <c r="AX166" s="14" t="s">
        <v>78</v>
      </c>
      <c r="AY166" s="239" t="s">
        <v>127</v>
      </c>
    </row>
    <row r="167" spans="2:51" s="15" customFormat="1" ht="11.25">
      <c r="B167" s="240"/>
      <c r="C167" s="241"/>
      <c r="D167" s="215" t="s">
        <v>140</v>
      </c>
      <c r="E167" s="242" t="s">
        <v>1</v>
      </c>
      <c r="F167" s="243" t="s">
        <v>143</v>
      </c>
      <c r="G167" s="241"/>
      <c r="H167" s="244">
        <v>119.95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AT167" s="250" t="s">
        <v>140</v>
      </c>
      <c r="AU167" s="250" t="s">
        <v>88</v>
      </c>
      <c r="AV167" s="15" t="s">
        <v>136</v>
      </c>
      <c r="AW167" s="15" t="s">
        <v>32</v>
      </c>
      <c r="AX167" s="15" t="s">
        <v>86</v>
      </c>
      <c r="AY167" s="250" t="s">
        <v>127</v>
      </c>
    </row>
    <row r="168" spans="1:65" s="2" customFormat="1" ht="21.75" customHeight="1">
      <c r="A168" s="34"/>
      <c r="B168" s="35"/>
      <c r="C168" s="203" t="s">
        <v>184</v>
      </c>
      <c r="D168" s="203" t="s">
        <v>131</v>
      </c>
      <c r="E168" s="204" t="s">
        <v>318</v>
      </c>
      <c r="F168" s="205" t="s">
        <v>319</v>
      </c>
      <c r="G168" s="206" t="s">
        <v>289</v>
      </c>
      <c r="H168" s="207">
        <v>12</v>
      </c>
      <c r="I168" s="208"/>
      <c r="J168" s="207">
        <f>ROUND(I168*H168,2)</f>
        <v>0</v>
      </c>
      <c r="K168" s="205" t="s">
        <v>135</v>
      </c>
      <c r="L168" s="39"/>
      <c r="M168" s="209" t="s">
        <v>1</v>
      </c>
      <c r="N168" s="210" t="s">
        <v>43</v>
      </c>
      <c r="O168" s="71"/>
      <c r="P168" s="211">
        <f>O168*H168</f>
        <v>0</v>
      </c>
      <c r="Q168" s="211">
        <v>0</v>
      </c>
      <c r="R168" s="211">
        <f>Q168*H168</f>
        <v>0</v>
      </c>
      <c r="S168" s="211">
        <v>1.92</v>
      </c>
      <c r="T168" s="212">
        <f>S168*H168</f>
        <v>23.04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3" t="s">
        <v>136</v>
      </c>
      <c r="AT168" s="213" t="s">
        <v>131</v>
      </c>
      <c r="AU168" s="213" t="s">
        <v>88</v>
      </c>
      <c r="AY168" s="17" t="s">
        <v>127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7" t="s">
        <v>86</v>
      </c>
      <c r="BK168" s="214">
        <f>ROUND(I168*H168,2)</f>
        <v>0</v>
      </c>
      <c r="BL168" s="17" t="s">
        <v>136</v>
      </c>
      <c r="BM168" s="213" t="s">
        <v>320</v>
      </c>
    </row>
    <row r="169" spans="1:47" s="2" customFormat="1" ht="19.5">
      <c r="A169" s="34"/>
      <c r="B169" s="35"/>
      <c r="C169" s="36"/>
      <c r="D169" s="215" t="s">
        <v>138</v>
      </c>
      <c r="E169" s="36"/>
      <c r="F169" s="216" t="s">
        <v>321</v>
      </c>
      <c r="G169" s="36"/>
      <c r="H169" s="36"/>
      <c r="I169" s="115"/>
      <c r="J169" s="36"/>
      <c r="K169" s="36"/>
      <c r="L169" s="39"/>
      <c r="M169" s="217"/>
      <c r="N169" s="21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138</v>
      </c>
      <c r="AU169" s="17" t="s">
        <v>88</v>
      </c>
    </row>
    <row r="170" spans="2:51" s="13" customFormat="1" ht="11.25">
      <c r="B170" s="219"/>
      <c r="C170" s="220"/>
      <c r="D170" s="215" t="s">
        <v>140</v>
      </c>
      <c r="E170" s="221" t="s">
        <v>1</v>
      </c>
      <c r="F170" s="222" t="s">
        <v>322</v>
      </c>
      <c r="G170" s="220"/>
      <c r="H170" s="221" t="s">
        <v>1</v>
      </c>
      <c r="I170" s="223"/>
      <c r="J170" s="220"/>
      <c r="K170" s="220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140</v>
      </c>
      <c r="AU170" s="228" t="s">
        <v>88</v>
      </c>
      <c r="AV170" s="13" t="s">
        <v>86</v>
      </c>
      <c r="AW170" s="13" t="s">
        <v>32</v>
      </c>
      <c r="AX170" s="13" t="s">
        <v>78</v>
      </c>
      <c r="AY170" s="228" t="s">
        <v>127</v>
      </c>
    </row>
    <row r="171" spans="2:51" s="14" customFormat="1" ht="11.25">
      <c r="B171" s="229"/>
      <c r="C171" s="230"/>
      <c r="D171" s="215" t="s">
        <v>140</v>
      </c>
      <c r="E171" s="231" t="s">
        <v>1</v>
      </c>
      <c r="F171" s="232" t="s">
        <v>323</v>
      </c>
      <c r="G171" s="230"/>
      <c r="H171" s="233">
        <v>12</v>
      </c>
      <c r="I171" s="234"/>
      <c r="J171" s="230"/>
      <c r="K171" s="230"/>
      <c r="L171" s="235"/>
      <c r="M171" s="236"/>
      <c r="N171" s="237"/>
      <c r="O171" s="237"/>
      <c r="P171" s="237"/>
      <c r="Q171" s="237"/>
      <c r="R171" s="237"/>
      <c r="S171" s="237"/>
      <c r="T171" s="238"/>
      <c r="AT171" s="239" t="s">
        <v>140</v>
      </c>
      <c r="AU171" s="239" t="s">
        <v>88</v>
      </c>
      <c r="AV171" s="14" t="s">
        <v>88</v>
      </c>
      <c r="AW171" s="14" t="s">
        <v>32</v>
      </c>
      <c r="AX171" s="14" t="s">
        <v>78</v>
      </c>
      <c r="AY171" s="239" t="s">
        <v>127</v>
      </c>
    </row>
    <row r="172" spans="2:51" s="15" customFormat="1" ht="11.25">
      <c r="B172" s="240"/>
      <c r="C172" s="241"/>
      <c r="D172" s="215" t="s">
        <v>140</v>
      </c>
      <c r="E172" s="242" t="s">
        <v>1</v>
      </c>
      <c r="F172" s="243" t="s">
        <v>143</v>
      </c>
      <c r="G172" s="241"/>
      <c r="H172" s="244">
        <v>12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AT172" s="250" t="s">
        <v>140</v>
      </c>
      <c r="AU172" s="250" t="s">
        <v>88</v>
      </c>
      <c r="AV172" s="15" t="s">
        <v>136</v>
      </c>
      <c r="AW172" s="15" t="s">
        <v>32</v>
      </c>
      <c r="AX172" s="15" t="s">
        <v>86</v>
      </c>
      <c r="AY172" s="250" t="s">
        <v>127</v>
      </c>
    </row>
    <row r="173" spans="1:65" s="2" customFormat="1" ht="16.5" customHeight="1">
      <c r="A173" s="34"/>
      <c r="B173" s="35"/>
      <c r="C173" s="203" t="s">
        <v>190</v>
      </c>
      <c r="D173" s="203" t="s">
        <v>131</v>
      </c>
      <c r="E173" s="204" t="s">
        <v>151</v>
      </c>
      <c r="F173" s="205" t="s">
        <v>152</v>
      </c>
      <c r="G173" s="206" t="s">
        <v>153</v>
      </c>
      <c r="H173" s="207">
        <v>33.63</v>
      </c>
      <c r="I173" s="208"/>
      <c r="J173" s="207">
        <f>ROUND(I173*H173,2)</f>
        <v>0</v>
      </c>
      <c r="K173" s="205" t="s">
        <v>135</v>
      </c>
      <c r="L173" s="39"/>
      <c r="M173" s="209" t="s">
        <v>1</v>
      </c>
      <c r="N173" s="210" t="s">
        <v>43</v>
      </c>
      <c r="O173" s="71"/>
      <c r="P173" s="211">
        <f>O173*H173</f>
        <v>0</v>
      </c>
      <c r="Q173" s="211">
        <v>1.295E-06</v>
      </c>
      <c r="R173" s="211">
        <f>Q173*H173</f>
        <v>4.355085000000001E-05</v>
      </c>
      <c r="S173" s="211">
        <v>0</v>
      </c>
      <c r="T173" s="21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3" t="s">
        <v>136</v>
      </c>
      <c r="AT173" s="213" t="s">
        <v>131</v>
      </c>
      <c r="AU173" s="213" t="s">
        <v>88</v>
      </c>
      <c r="AY173" s="17" t="s">
        <v>127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17" t="s">
        <v>86</v>
      </c>
      <c r="BK173" s="214">
        <f>ROUND(I173*H173,2)</f>
        <v>0</v>
      </c>
      <c r="BL173" s="17" t="s">
        <v>136</v>
      </c>
      <c r="BM173" s="213" t="s">
        <v>324</v>
      </c>
    </row>
    <row r="174" spans="1:47" s="2" customFormat="1" ht="19.5">
      <c r="A174" s="34"/>
      <c r="B174" s="35"/>
      <c r="C174" s="36"/>
      <c r="D174" s="215" t="s">
        <v>138</v>
      </c>
      <c r="E174" s="36"/>
      <c r="F174" s="216" t="s">
        <v>155</v>
      </c>
      <c r="G174" s="36"/>
      <c r="H174" s="36"/>
      <c r="I174" s="115"/>
      <c r="J174" s="36"/>
      <c r="K174" s="36"/>
      <c r="L174" s="39"/>
      <c r="M174" s="217"/>
      <c r="N174" s="218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138</v>
      </c>
      <c r="AU174" s="17" t="s">
        <v>88</v>
      </c>
    </row>
    <row r="175" spans="2:51" s="13" customFormat="1" ht="11.25">
      <c r="B175" s="219"/>
      <c r="C175" s="220"/>
      <c r="D175" s="215" t="s">
        <v>140</v>
      </c>
      <c r="E175" s="221" t="s">
        <v>1</v>
      </c>
      <c r="F175" s="222" t="s">
        <v>152</v>
      </c>
      <c r="G175" s="220"/>
      <c r="H175" s="221" t="s">
        <v>1</v>
      </c>
      <c r="I175" s="223"/>
      <c r="J175" s="220"/>
      <c r="K175" s="220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140</v>
      </c>
      <c r="AU175" s="228" t="s">
        <v>88</v>
      </c>
      <c r="AV175" s="13" t="s">
        <v>86</v>
      </c>
      <c r="AW175" s="13" t="s">
        <v>32</v>
      </c>
      <c r="AX175" s="13" t="s">
        <v>78</v>
      </c>
      <c r="AY175" s="228" t="s">
        <v>127</v>
      </c>
    </row>
    <row r="176" spans="2:51" s="14" customFormat="1" ht="11.25">
      <c r="B176" s="229"/>
      <c r="C176" s="230"/>
      <c r="D176" s="215" t="s">
        <v>140</v>
      </c>
      <c r="E176" s="231" t="s">
        <v>1</v>
      </c>
      <c r="F176" s="232" t="s">
        <v>325</v>
      </c>
      <c r="G176" s="230"/>
      <c r="H176" s="233">
        <v>33.63</v>
      </c>
      <c r="I176" s="234"/>
      <c r="J176" s="230"/>
      <c r="K176" s="230"/>
      <c r="L176" s="235"/>
      <c r="M176" s="236"/>
      <c r="N176" s="237"/>
      <c r="O176" s="237"/>
      <c r="P176" s="237"/>
      <c r="Q176" s="237"/>
      <c r="R176" s="237"/>
      <c r="S176" s="237"/>
      <c r="T176" s="238"/>
      <c r="AT176" s="239" t="s">
        <v>140</v>
      </c>
      <c r="AU176" s="239" t="s">
        <v>88</v>
      </c>
      <c r="AV176" s="14" t="s">
        <v>88</v>
      </c>
      <c r="AW176" s="14" t="s">
        <v>32</v>
      </c>
      <c r="AX176" s="14" t="s">
        <v>78</v>
      </c>
      <c r="AY176" s="239" t="s">
        <v>127</v>
      </c>
    </row>
    <row r="177" spans="2:51" s="15" customFormat="1" ht="11.25">
      <c r="B177" s="240"/>
      <c r="C177" s="241"/>
      <c r="D177" s="215" t="s">
        <v>140</v>
      </c>
      <c r="E177" s="242" t="s">
        <v>1</v>
      </c>
      <c r="F177" s="243" t="s">
        <v>143</v>
      </c>
      <c r="G177" s="241"/>
      <c r="H177" s="244">
        <v>33.63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AT177" s="250" t="s">
        <v>140</v>
      </c>
      <c r="AU177" s="250" t="s">
        <v>88</v>
      </c>
      <c r="AV177" s="15" t="s">
        <v>136</v>
      </c>
      <c r="AW177" s="15" t="s">
        <v>32</v>
      </c>
      <c r="AX177" s="15" t="s">
        <v>86</v>
      </c>
      <c r="AY177" s="250" t="s">
        <v>127</v>
      </c>
    </row>
    <row r="178" spans="1:65" s="2" customFormat="1" ht="16.5" customHeight="1">
      <c r="A178" s="34"/>
      <c r="B178" s="35"/>
      <c r="C178" s="203" t="s">
        <v>198</v>
      </c>
      <c r="D178" s="203" t="s">
        <v>131</v>
      </c>
      <c r="E178" s="204" t="s">
        <v>158</v>
      </c>
      <c r="F178" s="205" t="s">
        <v>159</v>
      </c>
      <c r="G178" s="206" t="s">
        <v>153</v>
      </c>
      <c r="H178" s="207">
        <v>70.54</v>
      </c>
      <c r="I178" s="208"/>
      <c r="J178" s="207">
        <f>ROUND(I178*H178,2)</f>
        <v>0</v>
      </c>
      <c r="K178" s="205" t="s">
        <v>135</v>
      </c>
      <c r="L178" s="39"/>
      <c r="M178" s="209" t="s">
        <v>1</v>
      </c>
      <c r="N178" s="210" t="s">
        <v>43</v>
      </c>
      <c r="O178" s="71"/>
      <c r="P178" s="211">
        <f>O178*H178</f>
        <v>0</v>
      </c>
      <c r="Q178" s="211">
        <v>1.995E-06</v>
      </c>
      <c r="R178" s="211">
        <f>Q178*H178</f>
        <v>0.00014072730000000002</v>
      </c>
      <c r="S178" s="211">
        <v>0</v>
      </c>
      <c r="T178" s="21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3" t="s">
        <v>136</v>
      </c>
      <c r="AT178" s="213" t="s">
        <v>131</v>
      </c>
      <c r="AU178" s="213" t="s">
        <v>88</v>
      </c>
      <c r="AY178" s="17" t="s">
        <v>127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7" t="s">
        <v>86</v>
      </c>
      <c r="BK178" s="214">
        <f>ROUND(I178*H178,2)</f>
        <v>0</v>
      </c>
      <c r="BL178" s="17" t="s">
        <v>136</v>
      </c>
      <c r="BM178" s="213" t="s">
        <v>326</v>
      </c>
    </row>
    <row r="179" spans="1:47" s="2" customFormat="1" ht="19.5">
      <c r="A179" s="34"/>
      <c r="B179" s="35"/>
      <c r="C179" s="36"/>
      <c r="D179" s="215" t="s">
        <v>138</v>
      </c>
      <c r="E179" s="36"/>
      <c r="F179" s="216" t="s">
        <v>161</v>
      </c>
      <c r="G179" s="36"/>
      <c r="H179" s="36"/>
      <c r="I179" s="115"/>
      <c r="J179" s="36"/>
      <c r="K179" s="36"/>
      <c r="L179" s="39"/>
      <c r="M179" s="217"/>
      <c r="N179" s="218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138</v>
      </c>
      <c r="AU179" s="17" t="s">
        <v>88</v>
      </c>
    </row>
    <row r="180" spans="2:51" s="13" customFormat="1" ht="11.25">
      <c r="B180" s="219"/>
      <c r="C180" s="220"/>
      <c r="D180" s="215" t="s">
        <v>140</v>
      </c>
      <c r="E180" s="221" t="s">
        <v>1</v>
      </c>
      <c r="F180" s="222" t="s">
        <v>159</v>
      </c>
      <c r="G180" s="220"/>
      <c r="H180" s="221" t="s">
        <v>1</v>
      </c>
      <c r="I180" s="223"/>
      <c r="J180" s="220"/>
      <c r="K180" s="220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140</v>
      </c>
      <c r="AU180" s="228" t="s">
        <v>88</v>
      </c>
      <c r="AV180" s="13" t="s">
        <v>86</v>
      </c>
      <c r="AW180" s="13" t="s">
        <v>32</v>
      </c>
      <c r="AX180" s="13" t="s">
        <v>78</v>
      </c>
      <c r="AY180" s="228" t="s">
        <v>127</v>
      </c>
    </row>
    <row r="181" spans="2:51" s="14" customFormat="1" ht="11.25">
      <c r="B181" s="229"/>
      <c r="C181" s="230"/>
      <c r="D181" s="215" t="s">
        <v>140</v>
      </c>
      <c r="E181" s="231" t="s">
        <v>1</v>
      </c>
      <c r="F181" s="232" t="s">
        <v>327</v>
      </c>
      <c r="G181" s="230"/>
      <c r="H181" s="233">
        <v>70.54</v>
      </c>
      <c r="I181" s="234"/>
      <c r="J181" s="230"/>
      <c r="K181" s="230"/>
      <c r="L181" s="235"/>
      <c r="M181" s="236"/>
      <c r="N181" s="237"/>
      <c r="O181" s="237"/>
      <c r="P181" s="237"/>
      <c r="Q181" s="237"/>
      <c r="R181" s="237"/>
      <c r="S181" s="237"/>
      <c r="T181" s="238"/>
      <c r="AT181" s="239" t="s">
        <v>140</v>
      </c>
      <c r="AU181" s="239" t="s">
        <v>88</v>
      </c>
      <c r="AV181" s="14" t="s">
        <v>88</v>
      </c>
      <c r="AW181" s="14" t="s">
        <v>32</v>
      </c>
      <c r="AX181" s="14" t="s">
        <v>78</v>
      </c>
      <c r="AY181" s="239" t="s">
        <v>127</v>
      </c>
    </row>
    <row r="182" spans="2:51" s="15" customFormat="1" ht="11.25">
      <c r="B182" s="240"/>
      <c r="C182" s="241"/>
      <c r="D182" s="215" t="s">
        <v>140</v>
      </c>
      <c r="E182" s="242" t="s">
        <v>1</v>
      </c>
      <c r="F182" s="243" t="s">
        <v>143</v>
      </c>
      <c r="G182" s="241"/>
      <c r="H182" s="244">
        <v>70.54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AT182" s="250" t="s">
        <v>140</v>
      </c>
      <c r="AU182" s="250" t="s">
        <v>88</v>
      </c>
      <c r="AV182" s="15" t="s">
        <v>136</v>
      </c>
      <c r="AW182" s="15" t="s">
        <v>32</v>
      </c>
      <c r="AX182" s="15" t="s">
        <v>86</v>
      </c>
      <c r="AY182" s="250" t="s">
        <v>127</v>
      </c>
    </row>
    <row r="183" spans="1:65" s="2" customFormat="1" ht="21.75" customHeight="1">
      <c r="A183" s="34"/>
      <c r="B183" s="35"/>
      <c r="C183" s="203" t="s">
        <v>129</v>
      </c>
      <c r="D183" s="203" t="s">
        <v>131</v>
      </c>
      <c r="E183" s="204" t="s">
        <v>328</v>
      </c>
      <c r="F183" s="205" t="s">
        <v>329</v>
      </c>
      <c r="G183" s="206" t="s">
        <v>153</v>
      </c>
      <c r="H183" s="207">
        <v>3045.84</v>
      </c>
      <c r="I183" s="208"/>
      <c r="J183" s="207">
        <f>ROUND(I183*H183,2)</f>
        <v>0</v>
      </c>
      <c r="K183" s="205" t="s">
        <v>135</v>
      </c>
      <c r="L183" s="39"/>
      <c r="M183" s="209" t="s">
        <v>1</v>
      </c>
      <c r="N183" s="210" t="s">
        <v>43</v>
      </c>
      <c r="O183" s="71"/>
      <c r="P183" s="211">
        <f>O183*H183</f>
        <v>0</v>
      </c>
      <c r="Q183" s="211">
        <v>0</v>
      </c>
      <c r="R183" s="211">
        <f>Q183*H183</f>
        <v>0</v>
      </c>
      <c r="S183" s="211">
        <v>0.194</v>
      </c>
      <c r="T183" s="212">
        <f>S183*H183</f>
        <v>590.89296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3" t="s">
        <v>136</v>
      </c>
      <c r="AT183" s="213" t="s">
        <v>131</v>
      </c>
      <c r="AU183" s="213" t="s">
        <v>88</v>
      </c>
      <c r="AY183" s="17" t="s">
        <v>127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7" t="s">
        <v>86</v>
      </c>
      <c r="BK183" s="214">
        <f>ROUND(I183*H183,2)</f>
        <v>0</v>
      </c>
      <c r="BL183" s="17" t="s">
        <v>136</v>
      </c>
      <c r="BM183" s="213" t="s">
        <v>330</v>
      </c>
    </row>
    <row r="184" spans="1:47" s="2" customFormat="1" ht="58.5">
      <c r="A184" s="34"/>
      <c r="B184" s="35"/>
      <c r="C184" s="36"/>
      <c r="D184" s="215" t="s">
        <v>138</v>
      </c>
      <c r="E184" s="36"/>
      <c r="F184" s="216" t="s">
        <v>331</v>
      </c>
      <c r="G184" s="36"/>
      <c r="H184" s="36"/>
      <c r="I184" s="115"/>
      <c r="J184" s="36"/>
      <c r="K184" s="36"/>
      <c r="L184" s="39"/>
      <c r="M184" s="217"/>
      <c r="N184" s="218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138</v>
      </c>
      <c r="AU184" s="17" t="s">
        <v>88</v>
      </c>
    </row>
    <row r="185" spans="2:51" s="13" customFormat="1" ht="22.5">
      <c r="B185" s="219"/>
      <c r="C185" s="220"/>
      <c r="D185" s="215" t="s">
        <v>140</v>
      </c>
      <c r="E185" s="221" t="s">
        <v>1</v>
      </c>
      <c r="F185" s="222" t="s">
        <v>329</v>
      </c>
      <c r="G185" s="220"/>
      <c r="H185" s="221" t="s">
        <v>1</v>
      </c>
      <c r="I185" s="223"/>
      <c r="J185" s="220"/>
      <c r="K185" s="220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140</v>
      </c>
      <c r="AU185" s="228" t="s">
        <v>88</v>
      </c>
      <c r="AV185" s="13" t="s">
        <v>86</v>
      </c>
      <c r="AW185" s="13" t="s">
        <v>32</v>
      </c>
      <c r="AX185" s="13" t="s">
        <v>78</v>
      </c>
      <c r="AY185" s="228" t="s">
        <v>127</v>
      </c>
    </row>
    <row r="186" spans="2:51" s="14" customFormat="1" ht="11.25">
      <c r="B186" s="229"/>
      <c r="C186" s="230"/>
      <c r="D186" s="215" t="s">
        <v>140</v>
      </c>
      <c r="E186" s="231" t="s">
        <v>1</v>
      </c>
      <c r="F186" s="232" t="s">
        <v>332</v>
      </c>
      <c r="G186" s="230"/>
      <c r="H186" s="233">
        <v>657.51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140</v>
      </c>
      <c r="AU186" s="239" t="s">
        <v>88</v>
      </c>
      <c r="AV186" s="14" t="s">
        <v>88</v>
      </c>
      <c r="AW186" s="14" t="s">
        <v>32</v>
      </c>
      <c r="AX186" s="14" t="s">
        <v>78</v>
      </c>
      <c r="AY186" s="239" t="s">
        <v>127</v>
      </c>
    </row>
    <row r="187" spans="2:51" s="14" customFormat="1" ht="22.5">
      <c r="B187" s="229"/>
      <c r="C187" s="230"/>
      <c r="D187" s="215" t="s">
        <v>140</v>
      </c>
      <c r="E187" s="231" t="s">
        <v>1</v>
      </c>
      <c r="F187" s="232" t="s">
        <v>333</v>
      </c>
      <c r="G187" s="230"/>
      <c r="H187" s="233">
        <v>2388.33</v>
      </c>
      <c r="I187" s="234"/>
      <c r="J187" s="230"/>
      <c r="K187" s="230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140</v>
      </c>
      <c r="AU187" s="239" t="s">
        <v>88</v>
      </c>
      <c r="AV187" s="14" t="s">
        <v>88</v>
      </c>
      <c r="AW187" s="14" t="s">
        <v>32</v>
      </c>
      <c r="AX187" s="14" t="s">
        <v>78</v>
      </c>
      <c r="AY187" s="239" t="s">
        <v>127</v>
      </c>
    </row>
    <row r="188" spans="2:51" s="15" customFormat="1" ht="11.25">
      <c r="B188" s="240"/>
      <c r="C188" s="241"/>
      <c r="D188" s="215" t="s">
        <v>140</v>
      </c>
      <c r="E188" s="242" t="s">
        <v>1</v>
      </c>
      <c r="F188" s="243" t="s">
        <v>143</v>
      </c>
      <c r="G188" s="241"/>
      <c r="H188" s="244">
        <v>3045.84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AT188" s="250" t="s">
        <v>140</v>
      </c>
      <c r="AU188" s="250" t="s">
        <v>88</v>
      </c>
      <c r="AV188" s="15" t="s">
        <v>136</v>
      </c>
      <c r="AW188" s="15" t="s">
        <v>32</v>
      </c>
      <c r="AX188" s="15" t="s">
        <v>86</v>
      </c>
      <c r="AY188" s="250" t="s">
        <v>127</v>
      </c>
    </row>
    <row r="189" spans="1:65" s="2" customFormat="1" ht="21.75" customHeight="1">
      <c r="A189" s="34"/>
      <c r="B189" s="35"/>
      <c r="C189" s="203" t="s">
        <v>207</v>
      </c>
      <c r="D189" s="203" t="s">
        <v>131</v>
      </c>
      <c r="E189" s="204" t="s">
        <v>334</v>
      </c>
      <c r="F189" s="205" t="s">
        <v>335</v>
      </c>
      <c r="G189" s="206" t="s">
        <v>153</v>
      </c>
      <c r="H189" s="207">
        <v>39</v>
      </c>
      <c r="I189" s="208"/>
      <c r="J189" s="207">
        <f>ROUND(I189*H189,2)</f>
        <v>0</v>
      </c>
      <c r="K189" s="205" t="s">
        <v>135</v>
      </c>
      <c r="L189" s="39"/>
      <c r="M189" s="209" t="s">
        <v>1</v>
      </c>
      <c r="N189" s="210" t="s">
        <v>43</v>
      </c>
      <c r="O189" s="71"/>
      <c r="P189" s="211">
        <f>O189*H189</f>
        <v>0</v>
      </c>
      <c r="Q189" s="211">
        <v>0</v>
      </c>
      <c r="R189" s="211">
        <f>Q189*H189</f>
        <v>0</v>
      </c>
      <c r="S189" s="211">
        <v>0.129</v>
      </c>
      <c r="T189" s="212">
        <f>S189*H189</f>
        <v>5.031000000000001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3" t="s">
        <v>136</v>
      </c>
      <c r="AT189" s="213" t="s">
        <v>131</v>
      </c>
      <c r="AU189" s="213" t="s">
        <v>88</v>
      </c>
      <c r="AY189" s="17" t="s">
        <v>127</v>
      </c>
      <c r="BE189" s="214">
        <f>IF(N189="základní",J189,0)</f>
        <v>0</v>
      </c>
      <c r="BF189" s="214">
        <f>IF(N189="snížená",J189,0)</f>
        <v>0</v>
      </c>
      <c r="BG189" s="214">
        <f>IF(N189="zákl. přenesená",J189,0)</f>
        <v>0</v>
      </c>
      <c r="BH189" s="214">
        <f>IF(N189="sníž. přenesená",J189,0)</f>
        <v>0</v>
      </c>
      <c r="BI189" s="214">
        <f>IF(N189="nulová",J189,0)</f>
        <v>0</v>
      </c>
      <c r="BJ189" s="17" t="s">
        <v>86</v>
      </c>
      <c r="BK189" s="214">
        <f>ROUND(I189*H189,2)</f>
        <v>0</v>
      </c>
      <c r="BL189" s="17" t="s">
        <v>136</v>
      </c>
      <c r="BM189" s="213" t="s">
        <v>336</v>
      </c>
    </row>
    <row r="190" spans="1:47" s="2" customFormat="1" ht="39">
      <c r="A190" s="34"/>
      <c r="B190" s="35"/>
      <c r="C190" s="36"/>
      <c r="D190" s="215" t="s">
        <v>138</v>
      </c>
      <c r="E190" s="36"/>
      <c r="F190" s="216" t="s">
        <v>337</v>
      </c>
      <c r="G190" s="36"/>
      <c r="H190" s="36"/>
      <c r="I190" s="115"/>
      <c r="J190" s="36"/>
      <c r="K190" s="36"/>
      <c r="L190" s="39"/>
      <c r="M190" s="217"/>
      <c r="N190" s="218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138</v>
      </c>
      <c r="AU190" s="17" t="s">
        <v>88</v>
      </c>
    </row>
    <row r="191" spans="2:51" s="13" customFormat="1" ht="11.25">
      <c r="B191" s="219"/>
      <c r="C191" s="220"/>
      <c r="D191" s="215" t="s">
        <v>140</v>
      </c>
      <c r="E191" s="221" t="s">
        <v>1</v>
      </c>
      <c r="F191" s="222" t="s">
        <v>338</v>
      </c>
      <c r="G191" s="220"/>
      <c r="H191" s="221" t="s">
        <v>1</v>
      </c>
      <c r="I191" s="223"/>
      <c r="J191" s="220"/>
      <c r="K191" s="220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140</v>
      </c>
      <c r="AU191" s="228" t="s">
        <v>88</v>
      </c>
      <c r="AV191" s="13" t="s">
        <v>86</v>
      </c>
      <c r="AW191" s="13" t="s">
        <v>32</v>
      </c>
      <c r="AX191" s="13" t="s">
        <v>78</v>
      </c>
      <c r="AY191" s="228" t="s">
        <v>127</v>
      </c>
    </row>
    <row r="192" spans="2:51" s="14" customFormat="1" ht="11.25">
      <c r="B192" s="229"/>
      <c r="C192" s="230"/>
      <c r="D192" s="215" t="s">
        <v>140</v>
      </c>
      <c r="E192" s="231" t="s">
        <v>1</v>
      </c>
      <c r="F192" s="232" t="s">
        <v>339</v>
      </c>
      <c r="G192" s="230"/>
      <c r="H192" s="233">
        <v>39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140</v>
      </c>
      <c r="AU192" s="239" t="s">
        <v>88</v>
      </c>
      <c r="AV192" s="14" t="s">
        <v>88</v>
      </c>
      <c r="AW192" s="14" t="s">
        <v>32</v>
      </c>
      <c r="AX192" s="14" t="s">
        <v>78</v>
      </c>
      <c r="AY192" s="239" t="s">
        <v>127</v>
      </c>
    </row>
    <row r="193" spans="2:51" s="15" customFormat="1" ht="11.25">
      <c r="B193" s="240"/>
      <c r="C193" s="241"/>
      <c r="D193" s="215" t="s">
        <v>140</v>
      </c>
      <c r="E193" s="242" t="s">
        <v>1</v>
      </c>
      <c r="F193" s="243" t="s">
        <v>143</v>
      </c>
      <c r="G193" s="241"/>
      <c r="H193" s="244">
        <v>39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140</v>
      </c>
      <c r="AU193" s="250" t="s">
        <v>88</v>
      </c>
      <c r="AV193" s="15" t="s">
        <v>136</v>
      </c>
      <c r="AW193" s="15" t="s">
        <v>32</v>
      </c>
      <c r="AX193" s="15" t="s">
        <v>86</v>
      </c>
      <c r="AY193" s="250" t="s">
        <v>127</v>
      </c>
    </row>
    <row r="194" spans="1:65" s="2" customFormat="1" ht="16.5" customHeight="1">
      <c r="A194" s="34"/>
      <c r="B194" s="35"/>
      <c r="C194" s="203" t="s">
        <v>216</v>
      </c>
      <c r="D194" s="203" t="s">
        <v>131</v>
      </c>
      <c r="E194" s="204" t="s">
        <v>165</v>
      </c>
      <c r="F194" s="205" t="s">
        <v>166</v>
      </c>
      <c r="G194" s="206" t="s">
        <v>134</v>
      </c>
      <c r="H194" s="207">
        <v>15544.42</v>
      </c>
      <c r="I194" s="208"/>
      <c r="J194" s="207">
        <f>ROUND(I194*H194,2)</f>
        <v>0</v>
      </c>
      <c r="K194" s="205" t="s">
        <v>135</v>
      </c>
      <c r="L194" s="39"/>
      <c r="M194" s="209" t="s">
        <v>1</v>
      </c>
      <c r="N194" s="210" t="s">
        <v>43</v>
      </c>
      <c r="O194" s="71"/>
      <c r="P194" s="211">
        <f>O194*H194</f>
        <v>0</v>
      </c>
      <c r="Q194" s="211">
        <v>0</v>
      </c>
      <c r="R194" s="211">
        <f>Q194*H194</f>
        <v>0</v>
      </c>
      <c r="S194" s="211">
        <v>0.02</v>
      </c>
      <c r="T194" s="212">
        <f>S194*H194</f>
        <v>310.8884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3" t="s">
        <v>136</v>
      </c>
      <c r="AT194" s="213" t="s">
        <v>131</v>
      </c>
      <c r="AU194" s="213" t="s">
        <v>88</v>
      </c>
      <c r="AY194" s="17" t="s">
        <v>127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7" t="s">
        <v>86</v>
      </c>
      <c r="BK194" s="214">
        <f>ROUND(I194*H194,2)</f>
        <v>0</v>
      </c>
      <c r="BL194" s="17" t="s">
        <v>136</v>
      </c>
      <c r="BM194" s="213" t="s">
        <v>340</v>
      </c>
    </row>
    <row r="195" spans="1:47" s="2" customFormat="1" ht="19.5">
      <c r="A195" s="34"/>
      <c r="B195" s="35"/>
      <c r="C195" s="36"/>
      <c r="D195" s="215" t="s">
        <v>138</v>
      </c>
      <c r="E195" s="36"/>
      <c r="F195" s="216" t="s">
        <v>168</v>
      </c>
      <c r="G195" s="36"/>
      <c r="H195" s="36"/>
      <c r="I195" s="115"/>
      <c r="J195" s="36"/>
      <c r="K195" s="36"/>
      <c r="L195" s="39"/>
      <c r="M195" s="217"/>
      <c r="N195" s="218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138</v>
      </c>
      <c r="AU195" s="17" t="s">
        <v>88</v>
      </c>
    </row>
    <row r="196" spans="2:51" s="13" customFormat="1" ht="11.25">
      <c r="B196" s="219"/>
      <c r="C196" s="220"/>
      <c r="D196" s="215" t="s">
        <v>140</v>
      </c>
      <c r="E196" s="221" t="s">
        <v>1</v>
      </c>
      <c r="F196" s="222" t="s">
        <v>341</v>
      </c>
      <c r="G196" s="220"/>
      <c r="H196" s="221" t="s">
        <v>1</v>
      </c>
      <c r="I196" s="223"/>
      <c r="J196" s="220"/>
      <c r="K196" s="220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140</v>
      </c>
      <c r="AU196" s="228" t="s">
        <v>88</v>
      </c>
      <c r="AV196" s="13" t="s">
        <v>86</v>
      </c>
      <c r="AW196" s="13" t="s">
        <v>32</v>
      </c>
      <c r="AX196" s="13" t="s">
        <v>78</v>
      </c>
      <c r="AY196" s="228" t="s">
        <v>127</v>
      </c>
    </row>
    <row r="197" spans="2:51" s="14" customFormat="1" ht="11.25">
      <c r="B197" s="229"/>
      <c r="C197" s="230"/>
      <c r="D197" s="215" t="s">
        <v>140</v>
      </c>
      <c r="E197" s="231" t="s">
        <v>1</v>
      </c>
      <c r="F197" s="232" t="s">
        <v>286</v>
      </c>
      <c r="G197" s="230"/>
      <c r="H197" s="233">
        <v>15333.13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140</v>
      </c>
      <c r="AU197" s="239" t="s">
        <v>88</v>
      </c>
      <c r="AV197" s="14" t="s">
        <v>88</v>
      </c>
      <c r="AW197" s="14" t="s">
        <v>32</v>
      </c>
      <c r="AX197" s="14" t="s">
        <v>78</v>
      </c>
      <c r="AY197" s="239" t="s">
        <v>127</v>
      </c>
    </row>
    <row r="198" spans="2:51" s="14" customFormat="1" ht="11.25">
      <c r="B198" s="229"/>
      <c r="C198" s="230"/>
      <c r="D198" s="215" t="s">
        <v>140</v>
      </c>
      <c r="E198" s="231" t="s">
        <v>1</v>
      </c>
      <c r="F198" s="232" t="s">
        <v>281</v>
      </c>
      <c r="G198" s="230"/>
      <c r="H198" s="233">
        <v>211.29</v>
      </c>
      <c r="I198" s="234"/>
      <c r="J198" s="230"/>
      <c r="K198" s="230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140</v>
      </c>
      <c r="AU198" s="239" t="s">
        <v>88</v>
      </c>
      <c r="AV198" s="14" t="s">
        <v>88</v>
      </c>
      <c r="AW198" s="14" t="s">
        <v>32</v>
      </c>
      <c r="AX198" s="14" t="s">
        <v>78</v>
      </c>
      <c r="AY198" s="239" t="s">
        <v>127</v>
      </c>
    </row>
    <row r="199" spans="2:51" s="15" customFormat="1" ht="11.25">
      <c r="B199" s="240"/>
      <c r="C199" s="241"/>
      <c r="D199" s="215" t="s">
        <v>140</v>
      </c>
      <c r="E199" s="242" t="s">
        <v>1</v>
      </c>
      <c r="F199" s="243" t="s">
        <v>143</v>
      </c>
      <c r="G199" s="241"/>
      <c r="H199" s="244">
        <v>15544.42</v>
      </c>
      <c r="I199" s="245"/>
      <c r="J199" s="241"/>
      <c r="K199" s="241"/>
      <c r="L199" s="246"/>
      <c r="M199" s="247"/>
      <c r="N199" s="248"/>
      <c r="O199" s="248"/>
      <c r="P199" s="248"/>
      <c r="Q199" s="248"/>
      <c r="R199" s="248"/>
      <c r="S199" s="248"/>
      <c r="T199" s="249"/>
      <c r="AT199" s="250" t="s">
        <v>140</v>
      </c>
      <c r="AU199" s="250" t="s">
        <v>88</v>
      </c>
      <c r="AV199" s="15" t="s">
        <v>136</v>
      </c>
      <c r="AW199" s="15" t="s">
        <v>32</v>
      </c>
      <c r="AX199" s="15" t="s">
        <v>86</v>
      </c>
      <c r="AY199" s="250" t="s">
        <v>127</v>
      </c>
    </row>
    <row r="200" spans="1:65" s="2" customFormat="1" ht="21.75" customHeight="1">
      <c r="A200" s="34"/>
      <c r="B200" s="35"/>
      <c r="C200" s="203" t="s">
        <v>221</v>
      </c>
      <c r="D200" s="203" t="s">
        <v>131</v>
      </c>
      <c r="E200" s="204" t="s">
        <v>172</v>
      </c>
      <c r="F200" s="205" t="s">
        <v>173</v>
      </c>
      <c r="G200" s="206" t="s">
        <v>134</v>
      </c>
      <c r="H200" s="207">
        <v>15544.42</v>
      </c>
      <c r="I200" s="208"/>
      <c r="J200" s="207">
        <f>ROUND(I200*H200,2)</f>
        <v>0</v>
      </c>
      <c r="K200" s="205" t="s">
        <v>135</v>
      </c>
      <c r="L200" s="39"/>
      <c r="M200" s="209" t="s">
        <v>1</v>
      </c>
      <c r="N200" s="210" t="s">
        <v>43</v>
      </c>
      <c r="O200" s="71"/>
      <c r="P200" s="211">
        <f>O200*H200</f>
        <v>0</v>
      </c>
      <c r="Q200" s="211">
        <v>0</v>
      </c>
      <c r="R200" s="211">
        <f>Q200*H200</f>
        <v>0</v>
      </c>
      <c r="S200" s="211">
        <v>0.02</v>
      </c>
      <c r="T200" s="212">
        <f>S200*H200</f>
        <v>310.8884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3" t="s">
        <v>136</v>
      </c>
      <c r="AT200" s="213" t="s">
        <v>131</v>
      </c>
      <c r="AU200" s="213" t="s">
        <v>88</v>
      </c>
      <c r="AY200" s="17" t="s">
        <v>127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17" t="s">
        <v>86</v>
      </c>
      <c r="BK200" s="214">
        <f>ROUND(I200*H200,2)</f>
        <v>0</v>
      </c>
      <c r="BL200" s="17" t="s">
        <v>136</v>
      </c>
      <c r="BM200" s="213" t="s">
        <v>342</v>
      </c>
    </row>
    <row r="201" spans="1:47" s="2" customFormat="1" ht="39">
      <c r="A201" s="34"/>
      <c r="B201" s="35"/>
      <c r="C201" s="36"/>
      <c r="D201" s="215" t="s">
        <v>138</v>
      </c>
      <c r="E201" s="36"/>
      <c r="F201" s="216" t="s">
        <v>175</v>
      </c>
      <c r="G201" s="36"/>
      <c r="H201" s="36"/>
      <c r="I201" s="115"/>
      <c r="J201" s="36"/>
      <c r="K201" s="36"/>
      <c r="L201" s="39"/>
      <c r="M201" s="217"/>
      <c r="N201" s="218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138</v>
      </c>
      <c r="AU201" s="17" t="s">
        <v>88</v>
      </c>
    </row>
    <row r="202" spans="2:51" s="13" customFormat="1" ht="11.25">
      <c r="B202" s="219"/>
      <c r="C202" s="220"/>
      <c r="D202" s="215" t="s">
        <v>140</v>
      </c>
      <c r="E202" s="221" t="s">
        <v>1</v>
      </c>
      <c r="F202" s="222" t="s">
        <v>343</v>
      </c>
      <c r="G202" s="220"/>
      <c r="H202" s="221" t="s">
        <v>1</v>
      </c>
      <c r="I202" s="223"/>
      <c r="J202" s="220"/>
      <c r="K202" s="220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140</v>
      </c>
      <c r="AU202" s="228" t="s">
        <v>88</v>
      </c>
      <c r="AV202" s="13" t="s">
        <v>86</v>
      </c>
      <c r="AW202" s="13" t="s">
        <v>32</v>
      </c>
      <c r="AX202" s="13" t="s">
        <v>78</v>
      </c>
      <c r="AY202" s="228" t="s">
        <v>127</v>
      </c>
    </row>
    <row r="203" spans="2:51" s="14" customFormat="1" ht="11.25">
      <c r="B203" s="229"/>
      <c r="C203" s="230"/>
      <c r="D203" s="215" t="s">
        <v>140</v>
      </c>
      <c r="E203" s="231" t="s">
        <v>1</v>
      </c>
      <c r="F203" s="232" t="s">
        <v>286</v>
      </c>
      <c r="G203" s="230"/>
      <c r="H203" s="233">
        <v>15333.13</v>
      </c>
      <c r="I203" s="234"/>
      <c r="J203" s="230"/>
      <c r="K203" s="230"/>
      <c r="L203" s="235"/>
      <c r="M203" s="236"/>
      <c r="N203" s="237"/>
      <c r="O203" s="237"/>
      <c r="P203" s="237"/>
      <c r="Q203" s="237"/>
      <c r="R203" s="237"/>
      <c r="S203" s="237"/>
      <c r="T203" s="238"/>
      <c r="AT203" s="239" t="s">
        <v>140</v>
      </c>
      <c r="AU203" s="239" t="s">
        <v>88</v>
      </c>
      <c r="AV203" s="14" t="s">
        <v>88</v>
      </c>
      <c r="AW203" s="14" t="s">
        <v>32</v>
      </c>
      <c r="AX203" s="14" t="s">
        <v>78</v>
      </c>
      <c r="AY203" s="239" t="s">
        <v>127</v>
      </c>
    </row>
    <row r="204" spans="2:51" s="14" customFormat="1" ht="11.25">
      <c r="B204" s="229"/>
      <c r="C204" s="230"/>
      <c r="D204" s="215" t="s">
        <v>140</v>
      </c>
      <c r="E204" s="231" t="s">
        <v>1</v>
      </c>
      <c r="F204" s="232" t="s">
        <v>281</v>
      </c>
      <c r="G204" s="230"/>
      <c r="H204" s="233">
        <v>211.29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140</v>
      </c>
      <c r="AU204" s="239" t="s">
        <v>88</v>
      </c>
      <c r="AV204" s="14" t="s">
        <v>88</v>
      </c>
      <c r="AW204" s="14" t="s">
        <v>32</v>
      </c>
      <c r="AX204" s="14" t="s">
        <v>78</v>
      </c>
      <c r="AY204" s="239" t="s">
        <v>127</v>
      </c>
    </row>
    <row r="205" spans="2:51" s="15" customFormat="1" ht="11.25">
      <c r="B205" s="240"/>
      <c r="C205" s="241"/>
      <c r="D205" s="215" t="s">
        <v>140</v>
      </c>
      <c r="E205" s="242" t="s">
        <v>1</v>
      </c>
      <c r="F205" s="243" t="s">
        <v>143</v>
      </c>
      <c r="G205" s="241"/>
      <c r="H205" s="244">
        <v>15544.42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140</v>
      </c>
      <c r="AU205" s="250" t="s">
        <v>88</v>
      </c>
      <c r="AV205" s="15" t="s">
        <v>136</v>
      </c>
      <c r="AW205" s="15" t="s">
        <v>32</v>
      </c>
      <c r="AX205" s="15" t="s">
        <v>86</v>
      </c>
      <c r="AY205" s="250" t="s">
        <v>127</v>
      </c>
    </row>
    <row r="206" spans="1:65" s="2" customFormat="1" ht="16.5" customHeight="1">
      <c r="A206" s="34"/>
      <c r="B206" s="35"/>
      <c r="C206" s="203" t="s">
        <v>8</v>
      </c>
      <c r="D206" s="203" t="s">
        <v>131</v>
      </c>
      <c r="E206" s="204" t="s">
        <v>178</v>
      </c>
      <c r="F206" s="205" t="s">
        <v>179</v>
      </c>
      <c r="G206" s="206" t="s">
        <v>134</v>
      </c>
      <c r="H206" s="207">
        <v>2426.87</v>
      </c>
      <c r="I206" s="208"/>
      <c r="J206" s="207">
        <f>ROUND(I206*H206,2)</f>
        <v>0</v>
      </c>
      <c r="K206" s="205" t="s">
        <v>135</v>
      </c>
      <c r="L206" s="39"/>
      <c r="M206" s="209" t="s">
        <v>1</v>
      </c>
      <c r="N206" s="210" t="s">
        <v>43</v>
      </c>
      <c r="O206" s="71"/>
      <c r="P206" s="211">
        <f>O206*H206</f>
        <v>0</v>
      </c>
      <c r="Q206" s="211">
        <v>0</v>
      </c>
      <c r="R206" s="211">
        <f>Q206*H206</f>
        <v>0</v>
      </c>
      <c r="S206" s="211">
        <v>0.252</v>
      </c>
      <c r="T206" s="212">
        <f>S206*H206</f>
        <v>611.57124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3" t="s">
        <v>136</v>
      </c>
      <c r="AT206" s="213" t="s">
        <v>131</v>
      </c>
      <c r="AU206" s="213" t="s">
        <v>88</v>
      </c>
      <c r="AY206" s="17" t="s">
        <v>127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17" t="s">
        <v>86</v>
      </c>
      <c r="BK206" s="214">
        <f>ROUND(I206*H206,2)</f>
        <v>0</v>
      </c>
      <c r="BL206" s="17" t="s">
        <v>136</v>
      </c>
      <c r="BM206" s="213" t="s">
        <v>344</v>
      </c>
    </row>
    <row r="207" spans="1:47" s="2" customFormat="1" ht="39">
      <c r="A207" s="34"/>
      <c r="B207" s="35"/>
      <c r="C207" s="36"/>
      <c r="D207" s="215" t="s">
        <v>138</v>
      </c>
      <c r="E207" s="36"/>
      <c r="F207" s="216" t="s">
        <v>181</v>
      </c>
      <c r="G207" s="36"/>
      <c r="H207" s="36"/>
      <c r="I207" s="115"/>
      <c r="J207" s="36"/>
      <c r="K207" s="36"/>
      <c r="L207" s="39"/>
      <c r="M207" s="217"/>
      <c r="N207" s="218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138</v>
      </c>
      <c r="AU207" s="17" t="s">
        <v>88</v>
      </c>
    </row>
    <row r="208" spans="2:51" s="13" customFormat="1" ht="11.25">
      <c r="B208" s="219"/>
      <c r="C208" s="220"/>
      <c r="D208" s="215" t="s">
        <v>140</v>
      </c>
      <c r="E208" s="221" t="s">
        <v>1</v>
      </c>
      <c r="F208" s="222" t="s">
        <v>179</v>
      </c>
      <c r="G208" s="220"/>
      <c r="H208" s="221" t="s">
        <v>1</v>
      </c>
      <c r="I208" s="223"/>
      <c r="J208" s="220"/>
      <c r="K208" s="220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140</v>
      </c>
      <c r="AU208" s="228" t="s">
        <v>88</v>
      </c>
      <c r="AV208" s="13" t="s">
        <v>86</v>
      </c>
      <c r="AW208" s="13" t="s">
        <v>32</v>
      </c>
      <c r="AX208" s="13" t="s">
        <v>78</v>
      </c>
      <c r="AY208" s="228" t="s">
        <v>127</v>
      </c>
    </row>
    <row r="209" spans="2:51" s="14" customFormat="1" ht="11.25">
      <c r="B209" s="229"/>
      <c r="C209" s="230"/>
      <c r="D209" s="215" t="s">
        <v>140</v>
      </c>
      <c r="E209" s="231" t="s">
        <v>1</v>
      </c>
      <c r="F209" s="232" t="s">
        <v>345</v>
      </c>
      <c r="G209" s="230"/>
      <c r="H209" s="233">
        <v>1214.65</v>
      </c>
      <c r="I209" s="234"/>
      <c r="J209" s="230"/>
      <c r="K209" s="230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140</v>
      </c>
      <c r="AU209" s="239" t="s">
        <v>88</v>
      </c>
      <c r="AV209" s="14" t="s">
        <v>88</v>
      </c>
      <c r="AW209" s="14" t="s">
        <v>32</v>
      </c>
      <c r="AX209" s="14" t="s">
        <v>78</v>
      </c>
      <c r="AY209" s="239" t="s">
        <v>127</v>
      </c>
    </row>
    <row r="210" spans="2:51" s="14" customFormat="1" ht="11.25">
      <c r="B210" s="229"/>
      <c r="C210" s="230"/>
      <c r="D210" s="215" t="s">
        <v>140</v>
      </c>
      <c r="E210" s="231" t="s">
        <v>1</v>
      </c>
      <c r="F210" s="232" t="s">
        <v>346</v>
      </c>
      <c r="G210" s="230"/>
      <c r="H210" s="233">
        <v>1212.22</v>
      </c>
      <c r="I210" s="234"/>
      <c r="J210" s="230"/>
      <c r="K210" s="230"/>
      <c r="L210" s="235"/>
      <c r="M210" s="236"/>
      <c r="N210" s="237"/>
      <c r="O210" s="237"/>
      <c r="P210" s="237"/>
      <c r="Q210" s="237"/>
      <c r="R210" s="237"/>
      <c r="S210" s="237"/>
      <c r="T210" s="238"/>
      <c r="AT210" s="239" t="s">
        <v>140</v>
      </c>
      <c r="AU210" s="239" t="s">
        <v>88</v>
      </c>
      <c r="AV210" s="14" t="s">
        <v>88</v>
      </c>
      <c r="AW210" s="14" t="s">
        <v>32</v>
      </c>
      <c r="AX210" s="14" t="s">
        <v>78</v>
      </c>
      <c r="AY210" s="239" t="s">
        <v>127</v>
      </c>
    </row>
    <row r="211" spans="2:51" s="15" customFormat="1" ht="11.25">
      <c r="B211" s="240"/>
      <c r="C211" s="241"/>
      <c r="D211" s="215" t="s">
        <v>140</v>
      </c>
      <c r="E211" s="242" t="s">
        <v>1</v>
      </c>
      <c r="F211" s="243" t="s">
        <v>143</v>
      </c>
      <c r="G211" s="241"/>
      <c r="H211" s="244">
        <v>2426.87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AT211" s="250" t="s">
        <v>140</v>
      </c>
      <c r="AU211" s="250" t="s">
        <v>88</v>
      </c>
      <c r="AV211" s="15" t="s">
        <v>136</v>
      </c>
      <c r="AW211" s="15" t="s">
        <v>32</v>
      </c>
      <c r="AX211" s="15" t="s">
        <v>86</v>
      </c>
      <c r="AY211" s="250" t="s">
        <v>127</v>
      </c>
    </row>
    <row r="212" spans="1:65" s="2" customFormat="1" ht="16.5" customHeight="1">
      <c r="A212" s="34"/>
      <c r="B212" s="35"/>
      <c r="C212" s="203" t="s">
        <v>233</v>
      </c>
      <c r="D212" s="203" t="s">
        <v>131</v>
      </c>
      <c r="E212" s="204" t="s">
        <v>191</v>
      </c>
      <c r="F212" s="205" t="s">
        <v>192</v>
      </c>
      <c r="G212" s="206" t="s">
        <v>193</v>
      </c>
      <c r="H212" s="207">
        <v>23.04</v>
      </c>
      <c r="I212" s="208"/>
      <c r="J212" s="207">
        <f>ROUND(I212*H212,2)</f>
        <v>0</v>
      </c>
      <c r="K212" s="205" t="s">
        <v>135</v>
      </c>
      <c r="L212" s="39"/>
      <c r="M212" s="209" t="s">
        <v>1</v>
      </c>
      <c r="N212" s="210" t="s">
        <v>43</v>
      </c>
      <c r="O212" s="71"/>
      <c r="P212" s="211">
        <f>O212*H212</f>
        <v>0</v>
      </c>
      <c r="Q212" s="211">
        <v>0</v>
      </c>
      <c r="R212" s="211">
        <f>Q212*H212</f>
        <v>0</v>
      </c>
      <c r="S212" s="211">
        <v>0</v>
      </c>
      <c r="T212" s="21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3" t="s">
        <v>136</v>
      </c>
      <c r="AT212" s="213" t="s">
        <v>131</v>
      </c>
      <c r="AU212" s="213" t="s">
        <v>88</v>
      </c>
      <c r="AY212" s="17" t="s">
        <v>127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17" t="s">
        <v>86</v>
      </c>
      <c r="BK212" s="214">
        <f>ROUND(I212*H212,2)</f>
        <v>0</v>
      </c>
      <c r="BL212" s="17" t="s">
        <v>136</v>
      </c>
      <c r="BM212" s="213" t="s">
        <v>347</v>
      </c>
    </row>
    <row r="213" spans="1:47" s="2" customFormat="1" ht="19.5">
      <c r="A213" s="34"/>
      <c r="B213" s="35"/>
      <c r="C213" s="36"/>
      <c r="D213" s="215" t="s">
        <v>138</v>
      </c>
      <c r="E213" s="36"/>
      <c r="F213" s="216" t="s">
        <v>195</v>
      </c>
      <c r="G213" s="36"/>
      <c r="H213" s="36"/>
      <c r="I213" s="115"/>
      <c r="J213" s="36"/>
      <c r="K213" s="36"/>
      <c r="L213" s="39"/>
      <c r="M213" s="217"/>
      <c r="N213" s="218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138</v>
      </c>
      <c r="AU213" s="17" t="s">
        <v>88</v>
      </c>
    </row>
    <row r="214" spans="2:51" s="13" customFormat="1" ht="11.25">
      <c r="B214" s="219"/>
      <c r="C214" s="220"/>
      <c r="D214" s="215" t="s">
        <v>140</v>
      </c>
      <c r="E214" s="221" t="s">
        <v>1</v>
      </c>
      <c r="F214" s="222" t="s">
        <v>212</v>
      </c>
      <c r="G214" s="220"/>
      <c r="H214" s="221" t="s">
        <v>1</v>
      </c>
      <c r="I214" s="223"/>
      <c r="J214" s="220"/>
      <c r="K214" s="220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140</v>
      </c>
      <c r="AU214" s="228" t="s">
        <v>88</v>
      </c>
      <c r="AV214" s="13" t="s">
        <v>86</v>
      </c>
      <c r="AW214" s="13" t="s">
        <v>32</v>
      </c>
      <c r="AX214" s="13" t="s">
        <v>78</v>
      </c>
      <c r="AY214" s="228" t="s">
        <v>127</v>
      </c>
    </row>
    <row r="215" spans="2:51" s="13" customFormat="1" ht="11.25">
      <c r="B215" s="219"/>
      <c r="C215" s="220"/>
      <c r="D215" s="215" t="s">
        <v>140</v>
      </c>
      <c r="E215" s="221" t="s">
        <v>1</v>
      </c>
      <c r="F215" s="222" t="s">
        <v>348</v>
      </c>
      <c r="G215" s="220"/>
      <c r="H215" s="221" t="s">
        <v>1</v>
      </c>
      <c r="I215" s="223"/>
      <c r="J215" s="220"/>
      <c r="K215" s="220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140</v>
      </c>
      <c r="AU215" s="228" t="s">
        <v>88</v>
      </c>
      <c r="AV215" s="13" t="s">
        <v>86</v>
      </c>
      <c r="AW215" s="13" t="s">
        <v>32</v>
      </c>
      <c r="AX215" s="13" t="s">
        <v>78</v>
      </c>
      <c r="AY215" s="228" t="s">
        <v>127</v>
      </c>
    </row>
    <row r="216" spans="2:51" s="14" customFormat="1" ht="11.25">
      <c r="B216" s="229"/>
      <c r="C216" s="230"/>
      <c r="D216" s="215" t="s">
        <v>140</v>
      </c>
      <c r="E216" s="231" t="s">
        <v>1</v>
      </c>
      <c r="F216" s="232" t="s">
        <v>349</v>
      </c>
      <c r="G216" s="230"/>
      <c r="H216" s="233">
        <v>23.04</v>
      </c>
      <c r="I216" s="234"/>
      <c r="J216" s="230"/>
      <c r="K216" s="230"/>
      <c r="L216" s="235"/>
      <c r="M216" s="236"/>
      <c r="N216" s="237"/>
      <c r="O216" s="237"/>
      <c r="P216" s="237"/>
      <c r="Q216" s="237"/>
      <c r="R216" s="237"/>
      <c r="S216" s="237"/>
      <c r="T216" s="238"/>
      <c r="AT216" s="239" t="s">
        <v>140</v>
      </c>
      <c r="AU216" s="239" t="s">
        <v>88</v>
      </c>
      <c r="AV216" s="14" t="s">
        <v>88</v>
      </c>
      <c r="AW216" s="14" t="s">
        <v>32</v>
      </c>
      <c r="AX216" s="14" t="s">
        <v>78</v>
      </c>
      <c r="AY216" s="239" t="s">
        <v>127</v>
      </c>
    </row>
    <row r="217" spans="2:51" s="15" customFormat="1" ht="11.25">
      <c r="B217" s="240"/>
      <c r="C217" s="241"/>
      <c r="D217" s="215" t="s">
        <v>140</v>
      </c>
      <c r="E217" s="242" t="s">
        <v>1</v>
      </c>
      <c r="F217" s="243" t="s">
        <v>143</v>
      </c>
      <c r="G217" s="241"/>
      <c r="H217" s="244">
        <v>23.04</v>
      </c>
      <c r="I217" s="245"/>
      <c r="J217" s="241"/>
      <c r="K217" s="241"/>
      <c r="L217" s="246"/>
      <c r="M217" s="247"/>
      <c r="N217" s="248"/>
      <c r="O217" s="248"/>
      <c r="P217" s="248"/>
      <c r="Q217" s="248"/>
      <c r="R217" s="248"/>
      <c r="S217" s="248"/>
      <c r="T217" s="249"/>
      <c r="AT217" s="250" t="s">
        <v>140</v>
      </c>
      <c r="AU217" s="250" t="s">
        <v>88</v>
      </c>
      <c r="AV217" s="15" t="s">
        <v>136</v>
      </c>
      <c r="AW217" s="15" t="s">
        <v>32</v>
      </c>
      <c r="AX217" s="15" t="s">
        <v>86</v>
      </c>
      <c r="AY217" s="250" t="s">
        <v>127</v>
      </c>
    </row>
    <row r="218" spans="1:65" s="2" customFormat="1" ht="21.75" customHeight="1">
      <c r="A218" s="34"/>
      <c r="B218" s="35"/>
      <c r="C218" s="203" t="s">
        <v>239</v>
      </c>
      <c r="D218" s="203" t="s">
        <v>131</v>
      </c>
      <c r="E218" s="204" t="s">
        <v>199</v>
      </c>
      <c r="F218" s="205" t="s">
        <v>200</v>
      </c>
      <c r="G218" s="206" t="s">
        <v>193</v>
      </c>
      <c r="H218" s="207">
        <v>437.76</v>
      </c>
      <c r="I218" s="208"/>
      <c r="J218" s="207">
        <f>ROUND(I218*H218,2)</f>
        <v>0</v>
      </c>
      <c r="K218" s="205" t="s">
        <v>135</v>
      </c>
      <c r="L218" s="39"/>
      <c r="M218" s="209" t="s">
        <v>1</v>
      </c>
      <c r="N218" s="210" t="s">
        <v>43</v>
      </c>
      <c r="O218" s="71"/>
      <c r="P218" s="211">
        <f>O218*H218</f>
        <v>0</v>
      </c>
      <c r="Q218" s="211">
        <v>0</v>
      </c>
      <c r="R218" s="211">
        <f>Q218*H218</f>
        <v>0</v>
      </c>
      <c r="S218" s="211">
        <v>0</v>
      </c>
      <c r="T218" s="21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13" t="s">
        <v>136</v>
      </c>
      <c r="AT218" s="213" t="s">
        <v>131</v>
      </c>
      <c r="AU218" s="213" t="s">
        <v>88</v>
      </c>
      <c r="AY218" s="17" t="s">
        <v>127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17" t="s">
        <v>86</v>
      </c>
      <c r="BK218" s="214">
        <f>ROUND(I218*H218,2)</f>
        <v>0</v>
      </c>
      <c r="BL218" s="17" t="s">
        <v>136</v>
      </c>
      <c r="BM218" s="213" t="s">
        <v>350</v>
      </c>
    </row>
    <row r="219" spans="1:47" s="2" customFormat="1" ht="29.25">
      <c r="A219" s="34"/>
      <c r="B219" s="35"/>
      <c r="C219" s="36"/>
      <c r="D219" s="215" t="s">
        <v>138</v>
      </c>
      <c r="E219" s="36"/>
      <c r="F219" s="216" t="s">
        <v>202</v>
      </c>
      <c r="G219" s="36"/>
      <c r="H219" s="36"/>
      <c r="I219" s="115"/>
      <c r="J219" s="36"/>
      <c r="K219" s="36"/>
      <c r="L219" s="39"/>
      <c r="M219" s="217"/>
      <c r="N219" s="218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138</v>
      </c>
      <c r="AU219" s="17" t="s">
        <v>88</v>
      </c>
    </row>
    <row r="220" spans="2:51" s="13" customFormat="1" ht="11.25">
      <c r="B220" s="219"/>
      <c r="C220" s="220"/>
      <c r="D220" s="215" t="s">
        <v>140</v>
      </c>
      <c r="E220" s="221" t="s">
        <v>1</v>
      </c>
      <c r="F220" s="222" t="s">
        <v>212</v>
      </c>
      <c r="G220" s="220"/>
      <c r="H220" s="221" t="s">
        <v>1</v>
      </c>
      <c r="I220" s="223"/>
      <c r="J220" s="220"/>
      <c r="K220" s="220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140</v>
      </c>
      <c r="AU220" s="228" t="s">
        <v>88</v>
      </c>
      <c r="AV220" s="13" t="s">
        <v>86</v>
      </c>
      <c r="AW220" s="13" t="s">
        <v>32</v>
      </c>
      <c r="AX220" s="13" t="s">
        <v>78</v>
      </c>
      <c r="AY220" s="228" t="s">
        <v>127</v>
      </c>
    </row>
    <row r="221" spans="2:51" s="13" customFormat="1" ht="11.25">
      <c r="B221" s="219"/>
      <c r="C221" s="220"/>
      <c r="D221" s="215" t="s">
        <v>140</v>
      </c>
      <c r="E221" s="221" t="s">
        <v>1</v>
      </c>
      <c r="F221" s="222" t="s">
        <v>348</v>
      </c>
      <c r="G221" s="220"/>
      <c r="H221" s="221" t="s">
        <v>1</v>
      </c>
      <c r="I221" s="223"/>
      <c r="J221" s="220"/>
      <c r="K221" s="220"/>
      <c r="L221" s="224"/>
      <c r="M221" s="225"/>
      <c r="N221" s="226"/>
      <c r="O221" s="226"/>
      <c r="P221" s="226"/>
      <c r="Q221" s="226"/>
      <c r="R221" s="226"/>
      <c r="S221" s="226"/>
      <c r="T221" s="227"/>
      <c r="AT221" s="228" t="s">
        <v>140</v>
      </c>
      <c r="AU221" s="228" t="s">
        <v>88</v>
      </c>
      <c r="AV221" s="13" t="s">
        <v>86</v>
      </c>
      <c r="AW221" s="13" t="s">
        <v>32</v>
      </c>
      <c r="AX221" s="13" t="s">
        <v>78</v>
      </c>
      <c r="AY221" s="228" t="s">
        <v>127</v>
      </c>
    </row>
    <row r="222" spans="2:51" s="14" customFormat="1" ht="11.25">
      <c r="B222" s="229"/>
      <c r="C222" s="230"/>
      <c r="D222" s="215" t="s">
        <v>140</v>
      </c>
      <c r="E222" s="231" t="s">
        <v>1</v>
      </c>
      <c r="F222" s="232" t="s">
        <v>351</v>
      </c>
      <c r="G222" s="230"/>
      <c r="H222" s="233">
        <v>437.76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AT222" s="239" t="s">
        <v>140</v>
      </c>
      <c r="AU222" s="239" t="s">
        <v>88</v>
      </c>
      <c r="AV222" s="14" t="s">
        <v>88</v>
      </c>
      <c r="AW222" s="14" t="s">
        <v>32</v>
      </c>
      <c r="AX222" s="14" t="s">
        <v>78</v>
      </c>
      <c r="AY222" s="239" t="s">
        <v>127</v>
      </c>
    </row>
    <row r="223" spans="2:51" s="15" customFormat="1" ht="11.25">
      <c r="B223" s="240"/>
      <c r="C223" s="241"/>
      <c r="D223" s="215" t="s">
        <v>140</v>
      </c>
      <c r="E223" s="242" t="s">
        <v>1</v>
      </c>
      <c r="F223" s="243" t="s">
        <v>143</v>
      </c>
      <c r="G223" s="241"/>
      <c r="H223" s="244">
        <v>437.76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AT223" s="250" t="s">
        <v>140</v>
      </c>
      <c r="AU223" s="250" t="s">
        <v>88</v>
      </c>
      <c r="AV223" s="15" t="s">
        <v>136</v>
      </c>
      <c r="AW223" s="15" t="s">
        <v>32</v>
      </c>
      <c r="AX223" s="15" t="s">
        <v>86</v>
      </c>
      <c r="AY223" s="250" t="s">
        <v>127</v>
      </c>
    </row>
    <row r="224" spans="1:65" s="2" customFormat="1" ht="21.75" customHeight="1">
      <c r="A224" s="34"/>
      <c r="B224" s="35"/>
      <c r="C224" s="203" t="s">
        <v>245</v>
      </c>
      <c r="D224" s="203" t="s">
        <v>131</v>
      </c>
      <c r="E224" s="204" t="s">
        <v>203</v>
      </c>
      <c r="F224" s="205" t="s">
        <v>204</v>
      </c>
      <c r="G224" s="206" t="s">
        <v>193</v>
      </c>
      <c r="H224" s="207">
        <v>23.04</v>
      </c>
      <c r="I224" s="208"/>
      <c r="J224" s="207">
        <f>ROUND(I224*H224,2)</f>
        <v>0</v>
      </c>
      <c r="K224" s="205" t="s">
        <v>135</v>
      </c>
      <c r="L224" s="39"/>
      <c r="M224" s="209" t="s">
        <v>1</v>
      </c>
      <c r="N224" s="210" t="s">
        <v>43</v>
      </c>
      <c r="O224" s="71"/>
      <c r="P224" s="211">
        <f>O224*H224</f>
        <v>0</v>
      </c>
      <c r="Q224" s="211">
        <v>0</v>
      </c>
      <c r="R224" s="211">
        <f>Q224*H224</f>
        <v>0</v>
      </c>
      <c r="S224" s="211">
        <v>0</v>
      </c>
      <c r="T224" s="212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3" t="s">
        <v>136</v>
      </c>
      <c r="AT224" s="213" t="s">
        <v>131</v>
      </c>
      <c r="AU224" s="213" t="s">
        <v>88</v>
      </c>
      <c r="AY224" s="17" t="s">
        <v>127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17" t="s">
        <v>86</v>
      </c>
      <c r="BK224" s="214">
        <f>ROUND(I224*H224,2)</f>
        <v>0</v>
      </c>
      <c r="BL224" s="17" t="s">
        <v>136</v>
      </c>
      <c r="BM224" s="213" t="s">
        <v>352</v>
      </c>
    </row>
    <row r="225" spans="1:47" s="2" customFormat="1" ht="11.25">
      <c r="A225" s="34"/>
      <c r="B225" s="35"/>
      <c r="C225" s="36"/>
      <c r="D225" s="215" t="s">
        <v>138</v>
      </c>
      <c r="E225" s="36"/>
      <c r="F225" s="216" t="s">
        <v>206</v>
      </c>
      <c r="G225" s="36"/>
      <c r="H225" s="36"/>
      <c r="I225" s="115"/>
      <c r="J225" s="36"/>
      <c r="K225" s="36"/>
      <c r="L225" s="39"/>
      <c r="M225" s="217"/>
      <c r="N225" s="218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138</v>
      </c>
      <c r="AU225" s="17" t="s">
        <v>88</v>
      </c>
    </row>
    <row r="226" spans="2:51" s="13" customFormat="1" ht="11.25">
      <c r="B226" s="219"/>
      <c r="C226" s="220"/>
      <c r="D226" s="215" t="s">
        <v>140</v>
      </c>
      <c r="E226" s="221" t="s">
        <v>1</v>
      </c>
      <c r="F226" s="222" t="s">
        <v>212</v>
      </c>
      <c r="G226" s="220"/>
      <c r="H226" s="221" t="s">
        <v>1</v>
      </c>
      <c r="I226" s="223"/>
      <c r="J226" s="220"/>
      <c r="K226" s="220"/>
      <c r="L226" s="224"/>
      <c r="M226" s="225"/>
      <c r="N226" s="226"/>
      <c r="O226" s="226"/>
      <c r="P226" s="226"/>
      <c r="Q226" s="226"/>
      <c r="R226" s="226"/>
      <c r="S226" s="226"/>
      <c r="T226" s="227"/>
      <c r="AT226" s="228" t="s">
        <v>140</v>
      </c>
      <c r="AU226" s="228" t="s">
        <v>88</v>
      </c>
      <c r="AV226" s="13" t="s">
        <v>86</v>
      </c>
      <c r="AW226" s="13" t="s">
        <v>32</v>
      </c>
      <c r="AX226" s="13" t="s">
        <v>78</v>
      </c>
      <c r="AY226" s="228" t="s">
        <v>127</v>
      </c>
    </row>
    <row r="227" spans="2:51" s="13" customFormat="1" ht="11.25">
      <c r="B227" s="219"/>
      <c r="C227" s="220"/>
      <c r="D227" s="215" t="s">
        <v>140</v>
      </c>
      <c r="E227" s="221" t="s">
        <v>1</v>
      </c>
      <c r="F227" s="222" t="s">
        <v>348</v>
      </c>
      <c r="G227" s="220"/>
      <c r="H227" s="221" t="s">
        <v>1</v>
      </c>
      <c r="I227" s="223"/>
      <c r="J227" s="220"/>
      <c r="K227" s="220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140</v>
      </c>
      <c r="AU227" s="228" t="s">
        <v>88</v>
      </c>
      <c r="AV227" s="13" t="s">
        <v>86</v>
      </c>
      <c r="AW227" s="13" t="s">
        <v>32</v>
      </c>
      <c r="AX227" s="13" t="s">
        <v>78</v>
      </c>
      <c r="AY227" s="228" t="s">
        <v>127</v>
      </c>
    </row>
    <row r="228" spans="2:51" s="14" customFormat="1" ht="11.25">
      <c r="B228" s="229"/>
      <c r="C228" s="230"/>
      <c r="D228" s="215" t="s">
        <v>140</v>
      </c>
      <c r="E228" s="231" t="s">
        <v>1</v>
      </c>
      <c r="F228" s="232" t="s">
        <v>349</v>
      </c>
      <c r="G228" s="230"/>
      <c r="H228" s="233">
        <v>23.04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140</v>
      </c>
      <c r="AU228" s="239" t="s">
        <v>88</v>
      </c>
      <c r="AV228" s="14" t="s">
        <v>88</v>
      </c>
      <c r="AW228" s="14" t="s">
        <v>32</v>
      </c>
      <c r="AX228" s="14" t="s">
        <v>78</v>
      </c>
      <c r="AY228" s="239" t="s">
        <v>127</v>
      </c>
    </row>
    <row r="229" spans="2:51" s="15" customFormat="1" ht="11.25">
      <c r="B229" s="240"/>
      <c r="C229" s="241"/>
      <c r="D229" s="215" t="s">
        <v>140</v>
      </c>
      <c r="E229" s="242" t="s">
        <v>1</v>
      </c>
      <c r="F229" s="243" t="s">
        <v>143</v>
      </c>
      <c r="G229" s="241"/>
      <c r="H229" s="244">
        <v>23.04</v>
      </c>
      <c r="I229" s="245"/>
      <c r="J229" s="241"/>
      <c r="K229" s="241"/>
      <c r="L229" s="246"/>
      <c r="M229" s="247"/>
      <c r="N229" s="248"/>
      <c r="O229" s="248"/>
      <c r="P229" s="248"/>
      <c r="Q229" s="248"/>
      <c r="R229" s="248"/>
      <c r="S229" s="248"/>
      <c r="T229" s="249"/>
      <c r="AT229" s="250" t="s">
        <v>140</v>
      </c>
      <c r="AU229" s="250" t="s">
        <v>88</v>
      </c>
      <c r="AV229" s="15" t="s">
        <v>136</v>
      </c>
      <c r="AW229" s="15" t="s">
        <v>32</v>
      </c>
      <c r="AX229" s="15" t="s">
        <v>86</v>
      </c>
      <c r="AY229" s="250" t="s">
        <v>127</v>
      </c>
    </row>
    <row r="230" spans="1:65" s="2" customFormat="1" ht="33" customHeight="1">
      <c r="A230" s="34"/>
      <c r="B230" s="35"/>
      <c r="C230" s="203" t="s">
        <v>252</v>
      </c>
      <c r="D230" s="203" t="s">
        <v>131</v>
      </c>
      <c r="E230" s="204" t="s">
        <v>353</v>
      </c>
      <c r="F230" s="205" t="s">
        <v>354</v>
      </c>
      <c r="G230" s="206" t="s">
        <v>193</v>
      </c>
      <c r="H230" s="207">
        <v>23.04</v>
      </c>
      <c r="I230" s="208"/>
      <c r="J230" s="207">
        <f>ROUND(I230*H230,2)</f>
        <v>0</v>
      </c>
      <c r="K230" s="205" t="s">
        <v>135</v>
      </c>
      <c r="L230" s="39"/>
      <c r="M230" s="209" t="s">
        <v>1</v>
      </c>
      <c r="N230" s="210" t="s">
        <v>43</v>
      </c>
      <c r="O230" s="71"/>
      <c r="P230" s="211">
        <f>O230*H230</f>
        <v>0</v>
      </c>
      <c r="Q230" s="211">
        <v>0</v>
      </c>
      <c r="R230" s="211">
        <f>Q230*H230</f>
        <v>0</v>
      </c>
      <c r="S230" s="211">
        <v>0</v>
      </c>
      <c r="T230" s="21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3" t="s">
        <v>136</v>
      </c>
      <c r="AT230" s="213" t="s">
        <v>131</v>
      </c>
      <c r="AU230" s="213" t="s">
        <v>88</v>
      </c>
      <c r="AY230" s="17" t="s">
        <v>127</v>
      </c>
      <c r="BE230" s="214">
        <f>IF(N230="základní",J230,0)</f>
        <v>0</v>
      </c>
      <c r="BF230" s="214">
        <f>IF(N230="snížená",J230,0)</f>
        <v>0</v>
      </c>
      <c r="BG230" s="214">
        <f>IF(N230="zákl. přenesená",J230,0)</f>
        <v>0</v>
      </c>
      <c r="BH230" s="214">
        <f>IF(N230="sníž. přenesená",J230,0)</f>
        <v>0</v>
      </c>
      <c r="BI230" s="214">
        <f>IF(N230="nulová",J230,0)</f>
        <v>0</v>
      </c>
      <c r="BJ230" s="17" t="s">
        <v>86</v>
      </c>
      <c r="BK230" s="214">
        <f>ROUND(I230*H230,2)</f>
        <v>0</v>
      </c>
      <c r="BL230" s="17" t="s">
        <v>136</v>
      </c>
      <c r="BM230" s="213" t="s">
        <v>355</v>
      </c>
    </row>
    <row r="231" spans="1:47" s="2" customFormat="1" ht="29.25">
      <c r="A231" s="34"/>
      <c r="B231" s="35"/>
      <c r="C231" s="36"/>
      <c r="D231" s="215" t="s">
        <v>138</v>
      </c>
      <c r="E231" s="36"/>
      <c r="F231" s="216" t="s">
        <v>356</v>
      </c>
      <c r="G231" s="36"/>
      <c r="H231" s="36"/>
      <c r="I231" s="115"/>
      <c r="J231" s="36"/>
      <c r="K231" s="36"/>
      <c r="L231" s="39"/>
      <c r="M231" s="217"/>
      <c r="N231" s="218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138</v>
      </c>
      <c r="AU231" s="17" t="s">
        <v>88</v>
      </c>
    </row>
    <row r="232" spans="2:51" s="13" customFormat="1" ht="11.25">
      <c r="B232" s="219"/>
      <c r="C232" s="220"/>
      <c r="D232" s="215" t="s">
        <v>140</v>
      </c>
      <c r="E232" s="221" t="s">
        <v>1</v>
      </c>
      <c r="F232" s="222" t="s">
        <v>212</v>
      </c>
      <c r="G232" s="220"/>
      <c r="H232" s="221" t="s">
        <v>1</v>
      </c>
      <c r="I232" s="223"/>
      <c r="J232" s="220"/>
      <c r="K232" s="220"/>
      <c r="L232" s="224"/>
      <c r="M232" s="225"/>
      <c r="N232" s="226"/>
      <c r="O232" s="226"/>
      <c r="P232" s="226"/>
      <c r="Q232" s="226"/>
      <c r="R232" s="226"/>
      <c r="S232" s="226"/>
      <c r="T232" s="227"/>
      <c r="AT232" s="228" t="s">
        <v>140</v>
      </c>
      <c r="AU232" s="228" t="s">
        <v>88</v>
      </c>
      <c r="AV232" s="13" t="s">
        <v>86</v>
      </c>
      <c r="AW232" s="13" t="s">
        <v>32</v>
      </c>
      <c r="AX232" s="13" t="s">
        <v>78</v>
      </c>
      <c r="AY232" s="228" t="s">
        <v>127</v>
      </c>
    </row>
    <row r="233" spans="2:51" s="13" customFormat="1" ht="11.25">
      <c r="B233" s="219"/>
      <c r="C233" s="220"/>
      <c r="D233" s="215" t="s">
        <v>140</v>
      </c>
      <c r="E233" s="221" t="s">
        <v>1</v>
      </c>
      <c r="F233" s="222" t="s">
        <v>348</v>
      </c>
      <c r="G233" s="220"/>
      <c r="H233" s="221" t="s">
        <v>1</v>
      </c>
      <c r="I233" s="223"/>
      <c r="J233" s="220"/>
      <c r="K233" s="220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140</v>
      </c>
      <c r="AU233" s="228" t="s">
        <v>88</v>
      </c>
      <c r="AV233" s="13" t="s">
        <v>86</v>
      </c>
      <c r="AW233" s="13" t="s">
        <v>32</v>
      </c>
      <c r="AX233" s="13" t="s">
        <v>78</v>
      </c>
      <c r="AY233" s="228" t="s">
        <v>127</v>
      </c>
    </row>
    <row r="234" spans="2:51" s="14" customFormat="1" ht="11.25">
      <c r="B234" s="229"/>
      <c r="C234" s="230"/>
      <c r="D234" s="215" t="s">
        <v>140</v>
      </c>
      <c r="E234" s="231" t="s">
        <v>1</v>
      </c>
      <c r="F234" s="232" t="s">
        <v>349</v>
      </c>
      <c r="G234" s="230"/>
      <c r="H234" s="233">
        <v>23.04</v>
      </c>
      <c r="I234" s="234"/>
      <c r="J234" s="230"/>
      <c r="K234" s="230"/>
      <c r="L234" s="235"/>
      <c r="M234" s="236"/>
      <c r="N234" s="237"/>
      <c r="O234" s="237"/>
      <c r="P234" s="237"/>
      <c r="Q234" s="237"/>
      <c r="R234" s="237"/>
      <c r="S234" s="237"/>
      <c r="T234" s="238"/>
      <c r="AT234" s="239" t="s">
        <v>140</v>
      </c>
      <c r="AU234" s="239" t="s">
        <v>88</v>
      </c>
      <c r="AV234" s="14" t="s">
        <v>88</v>
      </c>
      <c r="AW234" s="14" t="s">
        <v>32</v>
      </c>
      <c r="AX234" s="14" t="s">
        <v>78</v>
      </c>
      <c r="AY234" s="239" t="s">
        <v>127</v>
      </c>
    </row>
    <row r="235" spans="2:51" s="15" customFormat="1" ht="11.25">
      <c r="B235" s="240"/>
      <c r="C235" s="241"/>
      <c r="D235" s="215" t="s">
        <v>140</v>
      </c>
      <c r="E235" s="242" t="s">
        <v>1</v>
      </c>
      <c r="F235" s="243" t="s">
        <v>143</v>
      </c>
      <c r="G235" s="241"/>
      <c r="H235" s="244">
        <v>23.04</v>
      </c>
      <c r="I235" s="245"/>
      <c r="J235" s="241"/>
      <c r="K235" s="241"/>
      <c r="L235" s="246"/>
      <c r="M235" s="247"/>
      <c r="N235" s="248"/>
      <c r="O235" s="248"/>
      <c r="P235" s="248"/>
      <c r="Q235" s="248"/>
      <c r="R235" s="248"/>
      <c r="S235" s="248"/>
      <c r="T235" s="249"/>
      <c r="AT235" s="250" t="s">
        <v>140</v>
      </c>
      <c r="AU235" s="250" t="s">
        <v>88</v>
      </c>
      <c r="AV235" s="15" t="s">
        <v>136</v>
      </c>
      <c r="AW235" s="15" t="s">
        <v>32</v>
      </c>
      <c r="AX235" s="15" t="s">
        <v>86</v>
      </c>
      <c r="AY235" s="250" t="s">
        <v>127</v>
      </c>
    </row>
    <row r="236" spans="1:65" s="2" customFormat="1" ht="21.75" customHeight="1">
      <c r="A236" s="34"/>
      <c r="B236" s="35"/>
      <c r="C236" s="203" t="s">
        <v>260</v>
      </c>
      <c r="D236" s="203" t="s">
        <v>131</v>
      </c>
      <c r="E236" s="204" t="s">
        <v>208</v>
      </c>
      <c r="F236" s="205" t="s">
        <v>209</v>
      </c>
      <c r="G236" s="206" t="s">
        <v>193</v>
      </c>
      <c r="H236" s="207">
        <v>1207.49</v>
      </c>
      <c r="I236" s="208"/>
      <c r="J236" s="207">
        <f>ROUND(I236*H236,2)</f>
        <v>0</v>
      </c>
      <c r="K236" s="205" t="s">
        <v>135</v>
      </c>
      <c r="L236" s="39"/>
      <c r="M236" s="209" t="s">
        <v>1</v>
      </c>
      <c r="N236" s="210" t="s">
        <v>43</v>
      </c>
      <c r="O236" s="71"/>
      <c r="P236" s="211">
        <f>O236*H236</f>
        <v>0</v>
      </c>
      <c r="Q236" s="211">
        <v>0</v>
      </c>
      <c r="R236" s="211">
        <f>Q236*H236</f>
        <v>0</v>
      </c>
      <c r="S236" s="211">
        <v>0</v>
      </c>
      <c r="T236" s="212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3" t="s">
        <v>136</v>
      </c>
      <c r="AT236" s="213" t="s">
        <v>131</v>
      </c>
      <c r="AU236" s="213" t="s">
        <v>88</v>
      </c>
      <c r="AY236" s="17" t="s">
        <v>127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17" t="s">
        <v>86</v>
      </c>
      <c r="BK236" s="214">
        <f>ROUND(I236*H236,2)</f>
        <v>0</v>
      </c>
      <c r="BL236" s="17" t="s">
        <v>136</v>
      </c>
      <c r="BM236" s="213" t="s">
        <v>357</v>
      </c>
    </row>
    <row r="237" spans="1:47" s="2" customFormat="1" ht="29.25">
      <c r="A237" s="34"/>
      <c r="B237" s="35"/>
      <c r="C237" s="36"/>
      <c r="D237" s="215" t="s">
        <v>138</v>
      </c>
      <c r="E237" s="36"/>
      <c r="F237" s="216" t="s">
        <v>211</v>
      </c>
      <c r="G237" s="36"/>
      <c r="H237" s="36"/>
      <c r="I237" s="115"/>
      <c r="J237" s="36"/>
      <c r="K237" s="36"/>
      <c r="L237" s="39"/>
      <c r="M237" s="217"/>
      <c r="N237" s="218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138</v>
      </c>
      <c r="AU237" s="17" t="s">
        <v>88</v>
      </c>
    </row>
    <row r="238" spans="2:51" s="13" customFormat="1" ht="11.25">
      <c r="B238" s="219"/>
      <c r="C238" s="220"/>
      <c r="D238" s="215" t="s">
        <v>140</v>
      </c>
      <c r="E238" s="221" t="s">
        <v>1</v>
      </c>
      <c r="F238" s="222" t="s">
        <v>212</v>
      </c>
      <c r="G238" s="220"/>
      <c r="H238" s="221" t="s">
        <v>1</v>
      </c>
      <c r="I238" s="223"/>
      <c r="J238" s="220"/>
      <c r="K238" s="220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140</v>
      </c>
      <c r="AU238" s="228" t="s">
        <v>88</v>
      </c>
      <c r="AV238" s="13" t="s">
        <v>86</v>
      </c>
      <c r="AW238" s="13" t="s">
        <v>32</v>
      </c>
      <c r="AX238" s="13" t="s">
        <v>78</v>
      </c>
      <c r="AY238" s="228" t="s">
        <v>127</v>
      </c>
    </row>
    <row r="239" spans="2:51" s="13" customFormat="1" ht="11.25">
      <c r="B239" s="219"/>
      <c r="C239" s="220"/>
      <c r="D239" s="215" t="s">
        <v>140</v>
      </c>
      <c r="E239" s="221" t="s">
        <v>1</v>
      </c>
      <c r="F239" s="222" t="s">
        <v>298</v>
      </c>
      <c r="G239" s="220"/>
      <c r="H239" s="221" t="s">
        <v>1</v>
      </c>
      <c r="I239" s="223"/>
      <c r="J239" s="220"/>
      <c r="K239" s="220"/>
      <c r="L239" s="224"/>
      <c r="M239" s="225"/>
      <c r="N239" s="226"/>
      <c r="O239" s="226"/>
      <c r="P239" s="226"/>
      <c r="Q239" s="226"/>
      <c r="R239" s="226"/>
      <c r="S239" s="226"/>
      <c r="T239" s="227"/>
      <c r="AT239" s="228" t="s">
        <v>140</v>
      </c>
      <c r="AU239" s="228" t="s">
        <v>88</v>
      </c>
      <c r="AV239" s="13" t="s">
        <v>86</v>
      </c>
      <c r="AW239" s="13" t="s">
        <v>32</v>
      </c>
      <c r="AX239" s="13" t="s">
        <v>78</v>
      </c>
      <c r="AY239" s="228" t="s">
        <v>127</v>
      </c>
    </row>
    <row r="240" spans="2:51" s="14" customFormat="1" ht="11.25">
      <c r="B240" s="229"/>
      <c r="C240" s="230"/>
      <c r="D240" s="215" t="s">
        <v>140</v>
      </c>
      <c r="E240" s="231" t="s">
        <v>1</v>
      </c>
      <c r="F240" s="232" t="s">
        <v>358</v>
      </c>
      <c r="G240" s="230"/>
      <c r="H240" s="233">
        <v>611.57</v>
      </c>
      <c r="I240" s="234"/>
      <c r="J240" s="230"/>
      <c r="K240" s="230"/>
      <c r="L240" s="235"/>
      <c r="M240" s="236"/>
      <c r="N240" s="237"/>
      <c r="O240" s="237"/>
      <c r="P240" s="237"/>
      <c r="Q240" s="237"/>
      <c r="R240" s="237"/>
      <c r="S240" s="237"/>
      <c r="T240" s="238"/>
      <c r="AT240" s="239" t="s">
        <v>140</v>
      </c>
      <c r="AU240" s="239" t="s">
        <v>88</v>
      </c>
      <c r="AV240" s="14" t="s">
        <v>88</v>
      </c>
      <c r="AW240" s="14" t="s">
        <v>32</v>
      </c>
      <c r="AX240" s="14" t="s">
        <v>78</v>
      </c>
      <c r="AY240" s="239" t="s">
        <v>127</v>
      </c>
    </row>
    <row r="241" spans="2:51" s="13" customFormat="1" ht="11.25">
      <c r="B241" s="219"/>
      <c r="C241" s="220"/>
      <c r="D241" s="215" t="s">
        <v>140</v>
      </c>
      <c r="E241" s="221" t="s">
        <v>1</v>
      </c>
      <c r="F241" s="222" t="s">
        <v>300</v>
      </c>
      <c r="G241" s="220"/>
      <c r="H241" s="221" t="s">
        <v>1</v>
      </c>
      <c r="I241" s="223"/>
      <c r="J241" s="220"/>
      <c r="K241" s="220"/>
      <c r="L241" s="224"/>
      <c r="M241" s="225"/>
      <c r="N241" s="226"/>
      <c r="O241" s="226"/>
      <c r="P241" s="226"/>
      <c r="Q241" s="226"/>
      <c r="R241" s="226"/>
      <c r="S241" s="226"/>
      <c r="T241" s="227"/>
      <c r="AT241" s="228" t="s">
        <v>140</v>
      </c>
      <c r="AU241" s="228" t="s">
        <v>88</v>
      </c>
      <c r="AV241" s="13" t="s">
        <v>86</v>
      </c>
      <c r="AW241" s="13" t="s">
        <v>32</v>
      </c>
      <c r="AX241" s="13" t="s">
        <v>78</v>
      </c>
      <c r="AY241" s="228" t="s">
        <v>127</v>
      </c>
    </row>
    <row r="242" spans="2:51" s="14" customFormat="1" ht="11.25">
      <c r="B242" s="229"/>
      <c r="C242" s="230"/>
      <c r="D242" s="215" t="s">
        <v>140</v>
      </c>
      <c r="E242" s="231" t="s">
        <v>1</v>
      </c>
      <c r="F242" s="232" t="s">
        <v>359</v>
      </c>
      <c r="G242" s="230"/>
      <c r="H242" s="233">
        <v>595.92</v>
      </c>
      <c r="I242" s="234"/>
      <c r="J242" s="230"/>
      <c r="K242" s="230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140</v>
      </c>
      <c r="AU242" s="239" t="s">
        <v>88</v>
      </c>
      <c r="AV242" s="14" t="s">
        <v>88</v>
      </c>
      <c r="AW242" s="14" t="s">
        <v>32</v>
      </c>
      <c r="AX242" s="14" t="s">
        <v>78</v>
      </c>
      <c r="AY242" s="239" t="s">
        <v>127</v>
      </c>
    </row>
    <row r="243" spans="2:51" s="15" customFormat="1" ht="11.25">
      <c r="B243" s="240"/>
      <c r="C243" s="241"/>
      <c r="D243" s="215" t="s">
        <v>140</v>
      </c>
      <c r="E243" s="242" t="s">
        <v>1</v>
      </c>
      <c r="F243" s="243" t="s">
        <v>143</v>
      </c>
      <c r="G243" s="241"/>
      <c r="H243" s="244">
        <v>1207.49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AT243" s="250" t="s">
        <v>140</v>
      </c>
      <c r="AU243" s="250" t="s">
        <v>88</v>
      </c>
      <c r="AV243" s="15" t="s">
        <v>136</v>
      </c>
      <c r="AW243" s="15" t="s">
        <v>32</v>
      </c>
      <c r="AX243" s="15" t="s">
        <v>86</v>
      </c>
      <c r="AY243" s="250" t="s">
        <v>127</v>
      </c>
    </row>
    <row r="244" spans="2:63" s="12" customFormat="1" ht="22.9" customHeight="1">
      <c r="B244" s="187"/>
      <c r="C244" s="188"/>
      <c r="D244" s="189" t="s">
        <v>77</v>
      </c>
      <c r="E244" s="201" t="s">
        <v>164</v>
      </c>
      <c r="F244" s="201" t="s">
        <v>213</v>
      </c>
      <c r="G244" s="188"/>
      <c r="H244" s="188"/>
      <c r="I244" s="191"/>
      <c r="J244" s="202">
        <f>BK244</f>
        <v>0</v>
      </c>
      <c r="K244" s="188"/>
      <c r="L244" s="193"/>
      <c r="M244" s="194"/>
      <c r="N244" s="195"/>
      <c r="O244" s="195"/>
      <c r="P244" s="196">
        <f>P245</f>
        <v>0</v>
      </c>
      <c r="Q244" s="195"/>
      <c r="R244" s="196">
        <f>R245</f>
        <v>5776.12311438861</v>
      </c>
      <c r="S244" s="195"/>
      <c r="T244" s="197">
        <f>T245</f>
        <v>0</v>
      </c>
      <c r="AR244" s="198" t="s">
        <v>86</v>
      </c>
      <c r="AT244" s="199" t="s">
        <v>77</v>
      </c>
      <c r="AU244" s="199" t="s">
        <v>86</v>
      </c>
      <c r="AY244" s="198" t="s">
        <v>127</v>
      </c>
      <c r="BK244" s="200">
        <f>BK245</f>
        <v>0</v>
      </c>
    </row>
    <row r="245" spans="2:63" s="12" customFormat="1" ht="20.85" customHeight="1">
      <c r="B245" s="187"/>
      <c r="C245" s="188"/>
      <c r="D245" s="189" t="s">
        <v>77</v>
      </c>
      <c r="E245" s="201" t="s">
        <v>214</v>
      </c>
      <c r="F245" s="201" t="s">
        <v>215</v>
      </c>
      <c r="G245" s="188"/>
      <c r="H245" s="188"/>
      <c r="I245" s="191"/>
      <c r="J245" s="202">
        <f>BK245</f>
        <v>0</v>
      </c>
      <c r="K245" s="188"/>
      <c r="L245" s="193"/>
      <c r="M245" s="194"/>
      <c r="N245" s="195"/>
      <c r="O245" s="195"/>
      <c r="P245" s="196">
        <f>SUM(P246:P296)</f>
        <v>0</v>
      </c>
      <c r="Q245" s="195"/>
      <c r="R245" s="196">
        <f>SUM(R246:R296)</f>
        <v>5776.12311438861</v>
      </c>
      <c r="S245" s="195"/>
      <c r="T245" s="197">
        <f>SUM(T246:T296)</f>
        <v>0</v>
      </c>
      <c r="AR245" s="198" t="s">
        <v>86</v>
      </c>
      <c r="AT245" s="199" t="s">
        <v>77</v>
      </c>
      <c r="AU245" s="199" t="s">
        <v>88</v>
      </c>
      <c r="AY245" s="198" t="s">
        <v>127</v>
      </c>
      <c r="BK245" s="200">
        <f>SUM(BK246:BK296)</f>
        <v>0</v>
      </c>
    </row>
    <row r="246" spans="1:65" s="2" customFormat="1" ht="16.5" customHeight="1">
      <c r="A246" s="34"/>
      <c r="B246" s="35"/>
      <c r="C246" s="203" t="s">
        <v>7</v>
      </c>
      <c r="D246" s="203" t="s">
        <v>131</v>
      </c>
      <c r="E246" s="204" t="s">
        <v>217</v>
      </c>
      <c r="F246" s="205" t="s">
        <v>218</v>
      </c>
      <c r="G246" s="206" t="s">
        <v>134</v>
      </c>
      <c r="H246" s="207">
        <v>59.95</v>
      </c>
      <c r="I246" s="208"/>
      <c r="J246" s="207">
        <f>ROUND(I246*H246,2)</f>
        <v>0</v>
      </c>
      <c r="K246" s="205" t="s">
        <v>135</v>
      </c>
      <c r="L246" s="39"/>
      <c r="M246" s="209" t="s">
        <v>1</v>
      </c>
      <c r="N246" s="210" t="s">
        <v>43</v>
      </c>
      <c r="O246" s="71"/>
      <c r="P246" s="211">
        <f>O246*H246</f>
        <v>0</v>
      </c>
      <c r="Q246" s="211">
        <v>0.324</v>
      </c>
      <c r="R246" s="211">
        <f>Q246*H246</f>
        <v>19.4238</v>
      </c>
      <c r="S246" s="211">
        <v>0</v>
      </c>
      <c r="T246" s="212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3" t="s">
        <v>136</v>
      </c>
      <c r="AT246" s="213" t="s">
        <v>131</v>
      </c>
      <c r="AU246" s="213" t="s">
        <v>150</v>
      </c>
      <c r="AY246" s="17" t="s">
        <v>127</v>
      </c>
      <c r="BE246" s="214">
        <f>IF(N246="základní",J246,0)</f>
        <v>0</v>
      </c>
      <c r="BF246" s="214">
        <f>IF(N246="snížená",J246,0)</f>
        <v>0</v>
      </c>
      <c r="BG246" s="214">
        <f>IF(N246="zákl. přenesená",J246,0)</f>
        <v>0</v>
      </c>
      <c r="BH246" s="214">
        <f>IF(N246="sníž. přenesená",J246,0)</f>
        <v>0</v>
      </c>
      <c r="BI246" s="214">
        <f>IF(N246="nulová",J246,0)</f>
        <v>0</v>
      </c>
      <c r="BJ246" s="17" t="s">
        <v>86</v>
      </c>
      <c r="BK246" s="214">
        <f>ROUND(I246*H246,2)</f>
        <v>0</v>
      </c>
      <c r="BL246" s="17" t="s">
        <v>136</v>
      </c>
      <c r="BM246" s="213" t="s">
        <v>360</v>
      </c>
    </row>
    <row r="247" spans="1:47" s="2" customFormat="1" ht="19.5">
      <c r="A247" s="34"/>
      <c r="B247" s="35"/>
      <c r="C247" s="36"/>
      <c r="D247" s="215" t="s">
        <v>138</v>
      </c>
      <c r="E247" s="36"/>
      <c r="F247" s="216" t="s">
        <v>220</v>
      </c>
      <c r="G247" s="36"/>
      <c r="H247" s="36"/>
      <c r="I247" s="115"/>
      <c r="J247" s="36"/>
      <c r="K247" s="36"/>
      <c r="L247" s="39"/>
      <c r="M247" s="217"/>
      <c r="N247" s="218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138</v>
      </c>
      <c r="AU247" s="17" t="s">
        <v>150</v>
      </c>
    </row>
    <row r="248" spans="2:51" s="13" customFormat="1" ht="11.25">
      <c r="B248" s="219"/>
      <c r="C248" s="220"/>
      <c r="D248" s="215" t="s">
        <v>140</v>
      </c>
      <c r="E248" s="221" t="s">
        <v>1</v>
      </c>
      <c r="F248" s="222" t="s">
        <v>148</v>
      </c>
      <c r="G248" s="220"/>
      <c r="H248" s="221" t="s">
        <v>1</v>
      </c>
      <c r="I248" s="223"/>
      <c r="J248" s="220"/>
      <c r="K248" s="220"/>
      <c r="L248" s="224"/>
      <c r="M248" s="225"/>
      <c r="N248" s="226"/>
      <c r="O248" s="226"/>
      <c r="P248" s="226"/>
      <c r="Q248" s="226"/>
      <c r="R248" s="226"/>
      <c r="S248" s="226"/>
      <c r="T248" s="227"/>
      <c r="AT248" s="228" t="s">
        <v>140</v>
      </c>
      <c r="AU248" s="228" t="s">
        <v>150</v>
      </c>
      <c r="AV248" s="13" t="s">
        <v>86</v>
      </c>
      <c r="AW248" s="13" t="s">
        <v>32</v>
      </c>
      <c r="AX248" s="13" t="s">
        <v>78</v>
      </c>
      <c r="AY248" s="228" t="s">
        <v>127</v>
      </c>
    </row>
    <row r="249" spans="2:51" s="14" customFormat="1" ht="11.25">
      <c r="B249" s="229"/>
      <c r="C249" s="230"/>
      <c r="D249" s="215" t="s">
        <v>140</v>
      </c>
      <c r="E249" s="231" t="s">
        <v>1</v>
      </c>
      <c r="F249" s="232" t="s">
        <v>316</v>
      </c>
      <c r="G249" s="230"/>
      <c r="H249" s="233">
        <v>59.95</v>
      </c>
      <c r="I249" s="234"/>
      <c r="J249" s="230"/>
      <c r="K249" s="230"/>
      <c r="L249" s="235"/>
      <c r="M249" s="236"/>
      <c r="N249" s="237"/>
      <c r="O249" s="237"/>
      <c r="P249" s="237"/>
      <c r="Q249" s="237"/>
      <c r="R249" s="237"/>
      <c r="S249" s="237"/>
      <c r="T249" s="238"/>
      <c r="AT249" s="239" t="s">
        <v>140</v>
      </c>
      <c r="AU249" s="239" t="s">
        <v>150</v>
      </c>
      <c r="AV249" s="14" t="s">
        <v>88</v>
      </c>
      <c r="AW249" s="14" t="s">
        <v>32</v>
      </c>
      <c r="AX249" s="14" t="s">
        <v>78</v>
      </c>
      <c r="AY249" s="239" t="s">
        <v>127</v>
      </c>
    </row>
    <row r="250" spans="2:51" s="15" customFormat="1" ht="11.25">
      <c r="B250" s="240"/>
      <c r="C250" s="241"/>
      <c r="D250" s="215" t="s">
        <v>140</v>
      </c>
      <c r="E250" s="242" t="s">
        <v>1</v>
      </c>
      <c r="F250" s="243" t="s">
        <v>143</v>
      </c>
      <c r="G250" s="241"/>
      <c r="H250" s="244">
        <v>59.95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AT250" s="250" t="s">
        <v>140</v>
      </c>
      <c r="AU250" s="250" t="s">
        <v>150</v>
      </c>
      <c r="AV250" s="15" t="s">
        <v>136</v>
      </c>
      <c r="AW250" s="15" t="s">
        <v>32</v>
      </c>
      <c r="AX250" s="15" t="s">
        <v>86</v>
      </c>
      <c r="AY250" s="250" t="s">
        <v>127</v>
      </c>
    </row>
    <row r="251" spans="1:65" s="2" customFormat="1" ht="21.75" customHeight="1">
      <c r="A251" s="34"/>
      <c r="B251" s="35"/>
      <c r="C251" s="203" t="s">
        <v>361</v>
      </c>
      <c r="D251" s="203" t="s">
        <v>131</v>
      </c>
      <c r="E251" s="204" t="s">
        <v>222</v>
      </c>
      <c r="F251" s="205" t="s">
        <v>223</v>
      </c>
      <c r="G251" s="206" t="s">
        <v>134</v>
      </c>
      <c r="H251" s="207">
        <v>766.66</v>
      </c>
      <c r="I251" s="208"/>
      <c r="J251" s="207">
        <f>ROUND(I251*H251,2)</f>
        <v>0</v>
      </c>
      <c r="K251" s="205" t="s">
        <v>135</v>
      </c>
      <c r="L251" s="39"/>
      <c r="M251" s="209" t="s">
        <v>1</v>
      </c>
      <c r="N251" s="210" t="s">
        <v>43</v>
      </c>
      <c r="O251" s="71"/>
      <c r="P251" s="211">
        <f>O251*H251</f>
        <v>0</v>
      </c>
      <c r="Q251" s="211">
        <v>0.18463</v>
      </c>
      <c r="R251" s="211">
        <f>Q251*H251</f>
        <v>141.5484358</v>
      </c>
      <c r="S251" s="211">
        <v>0</v>
      </c>
      <c r="T251" s="212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3" t="s">
        <v>136</v>
      </c>
      <c r="AT251" s="213" t="s">
        <v>131</v>
      </c>
      <c r="AU251" s="213" t="s">
        <v>150</v>
      </c>
      <c r="AY251" s="17" t="s">
        <v>127</v>
      </c>
      <c r="BE251" s="214">
        <f>IF(N251="základní",J251,0)</f>
        <v>0</v>
      </c>
      <c r="BF251" s="214">
        <f>IF(N251="snížená",J251,0)</f>
        <v>0</v>
      </c>
      <c r="BG251" s="214">
        <f>IF(N251="zákl. přenesená",J251,0)</f>
        <v>0</v>
      </c>
      <c r="BH251" s="214">
        <f>IF(N251="sníž. přenesená",J251,0)</f>
        <v>0</v>
      </c>
      <c r="BI251" s="214">
        <f>IF(N251="nulová",J251,0)</f>
        <v>0</v>
      </c>
      <c r="BJ251" s="17" t="s">
        <v>86</v>
      </c>
      <c r="BK251" s="214">
        <f>ROUND(I251*H251,2)</f>
        <v>0</v>
      </c>
      <c r="BL251" s="17" t="s">
        <v>136</v>
      </c>
      <c r="BM251" s="213" t="s">
        <v>362</v>
      </c>
    </row>
    <row r="252" spans="1:47" s="2" customFormat="1" ht="29.25">
      <c r="A252" s="34"/>
      <c r="B252" s="35"/>
      <c r="C252" s="36"/>
      <c r="D252" s="215" t="s">
        <v>138</v>
      </c>
      <c r="E252" s="36"/>
      <c r="F252" s="216" t="s">
        <v>225</v>
      </c>
      <c r="G252" s="36"/>
      <c r="H252" s="36"/>
      <c r="I252" s="115"/>
      <c r="J252" s="36"/>
      <c r="K252" s="36"/>
      <c r="L252" s="39"/>
      <c r="M252" s="217"/>
      <c r="N252" s="218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138</v>
      </c>
      <c r="AU252" s="17" t="s">
        <v>150</v>
      </c>
    </row>
    <row r="253" spans="2:51" s="13" customFormat="1" ht="11.25">
      <c r="B253" s="219"/>
      <c r="C253" s="220"/>
      <c r="D253" s="215" t="s">
        <v>140</v>
      </c>
      <c r="E253" s="221" t="s">
        <v>1</v>
      </c>
      <c r="F253" s="222" t="s">
        <v>363</v>
      </c>
      <c r="G253" s="220"/>
      <c r="H253" s="221" t="s">
        <v>1</v>
      </c>
      <c r="I253" s="223"/>
      <c r="J253" s="220"/>
      <c r="K253" s="220"/>
      <c r="L253" s="224"/>
      <c r="M253" s="225"/>
      <c r="N253" s="226"/>
      <c r="O253" s="226"/>
      <c r="P253" s="226"/>
      <c r="Q253" s="226"/>
      <c r="R253" s="226"/>
      <c r="S253" s="226"/>
      <c r="T253" s="227"/>
      <c r="AT253" s="228" t="s">
        <v>140</v>
      </c>
      <c r="AU253" s="228" t="s">
        <v>150</v>
      </c>
      <c r="AV253" s="13" t="s">
        <v>86</v>
      </c>
      <c r="AW253" s="13" t="s">
        <v>32</v>
      </c>
      <c r="AX253" s="13" t="s">
        <v>78</v>
      </c>
      <c r="AY253" s="228" t="s">
        <v>127</v>
      </c>
    </row>
    <row r="254" spans="2:51" s="13" customFormat="1" ht="11.25">
      <c r="B254" s="219"/>
      <c r="C254" s="220"/>
      <c r="D254" s="215" t="s">
        <v>140</v>
      </c>
      <c r="E254" s="221" t="s">
        <v>1</v>
      </c>
      <c r="F254" s="222" t="s">
        <v>364</v>
      </c>
      <c r="G254" s="220"/>
      <c r="H254" s="221" t="s">
        <v>1</v>
      </c>
      <c r="I254" s="223"/>
      <c r="J254" s="220"/>
      <c r="K254" s="220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140</v>
      </c>
      <c r="AU254" s="228" t="s">
        <v>150</v>
      </c>
      <c r="AV254" s="13" t="s">
        <v>86</v>
      </c>
      <c r="AW254" s="13" t="s">
        <v>32</v>
      </c>
      <c r="AX254" s="13" t="s">
        <v>78</v>
      </c>
      <c r="AY254" s="228" t="s">
        <v>127</v>
      </c>
    </row>
    <row r="255" spans="2:51" s="14" customFormat="1" ht="11.25">
      <c r="B255" s="229"/>
      <c r="C255" s="230"/>
      <c r="D255" s="215" t="s">
        <v>140</v>
      </c>
      <c r="E255" s="231" t="s">
        <v>1</v>
      </c>
      <c r="F255" s="232" t="s">
        <v>365</v>
      </c>
      <c r="G255" s="230"/>
      <c r="H255" s="233">
        <v>766.66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AT255" s="239" t="s">
        <v>140</v>
      </c>
      <c r="AU255" s="239" t="s">
        <v>150</v>
      </c>
      <c r="AV255" s="14" t="s">
        <v>88</v>
      </c>
      <c r="AW255" s="14" t="s">
        <v>32</v>
      </c>
      <c r="AX255" s="14" t="s">
        <v>78</v>
      </c>
      <c r="AY255" s="239" t="s">
        <v>127</v>
      </c>
    </row>
    <row r="256" spans="2:51" s="15" customFormat="1" ht="11.25">
      <c r="B256" s="240"/>
      <c r="C256" s="241"/>
      <c r="D256" s="215" t="s">
        <v>140</v>
      </c>
      <c r="E256" s="242" t="s">
        <v>1</v>
      </c>
      <c r="F256" s="243" t="s">
        <v>143</v>
      </c>
      <c r="G256" s="241"/>
      <c r="H256" s="244">
        <v>766.66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AT256" s="250" t="s">
        <v>140</v>
      </c>
      <c r="AU256" s="250" t="s">
        <v>150</v>
      </c>
      <c r="AV256" s="15" t="s">
        <v>136</v>
      </c>
      <c r="AW256" s="15" t="s">
        <v>32</v>
      </c>
      <c r="AX256" s="15" t="s">
        <v>86</v>
      </c>
      <c r="AY256" s="250" t="s">
        <v>127</v>
      </c>
    </row>
    <row r="257" spans="1:65" s="2" customFormat="1" ht="16.5" customHeight="1">
      <c r="A257" s="34"/>
      <c r="B257" s="35"/>
      <c r="C257" s="203" t="s">
        <v>366</v>
      </c>
      <c r="D257" s="203" t="s">
        <v>131</v>
      </c>
      <c r="E257" s="204" t="s">
        <v>367</v>
      </c>
      <c r="F257" s="205" t="s">
        <v>368</v>
      </c>
      <c r="G257" s="206" t="s">
        <v>134</v>
      </c>
      <c r="H257" s="207">
        <v>2426.87</v>
      </c>
      <c r="I257" s="208"/>
      <c r="J257" s="207">
        <f>ROUND(I257*H257,2)</f>
        <v>0</v>
      </c>
      <c r="K257" s="205" t="s">
        <v>135</v>
      </c>
      <c r="L257" s="39"/>
      <c r="M257" s="209" t="s">
        <v>1</v>
      </c>
      <c r="N257" s="210" t="s">
        <v>43</v>
      </c>
      <c r="O257" s="71"/>
      <c r="P257" s="211">
        <f>O257*H257</f>
        <v>0</v>
      </c>
      <c r="Q257" s="211">
        <v>0.324</v>
      </c>
      <c r="R257" s="211">
        <f>Q257*H257</f>
        <v>786.30588</v>
      </c>
      <c r="S257" s="211">
        <v>0</v>
      </c>
      <c r="T257" s="212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13" t="s">
        <v>136</v>
      </c>
      <c r="AT257" s="213" t="s">
        <v>131</v>
      </c>
      <c r="AU257" s="213" t="s">
        <v>150</v>
      </c>
      <c r="AY257" s="17" t="s">
        <v>127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17" t="s">
        <v>86</v>
      </c>
      <c r="BK257" s="214">
        <f>ROUND(I257*H257,2)</f>
        <v>0</v>
      </c>
      <c r="BL257" s="17" t="s">
        <v>136</v>
      </c>
      <c r="BM257" s="213" t="s">
        <v>369</v>
      </c>
    </row>
    <row r="258" spans="1:47" s="2" customFormat="1" ht="19.5">
      <c r="A258" s="34"/>
      <c r="B258" s="35"/>
      <c r="C258" s="36"/>
      <c r="D258" s="215" t="s">
        <v>138</v>
      </c>
      <c r="E258" s="36"/>
      <c r="F258" s="216" t="s">
        <v>370</v>
      </c>
      <c r="G258" s="36"/>
      <c r="H258" s="36"/>
      <c r="I258" s="115"/>
      <c r="J258" s="36"/>
      <c r="K258" s="36"/>
      <c r="L258" s="39"/>
      <c r="M258" s="217"/>
      <c r="N258" s="218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138</v>
      </c>
      <c r="AU258" s="17" t="s">
        <v>150</v>
      </c>
    </row>
    <row r="259" spans="2:51" s="13" customFormat="1" ht="11.25">
      <c r="B259" s="219"/>
      <c r="C259" s="220"/>
      <c r="D259" s="215" t="s">
        <v>140</v>
      </c>
      <c r="E259" s="221" t="s">
        <v>1</v>
      </c>
      <c r="F259" s="222" t="s">
        <v>368</v>
      </c>
      <c r="G259" s="220"/>
      <c r="H259" s="221" t="s">
        <v>1</v>
      </c>
      <c r="I259" s="223"/>
      <c r="J259" s="220"/>
      <c r="K259" s="220"/>
      <c r="L259" s="224"/>
      <c r="M259" s="225"/>
      <c r="N259" s="226"/>
      <c r="O259" s="226"/>
      <c r="P259" s="226"/>
      <c r="Q259" s="226"/>
      <c r="R259" s="226"/>
      <c r="S259" s="226"/>
      <c r="T259" s="227"/>
      <c r="AT259" s="228" t="s">
        <v>140</v>
      </c>
      <c r="AU259" s="228" t="s">
        <v>150</v>
      </c>
      <c r="AV259" s="13" t="s">
        <v>86</v>
      </c>
      <c r="AW259" s="13" t="s">
        <v>32</v>
      </c>
      <c r="AX259" s="13" t="s">
        <v>78</v>
      </c>
      <c r="AY259" s="228" t="s">
        <v>127</v>
      </c>
    </row>
    <row r="260" spans="2:51" s="14" customFormat="1" ht="11.25">
      <c r="B260" s="229"/>
      <c r="C260" s="230"/>
      <c r="D260" s="215" t="s">
        <v>140</v>
      </c>
      <c r="E260" s="231" t="s">
        <v>1</v>
      </c>
      <c r="F260" s="232" t="s">
        <v>345</v>
      </c>
      <c r="G260" s="230"/>
      <c r="H260" s="233">
        <v>1214.65</v>
      </c>
      <c r="I260" s="234"/>
      <c r="J260" s="230"/>
      <c r="K260" s="230"/>
      <c r="L260" s="235"/>
      <c r="M260" s="236"/>
      <c r="N260" s="237"/>
      <c r="O260" s="237"/>
      <c r="P260" s="237"/>
      <c r="Q260" s="237"/>
      <c r="R260" s="237"/>
      <c r="S260" s="237"/>
      <c r="T260" s="238"/>
      <c r="AT260" s="239" t="s">
        <v>140</v>
      </c>
      <c r="AU260" s="239" t="s">
        <v>150</v>
      </c>
      <c r="AV260" s="14" t="s">
        <v>88</v>
      </c>
      <c r="AW260" s="14" t="s">
        <v>32</v>
      </c>
      <c r="AX260" s="14" t="s">
        <v>78</v>
      </c>
      <c r="AY260" s="239" t="s">
        <v>127</v>
      </c>
    </row>
    <row r="261" spans="2:51" s="14" customFormat="1" ht="11.25">
      <c r="B261" s="229"/>
      <c r="C261" s="230"/>
      <c r="D261" s="215" t="s">
        <v>140</v>
      </c>
      <c r="E261" s="231" t="s">
        <v>1</v>
      </c>
      <c r="F261" s="232" t="s">
        <v>346</v>
      </c>
      <c r="G261" s="230"/>
      <c r="H261" s="233">
        <v>1212.22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AT261" s="239" t="s">
        <v>140</v>
      </c>
      <c r="AU261" s="239" t="s">
        <v>150</v>
      </c>
      <c r="AV261" s="14" t="s">
        <v>88</v>
      </c>
      <c r="AW261" s="14" t="s">
        <v>32</v>
      </c>
      <c r="AX261" s="14" t="s">
        <v>78</v>
      </c>
      <c r="AY261" s="239" t="s">
        <v>127</v>
      </c>
    </row>
    <row r="262" spans="2:51" s="15" customFormat="1" ht="11.25">
      <c r="B262" s="240"/>
      <c r="C262" s="241"/>
      <c r="D262" s="215" t="s">
        <v>140</v>
      </c>
      <c r="E262" s="242" t="s">
        <v>1</v>
      </c>
      <c r="F262" s="243" t="s">
        <v>143</v>
      </c>
      <c r="G262" s="241"/>
      <c r="H262" s="244">
        <v>2426.87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AT262" s="250" t="s">
        <v>140</v>
      </c>
      <c r="AU262" s="250" t="s">
        <v>150</v>
      </c>
      <c r="AV262" s="15" t="s">
        <v>136</v>
      </c>
      <c r="AW262" s="15" t="s">
        <v>32</v>
      </c>
      <c r="AX262" s="15" t="s">
        <v>86</v>
      </c>
      <c r="AY262" s="250" t="s">
        <v>127</v>
      </c>
    </row>
    <row r="263" spans="1:65" s="2" customFormat="1" ht="21.75" customHeight="1">
      <c r="A263" s="34"/>
      <c r="B263" s="35"/>
      <c r="C263" s="203" t="s">
        <v>371</v>
      </c>
      <c r="D263" s="203" t="s">
        <v>131</v>
      </c>
      <c r="E263" s="204" t="s">
        <v>372</v>
      </c>
      <c r="F263" s="205" t="s">
        <v>373</v>
      </c>
      <c r="G263" s="206" t="s">
        <v>134</v>
      </c>
      <c r="H263" s="207">
        <v>15544.42</v>
      </c>
      <c r="I263" s="208"/>
      <c r="J263" s="207">
        <f>ROUND(I263*H263,2)</f>
        <v>0</v>
      </c>
      <c r="K263" s="205" t="s">
        <v>1</v>
      </c>
      <c r="L263" s="39"/>
      <c r="M263" s="209" t="s">
        <v>1</v>
      </c>
      <c r="N263" s="210" t="s">
        <v>43</v>
      </c>
      <c r="O263" s="71"/>
      <c r="P263" s="211">
        <f>O263*H263</f>
        <v>0</v>
      </c>
      <c r="Q263" s="211">
        <v>0</v>
      </c>
      <c r="R263" s="211">
        <f>Q263*H263</f>
        <v>0</v>
      </c>
      <c r="S263" s="211">
        <v>0</v>
      </c>
      <c r="T263" s="212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13" t="s">
        <v>136</v>
      </c>
      <c r="AT263" s="213" t="s">
        <v>131</v>
      </c>
      <c r="AU263" s="213" t="s">
        <v>150</v>
      </c>
      <c r="AY263" s="17" t="s">
        <v>127</v>
      </c>
      <c r="BE263" s="214">
        <f>IF(N263="základní",J263,0)</f>
        <v>0</v>
      </c>
      <c r="BF263" s="214">
        <f>IF(N263="snížená",J263,0)</f>
        <v>0</v>
      </c>
      <c r="BG263" s="214">
        <f>IF(N263="zákl. přenesená",J263,0)</f>
        <v>0</v>
      </c>
      <c r="BH263" s="214">
        <f>IF(N263="sníž. přenesená",J263,0)</f>
        <v>0</v>
      </c>
      <c r="BI263" s="214">
        <f>IF(N263="nulová",J263,0)</f>
        <v>0</v>
      </c>
      <c r="BJ263" s="17" t="s">
        <v>86</v>
      </c>
      <c r="BK263" s="214">
        <f>ROUND(I263*H263,2)</f>
        <v>0</v>
      </c>
      <c r="BL263" s="17" t="s">
        <v>136</v>
      </c>
      <c r="BM263" s="213" t="s">
        <v>374</v>
      </c>
    </row>
    <row r="264" spans="1:47" s="2" customFormat="1" ht="11.25">
      <c r="A264" s="34"/>
      <c r="B264" s="35"/>
      <c r="C264" s="36"/>
      <c r="D264" s="215" t="s">
        <v>138</v>
      </c>
      <c r="E264" s="36"/>
      <c r="F264" s="216" t="s">
        <v>373</v>
      </c>
      <c r="G264" s="36"/>
      <c r="H264" s="36"/>
      <c r="I264" s="115"/>
      <c r="J264" s="36"/>
      <c r="K264" s="36"/>
      <c r="L264" s="39"/>
      <c r="M264" s="217"/>
      <c r="N264" s="218"/>
      <c r="O264" s="71"/>
      <c r="P264" s="71"/>
      <c r="Q264" s="71"/>
      <c r="R264" s="71"/>
      <c r="S264" s="71"/>
      <c r="T264" s="72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138</v>
      </c>
      <c r="AU264" s="17" t="s">
        <v>150</v>
      </c>
    </row>
    <row r="265" spans="2:51" s="13" customFormat="1" ht="11.25">
      <c r="B265" s="219"/>
      <c r="C265" s="220"/>
      <c r="D265" s="215" t="s">
        <v>140</v>
      </c>
      <c r="E265" s="221" t="s">
        <v>1</v>
      </c>
      <c r="F265" s="222" t="s">
        <v>232</v>
      </c>
      <c r="G265" s="220"/>
      <c r="H265" s="221" t="s">
        <v>1</v>
      </c>
      <c r="I265" s="223"/>
      <c r="J265" s="220"/>
      <c r="K265" s="220"/>
      <c r="L265" s="224"/>
      <c r="M265" s="225"/>
      <c r="N265" s="226"/>
      <c r="O265" s="226"/>
      <c r="P265" s="226"/>
      <c r="Q265" s="226"/>
      <c r="R265" s="226"/>
      <c r="S265" s="226"/>
      <c r="T265" s="227"/>
      <c r="AT265" s="228" t="s">
        <v>140</v>
      </c>
      <c r="AU265" s="228" t="s">
        <v>150</v>
      </c>
      <c r="AV265" s="13" t="s">
        <v>86</v>
      </c>
      <c r="AW265" s="13" t="s">
        <v>32</v>
      </c>
      <c r="AX265" s="13" t="s">
        <v>78</v>
      </c>
      <c r="AY265" s="228" t="s">
        <v>127</v>
      </c>
    </row>
    <row r="266" spans="2:51" s="14" customFormat="1" ht="11.25">
      <c r="B266" s="229"/>
      <c r="C266" s="230"/>
      <c r="D266" s="215" t="s">
        <v>140</v>
      </c>
      <c r="E266" s="231" t="s">
        <v>1</v>
      </c>
      <c r="F266" s="232" t="s">
        <v>286</v>
      </c>
      <c r="G266" s="230"/>
      <c r="H266" s="233">
        <v>15333.13</v>
      </c>
      <c r="I266" s="234"/>
      <c r="J266" s="230"/>
      <c r="K266" s="230"/>
      <c r="L266" s="235"/>
      <c r="M266" s="236"/>
      <c r="N266" s="237"/>
      <c r="O266" s="237"/>
      <c r="P266" s="237"/>
      <c r="Q266" s="237"/>
      <c r="R266" s="237"/>
      <c r="S266" s="237"/>
      <c r="T266" s="238"/>
      <c r="AT266" s="239" t="s">
        <v>140</v>
      </c>
      <c r="AU266" s="239" t="s">
        <v>150</v>
      </c>
      <c r="AV266" s="14" t="s">
        <v>88</v>
      </c>
      <c r="AW266" s="14" t="s">
        <v>32</v>
      </c>
      <c r="AX266" s="14" t="s">
        <v>78</v>
      </c>
      <c r="AY266" s="239" t="s">
        <v>127</v>
      </c>
    </row>
    <row r="267" spans="2:51" s="14" customFormat="1" ht="11.25">
      <c r="B267" s="229"/>
      <c r="C267" s="230"/>
      <c r="D267" s="215" t="s">
        <v>140</v>
      </c>
      <c r="E267" s="231" t="s">
        <v>1</v>
      </c>
      <c r="F267" s="232" t="s">
        <v>281</v>
      </c>
      <c r="G267" s="230"/>
      <c r="H267" s="233">
        <v>211.29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AT267" s="239" t="s">
        <v>140</v>
      </c>
      <c r="AU267" s="239" t="s">
        <v>150</v>
      </c>
      <c r="AV267" s="14" t="s">
        <v>88</v>
      </c>
      <c r="AW267" s="14" t="s">
        <v>32</v>
      </c>
      <c r="AX267" s="14" t="s">
        <v>78</v>
      </c>
      <c r="AY267" s="239" t="s">
        <v>127</v>
      </c>
    </row>
    <row r="268" spans="2:51" s="15" customFormat="1" ht="11.25">
      <c r="B268" s="240"/>
      <c r="C268" s="241"/>
      <c r="D268" s="215" t="s">
        <v>140</v>
      </c>
      <c r="E268" s="242" t="s">
        <v>1</v>
      </c>
      <c r="F268" s="243" t="s">
        <v>143</v>
      </c>
      <c r="G268" s="241"/>
      <c r="H268" s="244">
        <v>15544.42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AT268" s="250" t="s">
        <v>140</v>
      </c>
      <c r="AU268" s="250" t="s">
        <v>150</v>
      </c>
      <c r="AV268" s="15" t="s">
        <v>136</v>
      </c>
      <c r="AW268" s="15" t="s">
        <v>32</v>
      </c>
      <c r="AX268" s="15" t="s">
        <v>86</v>
      </c>
      <c r="AY268" s="250" t="s">
        <v>127</v>
      </c>
    </row>
    <row r="269" spans="1:65" s="2" customFormat="1" ht="21.75" customHeight="1">
      <c r="A269" s="34"/>
      <c r="B269" s="35"/>
      <c r="C269" s="203" t="s">
        <v>375</v>
      </c>
      <c r="D269" s="203" t="s">
        <v>131</v>
      </c>
      <c r="E269" s="204" t="s">
        <v>240</v>
      </c>
      <c r="F269" s="205" t="s">
        <v>241</v>
      </c>
      <c r="G269" s="206" t="s">
        <v>134</v>
      </c>
      <c r="H269" s="207">
        <v>15544.42</v>
      </c>
      <c r="I269" s="208"/>
      <c r="J269" s="207">
        <f>ROUND(I269*H269,2)</f>
        <v>0</v>
      </c>
      <c r="K269" s="205" t="s">
        <v>135</v>
      </c>
      <c r="L269" s="39"/>
      <c r="M269" s="209" t="s">
        <v>1</v>
      </c>
      <c r="N269" s="210" t="s">
        <v>43</v>
      </c>
      <c r="O269" s="71"/>
      <c r="P269" s="211">
        <f>O269*H269</f>
        <v>0</v>
      </c>
      <c r="Q269" s="211">
        <v>0.12966</v>
      </c>
      <c r="R269" s="211">
        <f>Q269*H269</f>
        <v>2015.4894972</v>
      </c>
      <c r="S269" s="211">
        <v>0</v>
      </c>
      <c r="T269" s="212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13" t="s">
        <v>136</v>
      </c>
      <c r="AT269" s="213" t="s">
        <v>131</v>
      </c>
      <c r="AU269" s="213" t="s">
        <v>150</v>
      </c>
      <c r="AY269" s="17" t="s">
        <v>127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17" t="s">
        <v>86</v>
      </c>
      <c r="BK269" s="214">
        <f>ROUND(I269*H269,2)</f>
        <v>0</v>
      </c>
      <c r="BL269" s="17" t="s">
        <v>136</v>
      </c>
      <c r="BM269" s="213" t="s">
        <v>376</v>
      </c>
    </row>
    <row r="270" spans="1:47" s="2" customFormat="1" ht="29.25">
      <c r="A270" s="34"/>
      <c r="B270" s="35"/>
      <c r="C270" s="36"/>
      <c r="D270" s="215" t="s">
        <v>138</v>
      </c>
      <c r="E270" s="36"/>
      <c r="F270" s="216" t="s">
        <v>243</v>
      </c>
      <c r="G270" s="36"/>
      <c r="H270" s="36"/>
      <c r="I270" s="115"/>
      <c r="J270" s="36"/>
      <c r="K270" s="36"/>
      <c r="L270" s="39"/>
      <c r="M270" s="217"/>
      <c r="N270" s="218"/>
      <c r="O270" s="71"/>
      <c r="P270" s="71"/>
      <c r="Q270" s="71"/>
      <c r="R270" s="71"/>
      <c r="S270" s="71"/>
      <c r="T270" s="72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138</v>
      </c>
      <c r="AU270" s="17" t="s">
        <v>150</v>
      </c>
    </row>
    <row r="271" spans="2:51" s="13" customFormat="1" ht="11.25">
      <c r="B271" s="219"/>
      <c r="C271" s="220"/>
      <c r="D271" s="215" t="s">
        <v>140</v>
      </c>
      <c r="E271" s="221" t="s">
        <v>1</v>
      </c>
      <c r="F271" s="222" t="s">
        <v>377</v>
      </c>
      <c r="G271" s="220"/>
      <c r="H271" s="221" t="s">
        <v>1</v>
      </c>
      <c r="I271" s="223"/>
      <c r="J271" s="220"/>
      <c r="K271" s="220"/>
      <c r="L271" s="224"/>
      <c r="M271" s="225"/>
      <c r="N271" s="226"/>
      <c r="O271" s="226"/>
      <c r="P271" s="226"/>
      <c r="Q271" s="226"/>
      <c r="R271" s="226"/>
      <c r="S271" s="226"/>
      <c r="T271" s="227"/>
      <c r="AT271" s="228" t="s">
        <v>140</v>
      </c>
      <c r="AU271" s="228" t="s">
        <v>150</v>
      </c>
      <c r="AV271" s="13" t="s">
        <v>86</v>
      </c>
      <c r="AW271" s="13" t="s">
        <v>32</v>
      </c>
      <c r="AX271" s="13" t="s">
        <v>78</v>
      </c>
      <c r="AY271" s="228" t="s">
        <v>127</v>
      </c>
    </row>
    <row r="272" spans="2:51" s="13" customFormat="1" ht="11.25">
      <c r="B272" s="219"/>
      <c r="C272" s="220"/>
      <c r="D272" s="215" t="s">
        <v>140</v>
      </c>
      <c r="E272" s="221" t="s">
        <v>1</v>
      </c>
      <c r="F272" s="222" t="s">
        <v>244</v>
      </c>
      <c r="G272" s="220"/>
      <c r="H272" s="221" t="s">
        <v>1</v>
      </c>
      <c r="I272" s="223"/>
      <c r="J272" s="220"/>
      <c r="K272" s="220"/>
      <c r="L272" s="224"/>
      <c r="M272" s="225"/>
      <c r="N272" s="226"/>
      <c r="O272" s="226"/>
      <c r="P272" s="226"/>
      <c r="Q272" s="226"/>
      <c r="R272" s="226"/>
      <c r="S272" s="226"/>
      <c r="T272" s="227"/>
      <c r="AT272" s="228" t="s">
        <v>140</v>
      </c>
      <c r="AU272" s="228" t="s">
        <v>150</v>
      </c>
      <c r="AV272" s="13" t="s">
        <v>86</v>
      </c>
      <c r="AW272" s="13" t="s">
        <v>32</v>
      </c>
      <c r="AX272" s="13" t="s">
        <v>78</v>
      </c>
      <c r="AY272" s="228" t="s">
        <v>127</v>
      </c>
    </row>
    <row r="273" spans="2:51" s="14" customFormat="1" ht="11.25">
      <c r="B273" s="229"/>
      <c r="C273" s="230"/>
      <c r="D273" s="215" t="s">
        <v>140</v>
      </c>
      <c r="E273" s="231" t="s">
        <v>1</v>
      </c>
      <c r="F273" s="232" t="s">
        <v>281</v>
      </c>
      <c r="G273" s="230"/>
      <c r="H273" s="233">
        <v>211.29</v>
      </c>
      <c r="I273" s="234"/>
      <c r="J273" s="230"/>
      <c r="K273" s="230"/>
      <c r="L273" s="235"/>
      <c r="M273" s="236"/>
      <c r="N273" s="237"/>
      <c r="O273" s="237"/>
      <c r="P273" s="237"/>
      <c r="Q273" s="237"/>
      <c r="R273" s="237"/>
      <c r="S273" s="237"/>
      <c r="T273" s="238"/>
      <c r="AT273" s="239" t="s">
        <v>140</v>
      </c>
      <c r="AU273" s="239" t="s">
        <v>150</v>
      </c>
      <c r="AV273" s="14" t="s">
        <v>88</v>
      </c>
      <c r="AW273" s="14" t="s">
        <v>32</v>
      </c>
      <c r="AX273" s="14" t="s">
        <v>78</v>
      </c>
      <c r="AY273" s="239" t="s">
        <v>127</v>
      </c>
    </row>
    <row r="274" spans="2:51" s="13" customFormat="1" ht="11.25">
      <c r="B274" s="219"/>
      <c r="C274" s="220"/>
      <c r="D274" s="215" t="s">
        <v>140</v>
      </c>
      <c r="E274" s="221" t="s">
        <v>1</v>
      </c>
      <c r="F274" s="222" t="s">
        <v>363</v>
      </c>
      <c r="G274" s="220"/>
      <c r="H274" s="221" t="s">
        <v>1</v>
      </c>
      <c r="I274" s="223"/>
      <c r="J274" s="220"/>
      <c r="K274" s="220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140</v>
      </c>
      <c r="AU274" s="228" t="s">
        <v>150</v>
      </c>
      <c r="AV274" s="13" t="s">
        <v>86</v>
      </c>
      <c r="AW274" s="13" t="s">
        <v>32</v>
      </c>
      <c r="AX274" s="13" t="s">
        <v>78</v>
      </c>
      <c r="AY274" s="228" t="s">
        <v>127</v>
      </c>
    </row>
    <row r="275" spans="2:51" s="13" customFormat="1" ht="11.25">
      <c r="B275" s="219"/>
      <c r="C275" s="220"/>
      <c r="D275" s="215" t="s">
        <v>140</v>
      </c>
      <c r="E275" s="221" t="s">
        <v>1</v>
      </c>
      <c r="F275" s="222" t="s">
        <v>244</v>
      </c>
      <c r="G275" s="220"/>
      <c r="H275" s="221" t="s">
        <v>1</v>
      </c>
      <c r="I275" s="223"/>
      <c r="J275" s="220"/>
      <c r="K275" s="220"/>
      <c r="L275" s="224"/>
      <c r="M275" s="225"/>
      <c r="N275" s="226"/>
      <c r="O275" s="226"/>
      <c r="P275" s="226"/>
      <c r="Q275" s="226"/>
      <c r="R275" s="226"/>
      <c r="S275" s="226"/>
      <c r="T275" s="227"/>
      <c r="AT275" s="228" t="s">
        <v>140</v>
      </c>
      <c r="AU275" s="228" t="s">
        <v>150</v>
      </c>
      <c r="AV275" s="13" t="s">
        <v>86</v>
      </c>
      <c r="AW275" s="13" t="s">
        <v>32</v>
      </c>
      <c r="AX275" s="13" t="s">
        <v>78</v>
      </c>
      <c r="AY275" s="228" t="s">
        <v>127</v>
      </c>
    </row>
    <row r="276" spans="2:51" s="14" customFormat="1" ht="11.25">
      <c r="B276" s="229"/>
      <c r="C276" s="230"/>
      <c r="D276" s="215" t="s">
        <v>140</v>
      </c>
      <c r="E276" s="231" t="s">
        <v>1</v>
      </c>
      <c r="F276" s="232" t="s">
        <v>286</v>
      </c>
      <c r="G276" s="230"/>
      <c r="H276" s="233">
        <v>15333.13</v>
      </c>
      <c r="I276" s="234"/>
      <c r="J276" s="230"/>
      <c r="K276" s="230"/>
      <c r="L276" s="235"/>
      <c r="M276" s="236"/>
      <c r="N276" s="237"/>
      <c r="O276" s="237"/>
      <c r="P276" s="237"/>
      <c r="Q276" s="237"/>
      <c r="R276" s="237"/>
      <c r="S276" s="237"/>
      <c r="T276" s="238"/>
      <c r="AT276" s="239" t="s">
        <v>140</v>
      </c>
      <c r="AU276" s="239" t="s">
        <v>150</v>
      </c>
      <c r="AV276" s="14" t="s">
        <v>88</v>
      </c>
      <c r="AW276" s="14" t="s">
        <v>32</v>
      </c>
      <c r="AX276" s="14" t="s">
        <v>78</v>
      </c>
      <c r="AY276" s="239" t="s">
        <v>127</v>
      </c>
    </row>
    <row r="277" spans="2:51" s="15" customFormat="1" ht="11.25">
      <c r="B277" s="240"/>
      <c r="C277" s="241"/>
      <c r="D277" s="215" t="s">
        <v>140</v>
      </c>
      <c r="E277" s="242" t="s">
        <v>1</v>
      </c>
      <c r="F277" s="243" t="s">
        <v>143</v>
      </c>
      <c r="G277" s="241"/>
      <c r="H277" s="244">
        <v>15544.42</v>
      </c>
      <c r="I277" s="245"/>
      <c r="J277" s="241"/>
      <c r="K277" s="241"/>
      <c r="L277" s="246"/>
      <c r="M277" s="247"/>
      <c r="N277" s="248"/>
      <c r="O277" s="248"/>
      <c r="P277" s="248"/>
      <c r="Q277" s="248"/>
      <c r="R277" s="248"/>
      <c r="S277" s="248"/>
      <c r="T277" s="249"/>
      <c r="AT277" s="250" t="s">
        <v>140</v>
      </c>
      <c r="AU277" s="250" t="s">
        <v>150</v>
      </c>
      <c r="AV277" s="15" t="s">
        <v>136</v>
      </c>
      <c r="AW277" s="15" t="s">
        <v>32</v>
      </c>
      <c r="AX277" s="15" t="s">
        <v>86</v>
      </c>
      <c r="AY277" s="250" t="s">
        <v>127</v>
      </c>
    </row>
    <row r="278" spans="1:65" s="2" customFormat="1" ht="21.75" customHeight="1">
      <c r="A278" s="34"/>
      <c r="B278" s="35"/>
      <c r="C278" s="203" t="s">
        <v>378</v>
      </c>
      <c r="D278" s="203" t="s">
        <v>131</v>
      </c>
      <c r="E278" s="204" t="s">
        <v>228</v>
      </c>
      <c r="F278" s="205" t="s">
        <v>229</v>
      </c>
      <c r="G278" s="206" t="s">
        <v>134</v>
      </c>
      <c r="H278" s="207">
        <v>15333.13</v>
      </c>
      <c r="I278" s="208"/>
      <c r="J278" s="207">
        <f>ROUND(I278*H278,2)</f>
        <v>0</v>
      </c>
      <c r="K278" s="205" t="s">
        <v>135</v>
      </c>
      <c r="L278" s="39"/>
      <c r="M278" s="209" t="s">
        <v>1</v>
      </c>
      <c r="N278" s="210" t="s">
        <v>43</v>
      </c>
      <c r="O278" s="71"/>
      <c r="P278" s="211">
        <f>O278*H278</f>
        <v>0</v>
      </c>
      <c r="Q278" s="211">
        <v>0.00034</v>
      </c>
      <c r="R278" s="211">
        <f>Q278*H278</f>
        <v>5.2132642</v>
      </c>
      <c r="S278" s="211">
        <v>0</v>
      </c>
      <c r="T278" s="212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3" t="s">
        <v>136</v>
      </c>
      <c r="AT278" s="213" t="s">
        <v>131</v>
      </c>
      <c r="AU278" s="213" t="s">
        <v>150</v>
      </c>
      <c r="AY278" s="17" t="s">
        <v>127</v>
      </c>
      <c r="BE278" s="214">
        <f>IF(N278="základní",J278,0)</f>
        <v>0</v>
      </c>
      <c r="BF278" s="214">
        <f>IF(N278="snížená",J278,0)</f>
        <v>0</v>
      </c>
      <c r="BG278" s="214">
        <f>IF(N278="zákl. přenesená",J278,0)</f>
        <v>0</v>
      </c>
      <c r="BH278" s="214">
        <f>IF(N278="sníž. přenesená",J278,0)</f>
        <v>0</v>
      </c>
      <c r="BI278" s="214">
        <f>IF(N278="nulová",J278,0)</f>
        <v>0</v>
      </c>
      <c r="BJ278" s="17" t="s">
        <v>86</v>
      </c>
      <c r="BK278" s="214">
        <f>ROUND(I278*H278,2)</f>
        <v>0</v>
      </c>
      <c r="BL278" s="17" t="s">
        <v>136</v>
      </c>
      <c r="BM278" s="213" t="s">
        <v>379</v>
      </c>
    </row>
    <row r="279" spans="1:47" s="2" customFormat="1" ht="11.25">
      <c r="A279" s="34"/>
      <c r="B279" s="35"/>
      <c r="C279" s="36"/>
      <c r="D279" s="215" t="s">
        <v>138</v>
      </c>
      <c r="E279" s="36"/>
      <c r="F279" s="216" t="s">
        <v>231</v>
      </c>
      <c r="G279" s="36"/>
      <c r="H279" s="36"/>
      <c r="I279" s="115"/>
      <c r="J279" s="36"/>
      <c r="K279" s="36"/>
      <c r="L279" s="39"/>
      <c r="M279" s="217"/>
      <c r="N279" s="218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138</v>
      </c>
      <c r="AU279" s="17" t="s">
        <v>150</v>
      </c>
    </row>
    <row r="280" spans="2:51" s="13" customFormat="1" ht="11.25">
      <c r="B280" s="219"/>
      <c r="C280" s="220"/>
      <c r="D280" s="215" t="s">
        <v>140</v>
      </c>
      <c r="E280" s="221" t="s">
        <v>1</v>
      </c>
      <c r="F280" s="222" t="s">
        <v>380</v>
      </c>
      <c r="G280" s="220"/>
      <c r="H280" s="221" t="s">
        <v>1</v>
      </c>
      <c r="I280" s="223"/>
      <c r="J280" s="220"/>
      <c r="K280" s="220"/>
      <c r="L280" s="224"/>
      <c r="M280" s="225"/>
      <c r="N280" s="226"/>
      <c r="O280" s="226"/>
      <c r="P280" s="226"/>
      <c r="Q280" s="226"/>
      <c r="R280" s="226"/>
      <c r="S280" s="226"/>
      <c r="T280" s="227"/>
      <c r="AT280" s="228" t="s">
        <v>140</v>
      </c>
      <c r="AU280" s="228" t="s">
        <v>150</v>
      </c>
      <c r="AV280" s="13" t="s">
        <v>86</v>
      </c>
      <c r="AW280" s="13" t="s">
        <v>32</v>
      </c>
      <c r="AX280" s="13" t="s">
        <v>78</v>
      </c>
      <c r="AY280" s="228" t="s">
        <v>127</v>
      </c>
    </row>
    <row r="281" spans="2:51" s="14" customFormat="1" ht="11.25">
      <c r="B281" s="229"/>
      <c r="C281" s="230"/>
      <c r="D281" s="215" t="s">
        <v>140</v>
      </c>
      <c r="E281" s="231" t="s">
        <v>1</v>
      </c>
      <c r="F281" s="232" t="s">
        <v>286</v>
      </c>
      <c r="G281" s="230"/>
      <c r="H281" s="233">
        <v>15333.13</v>
      </c>
      <c r="I281" s="234"/>
      <c r="J281" s="230"/>
      <c r="K281" s="230"/>
      <c r="L281" s="235"/>
      <c r="M281" s="236"/>
      <c r="N281" s="237"/>
      <c r="O281" s="237"/>
      <c r="P281" s="237"/>
      <c r="Q281" s="237"/>
      <c r="R281" s="237"/>
      <c r="S281" s="237"/>
      <c r="T281" s="238"/>
      <c r="AT281" s="239" t="s">
        <v>140</v>
      </c>
      <c r="AU281" s="239" t="s">
        <v>150</v>
      </c>
      <c r="AV281" s="14" t="s">
        <v>88</v>
      </c>
      <c r="AW281" s="14" t="s">
        <v>32</v>
      </c>
      <c r="AX281" s="14" t="s">
        <v>78</v>
      </c>
      <c r="AY281" s="239" t="s">
        <v>127</v>
      </c>
    </row>
    <row r="282" spans="2:51" s="15" customFormat="1" ht="11.25">
      <c r="B282" s="240"/>
      <c r="C282" s="241"/>
      <c r="D282" s="215" t="s">
        <v>140</v>
      </c>
      <c r="E282" s="242" t="s">
        <v>1</v>
      </c>
      <c r="F282" s="243" t="s">
        <v>143</v>
      </c>
      <c r="G282" s="241"/>
      <c r="H282" s="244">
        <v>15333.13</v>
      </c>
      <c r="I282" s="245"/>
      <c r="J282" s="241"/>
      <c r="K282" s="241"/>
      <c r="L282" s="246"/>
      <c r="M282" s="247"/>
      <c r="N282" s="248"/>
      <c r="O282" s="248"/>
      <c r="P282" s="248"/>
      <c r="Q282" s="248"/>
      <c r="R282" s="248"/>
      <c r="S282" s="248"/>
      <c r="T282" s="249"/>
      <c r="AT282" s="250" t="s">
        <v>140</v>
      </c>
      <c r="AU282" s="250" t="s">
        <v>150</v>
      </c>
      <c r="AV282" s="15" t="s">
        <v>136</v>
      </c>
      <c r="AW282" s="15" t="s">
        <v>32</v>
      </c>
      <c r="AX282" s="15" t="s">
        <v>86</v>
      </c>
      <c r="AY282" s="250" t="s">
        <v>127</v>
      </c>
    </row>
    <row r="283" spans="1:65" s="2" customFormat="1" ht="21.75" customHeight="1">
      <c r="A283" s="34"/>
      <c r="B283" s="35"/>
      <c r="C283" s="203" t="s">
        <v>381</v>
      </c>
      <c r="D283" s="203" t="s">
        <v>131</v>
      </c>
      <c r="E283" s="204" t="s">
        <v>382</v>
      </c>
      <c r="F283" s="205" t="s">
        <v>383</v>
      </c>
      <c r="G283" s="206" t="s">
        <v>134</v>
      </c>
      <c r="H283" s="207">
        <v>15333.13</v>
      </c>
      <c r="I283" s="208"/>
      <c r="J283" s="207">
        <f>ROUND(I283*H283,2)</f>
        <v>0</v>
      </c>
      <c r="K283" s="205" t="s">
        <v>135</v>
      </c>
      <c r="L283" s="39"/>
      <c r="M283" s="209" t="s">
        <v>1</v>
      </c>
      <c r="N283" s="210" t="s">
        <v>43</v>
      </c>
      <c r="O283" s="71"/>
      <c r="P283" s="211">
        <f>O283*H283</f>
        <v>0</v>
      </c>
      <c r="Q283" s="211">
        <v>0.18152</v>
      </c>
      <c r="R283" s="211">
        <f>Q283*H283</f>
        <v>2783.2697575999996</v>
      </c>
      <c r="S283" s="211">
        <v>0</v>
      </c>
      <c r="T283" s="212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13" t="s">
        <v>136</v>
      </c>
      <c r="AT283" s="213" t="s">
        <v>131</v>
      </c>
      <c r="AU283" s="213" t="s">
        <v>150</v>
      </c>
      <c r="AY283" s="17" t="s">
        <v>127</v>
      </c>
      <c r="BE283" s="214">
        <f>IF(N283="základní",J283,0)</f>
        <v>0</v>
      </c>
      <c r="BF283" s="214">
        <f>IF(N283="snížená",J283,0)</f>
        <v>0</v>
      </c>
      <c r="BG283" s="214">
        <f>IF(N283="zákl. přenesená",J283,0)</f>
        <v>0</v>
      </c>
      <c r="BH283" s="214">
        <f>IF(N283="sníž. přenesená",J283,0)</f>
        <v>0</v>
      </c>
      <c r="BI283" s="214">
        <f>IF(N283="nulová",J283,0)</f>
        <v>0</v>
      </c>
      <c r="BJ283" s="17" t="s">
        <v>86</v>
      </c>
      <c r="BK283" s="214">
        <f>ROUND(I283*H283,2)</f>
        <v>0</v>
      </c>
      <c r="BL283" s="17" t="s">
        <v>136</v>
      </c>
      <c r="BM283" s="213" t="s">
        <v>384</v>
      </c>
    </row>
    <row r="284" spans="1:47" s="2" customFormat="1" ht="29.25">
      <c r="A284" s="34"/>
      <c r="B284" s="35"/>
      <c r="C284" s="36"/>
      <c r="D284" s="215" t="s">
        <v>138</v>
      </c>
      <c r="E284" s="36"/>
      <c r="F284" s="216" t="s">
        <v>385</v>
      </c>
      <c r="G284" s="36"/>
      <c r="H284" s="36"/>
      <c r="I284" s="115"/>
      <c r="J284" s="36"/>
      <c r="K284" s="36"/>
      <c r="L284" s="39"/>
      <c r="M284" s="217"/>
      <c r="N284" s="218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138</v>
      </c>
      <c r="AU284" s="17" t="s">
        <v>150</v>
      </c>
    </row>
    <row r="285" spans="2:51" s="13" customFormat="1" ht="11.25">
      <c r="B285" s="219"/>
      <c r="C285" s="220"/>
      <c r="D285" s="215" t="s">
        <v>140</v>
      </c>
      <c r="E285" s="221" t="s">
        <v>1</v>
      </c>
      <c r="F285" s="222" t="s">
        <v>386</v>
      </c>
      <c r="G285" s="220"/>
      <c r="H285" s="221" t="s">
        <v>1</v>
      </c>
      <c r="I285" s="223"/>
      <c r="J285" s="220"/>
      <c r="K285" s="220"/>
      <c r="L285" s="224"/>
      <c r="M285" s="225"/>
      <c r="N285" s="226"/>
      <c r="O285" s="226"/>
      <c r="P285" s="226"/>
      <c r="Q285" s="226"/>
      <c r="R285" s="226"/>
      <c r="S285" s="226"/>
      <c r="T285" s="227"/>
      <c r="AT285" s="228" t="s">
        <v>140</v>
      </c>
      <c r="AU285" s="228" t="s">
        <v>150</v>
      </c>
      <c r="AV285" s="13" t="s">
        <v>86</v>
      </c>
      <c r="AW285" s="13" t="s">
        <v>32</v>
      </c>
      <c r="AX285" s="13" t="s">
        <v>78</v>
      </c>
      <c r="AY285" s="228" t="s">
        <v>127</v>
      </c>
    </row>
    <row r="286" spans="2:51" s="14" customFormat="1" ht="11.25">
      <c r="B286" s="229"/>
      <c r="C286" s="230"/>
      <c r="D286" s="215" t="s">
        <v>140</v>
      </c>
      <c r="E286" s="231" t="s">
        <v>1</v>
      </c>
      <c r="F286" s="232" t="s">
        <v>286</v>
      </c>
      <c r="G286" s="230"/>
      <c r="H286" s="233">
        <v>15333.13</v>
      </c>
      <c r="I286" s="234"/>
      <c r="J286" s="230"/>
      <c r="K286" s="230"/>
      <c r="L286" s="235"/>
      <c r="M286" s="236"/>
      <c r="N286" s="237"/>
      <c r="O286" s="237"/>
      <c r="P286" s="237"/>
      <c r="Q286" s="237"/>
      <c r="R286" s="237"/>
      <c r="S286" s="237"/>
      <c r="T286" s="238"/>
      <c r="AT286" s="239" t="s">
        <v>140</v>
      </c>
      <c r="AU286" s="239" t="s">
        <v>150</v>
      </c>
      <c r="AV286" s="14" t="s">
        <v>88</v>
      </c>
      <c r="AW286" s="14" t="s">
        <v>32</v>
      </c>
      <c r="AX286" s="14" t="s">
        <v>78</v>
      </c>
      <c r="AY286" s="239" t="s">
        <v>127</v>
      </c>
    </row>
    <row r="287" spans="2:51" s="15" customFormat="1" ht="11.25">
      <c r="B287" s="240"/>
      <c r="C287" s="241"/>
      <c r="D287" s="215" t="s">
        <v>140</v>
      </c>
      <c r="E287" s="242" t="s">
        <v>1</v>
      </c>
      <c r="F287" s="243" t="s">
        <v>143</v>
      </c>
      <c r="G287" s="241"/>
      <c r="H287" s="244">
        <v>15333.13</v>
      </c>
      <c r="I287" s="245"/>
      <c r="J287" s="241"/>
      <c r="K287" s="241"/>
      <c r="L287" s="246"/>
      <c r="M287" s="247"/>
      <c r="N287" s="248"/>
      <c r="O287" s="248"/>
      <c r="P287" s="248"/>
      <c r="Q287" s="248"/>
      <c r="R287" s="248"/>
      <c r="S287" s="248"/>
      <c r="T287" s="249"/>
      <c r="AT287" s="250" t="s">
        <v>140</v>
      </c>
      <c r="AU287" s="250" t="s">
        <v>150</v>
      </c>
      <c r="AV287" s="15" t="s">
        <v>136</v>
      </c>
      <c r="AW287" s="15" t="s">
        <v>32</v>
      </c>
      <c r="AX287" s="15" t="s">
        <v>86</v>
      </c>
      <c r="AY287" s="250" t="s">
        <v>127</v>
      </c>
    </row>
    <row r="288" spans="1:65" s="2" customFormat="1" ht="21.75" customHeight="1">
      <c r="A288" s="34"/>
      <c r="B288" s="35"/>
      <c r="C288" s="203" t="s">
        <v>387</v>
      </c>
      <c r="D288" s="203" t="s">
        <v>131</v>
      </c>
      <c r="E288" s="204" t="s">
        <v>388</v>
      </c>
      <c r="F288" s="205" t="s">
        <v>389</v>
      </c>
      <c r="G288" s="206" t="s">
        <v>134</v>
      </c>
      <c r="H288" s="207">
        <v>38</v>
      </c>
      <c r="I288" s="208"/>
      <c r="J288" s="207">
        <f>ROUND(I288*H288,2)</f>
        <v>0</v>
      </c>
      <c r="K288" s="205" t="s">
        <v>135</v>
      </c>
      <c r="L288" s="39"/>
      <c r="M288" s="209" t="s">
        <v>1</v>
      </c>
      <c r="N288" s="210" t="s">
        <v>43</v>
      </c>
      <c r="O288" s="71"/>
      <c r="P288" s="211">
        <f>O288*H288</f>
        <v>0</v>
      </c>
      <c r="Q288" s="211">
        <v>0.61404</v>
      </c>
      <c r="R288" s="211">
        <f>Q288*H288</f>
        <v>23.33352</v>
      </c>
      <c r="S288" s="211">
        <v>0</v>
      </c>
      <c r="T288" s="212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13" t="s">
        <v>136</v>
      </c>
      <c r="AT288" s="213" t="s">
        <v>131</v>
      </c>
      <c r="AU288" s="213" t="s">
        <v>150</v>
      </c>
      <c r="AY288" s="17" t="s">
        <v>127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17" t="s">
        <v>86</v>
      </c>
      <c r="BK288" s="214">
        <f>ROUND(I288*H288,2)</f>
        <v>0</v>
      </c>
      <c r="BL288" s="17" t="s">
        <v>136</v>
      </c>
      <c r="BM288" s="213" t="s">
        <v>390</v>
      </c>
    </row>
    <row r="289" spans="1:47" s="2" customFormat="1" ht="29.25">
      <c r="A289" s="34"/>
      <c r="B289" s="35"/>
      <c r="C289" s="36"/>
      <c r="D289" s="215" t="s">
        <v>138</v>
      </c>
      <c r="E289" s="36"/>
      <c r="F289" s="216" t="s">
        <v>391</v>
      </c>
      <c r="G289" s="36"/>
      <c r="H289" s="36"/>
      <c r="I289" s="115"/>
      <c r="J289" s="36"/>
      <c r="K289" s="36"/>
      <c r="L289" s="39"/>
      <c r="M289" s="217"/>
      <c r="N289" s="218"/>
      <c r="O289" s="71"/>
      <c r="P289" s="71"/>
      <c r="Q289" s="71"/>
      <c r="R289" s="71"/>
      <c r="S289" s="71"/>
      <c r="T289" s="72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138</v>
      </c>
      <c r="AU289" s="17" t="s">
        <v>150</v>
      </c>
    </row>
    <row r="290" spans="2:51" s="14" customFormat="1" ht="11.25">
      <c r="B290" s="229"/>
      <c r="C290" s="230"/>
      <c r="D290" s="215" t="s">
        <v>140</v>
      </c>
      <c r="E290" s="231" t="s">
        <v>1</v>
      </c>
      <c r="F290" s="232" t="s">
        <v>392</v>
      </c>
      <c r="G290" s="230"/>
      <c r="H290" s="233">
        <v>38</v>
      </c>
      <c r="I290" s="234"/>
      <c r="J290" s="230"/>
      <c r="K290" s="230"/>
      <c r="L290" s="235"/>
      <c r="M290" s="236"/>
      <c r="N290" s="237"/>
      <c r="O290" s="237"/>
      <c r="P290" s="237"/>
      <c r="Q290" s="237"/>
      <c r="R290" s="237"/>
      <c r="S290" s="237"/>
      <c r="T290" s="238"/>
      <c r="AT290" s="239" t="s">
        <v>140</v>
      </c>
      <c r="AU290" s="239" t="s">
        <v>150</v>
      </c>
      <c r="AV290" s="14" t="s">
        <v>88</v>
      </c>
      <c r="AW290" s="14" t="s">
        <v>32</v>
      </c>
      <c r="AX290" s="14" t="s">
        <v>78</v>
      </c>
      <c r="AY290" s="239" t="s">
        <v>127</v>
      </c>
    </row>
    <row r="291" spans="2:51" s="15" customFormat="1" ht="11.25">
      <c r="B291" s="240"/>
      <c r="C291" s="241"/>
      <c r="D291" s="215" t="s">
        <v>140</v>
      </c>
      <c r="E291" s="242" t="s">
        <v>1</v>
      </c>
      <c r="F291" s="243" t="s">
        <v>143</v>
      </c>
      <c r="G291" s="241"/>
      <c r="H291" s="244">
        <v>38</v>
      </c>
      <c r="I291" s="245"/>
      <c r="J291" s="241"/>
      <c r="K291" s="241"/>
      <c r="L291" s="246"/>
      <c r="M291" s="247"/>
      <c r="N291" s="248"/>
      <c r="O291" s="248"/>
      <c r="P291" s="248"/>
      <c r="Q291" s="248"/>
      <c r="R291" s="248"/>
      <c r="S291" s="248"/>
      <c r="T291" s="249"/>
      <c r="AT291" s="250" t="s">
        <v>140</v>
      </c>
      <c r="AU291" s="250" t="s">
        <v>150</v>
      </c>
      <c r="AV291" s="15" t="s">
        <v>136</v>
      </c>
      <c r="AW291" s="15" t="s">
        <v>32</v>
      </c>
      <c r="AX291" s="15" t="s">
        <v>86</v>
      </c>
      <c r="AY291" s="250" t="s">
        <v>127</v>
      </c>
    </row>
    <row r="292" spans="1:65" s="2" customFormat="1" ht="21.75" customHeight="1">
      <c r="A292" s="34"/>
      <c r="B292" s="35"/>
      <c r="C292" s="203" t="s">
        <v>393</v>
      </c>
      <c r="D292" s="203" t="s">
        <v>131</v>
      </c>
      <c r="E292" s="204" t="s">
        <v>246</v>
      </c>
      <c r="F292" s="205" t="s">
        <v>247</v>
      </c>
      <c r="G292" s="206" t="s">
        <v>153</v>
      </c>
      <c r="H292" s="207">
        <v>2543.47</v>
      </c>
      <c r="I292" s="208"/>
      <c r="J292" s="207">
        <f>ROUND(I292*H292,2)</f>
        <v>0</v>
      </c>
      <c r="K292" s="205" t="s">
        <v>135</v>
      </c>
      <c r="L292" s="39"/>
      <c r="M292" s="209" t="s">
        <v>1</v>
      </c>
      <c r="N292" s="210" t="s">
        <v>43</v>
      </c>
      <c r="O292" s="71"/>
      <c r="P292" s="211">
        <f>O292*H292</f>
        <v>0</v>
      </c>
      <c r="Q292" s="211">
        <v>0.000605063</v>
      </c>
      <c r="R292" s="211">
        <f>Q292*H292</f>
        <v>1.5389595886099998</v>
      </c>
      <c r="S292" s="211">
        <v>0</v>
      </c>
      <c r="T292" s="212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13" t="s">
        <v>136</v>
      </c>
      <c r="AT292" s="213" t="s">
        <v>131</v>
      </c>
      <c r="AU292" s="213" t="s">
        <v>150</v>
      </c>
      <c r="AY292" s="17" t="s">
        <v>127</v>
      </c>
      <c r="BE292" s="214">
        <f>IF(N292="základní",J292,0)</f>
        <v>0</v>
      </c>
      <c r="BF292" s="214">
        <f>IF(N292="snížená",J292,0)</f>
        <v>0</v>
      </c>
      <c r="BG292" s="214">
        <f>IF(N292="zákl. přenesená",J292,0)</f>
        <v>0</v>
      </c>
      <c r="BH292" s="214">
        <f>IF(N292="sníž. přenesená",J292,0)</f>
        <v>0</v>
      </c>
      <c r="BI292" s="214">
        <f>IF(N292="nulová",J292,0)</f>
        <v>0</v>
      </c>
      <c r="BJ292" s="17" t="s">
        <v>86</v>
      </c>
      <c r="BK292" s="214">
        <f>ROUND(I292*H292,2)</f>
        <v>0</v>
      </c>
      <c r="BL292" s="17" t="s">
        <v>136</v>
      </c>
      <c r="BM292" s="213" t="s">
        <v>394</v>
      </c>
    </row>
    <row r="293" spans="1:47" s="2" customFormat="1" ht="39">
      <c r="A293" s="34"/>
      <c r="B293" s="35"/>
      <c r="C293" s="36"/>
      <c r="D293" s="215" t="s">
        <v>138</v>
      </c>
      <c r="E293" s="36"/>
      <c r="F293" s="216" t="s">
        <v>249</v>
      </c>
      <c r="G293" s="36"/>
      <c r="H293" s="36"/>
      <c r="I293" s="115"/>
      <c r="J293" s="36"/>
      <c r="K293" s="36"/>
      <c r="L293" s="39"/>
      <c r="M293" s="217"/>
      <c r="N293" s="218"/>
      <c r="O293" s="71"/>
      <c r="P293" s="71"/>
      <c r="Q293" s="71"/>
      <c r="R293" s="71"/>
      <c r="S293" s="71"/>
      <c r="T293" s="72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138</v>
      </c>
      <c r="AU293" s="17" t="s">
        <v>150</v>
      </c>
    </row>
    <row r="294" spans="2:51" s="13" customFormat="1" ht="22.5">
      <c r="B294" s="219"/>
      <c r="C294" s="220"/>
      <c r="D294" s="215" t="s">
        <v>140</v>
      </c>
      <c r="E294" s="221" t="s">
        <v>1</v>
      </c>
      <c r="F294" s="222" t="s">
        <v>247</v>
      </c>
      <c r="G294" s="220"/>
      <c r="H294" s="221" t="s">
        <v>1</v>
      </c>
      <c r="I294" s="223"/>
      <c r="J294" s="220"/>
      <c r="K294" s="220"/>
      <c r="L294" s="224"/>
      <c r="M294" s="225"/>
      <c r="N294" s="226"/>
      <c r="O294" s="226"/>
      <c r="P294" s="226"/>
      <c r="Q294" s="226"/>
      <c r="R294" s="226"/>
      <c r="S294" s="226"/>
      <c r="T294" s="227"/>
      <c r="AT294" s="228" t="s">
        <v>140</v>
      </c>
      <c r="AU294" s="228" t="s">
        <v>150</v>
      </c>
      <c r="AV294" s="13" t="s">
        <v>86</v>
      </c>
      <c r="AW294" s="13" t="s">
        <v>32</v>
      </c>
      <c r="AX294" s="13" t="s">
        <v>78</v>
      </c>
      <c r="AY294" s="228" t="s">
        <v>127</v>
      </c>
    </row>
    <row r="295" spans="2:51" s="14" customFormat="1" ht="11.25">
      <c r="B295" s="229"/>
      <c r="C295" s="230"/>
      <c r="D295" s="215" t="s">
        <v>140</v>
      </c>
      <c r="E295" s="231" t="s">
        <v>1</v>
      </c>
      <c r="F295" s="232" t="s">
        <v>395</v>
      </c>
      <c r="G295" s="230"/>
      <c r="H295" s="233">
        <v>2543.47</v>
      </c>
      <c r="I295" s="234"/>
      <c r="J295" s="230"/>
      <c r="K295" s="230"/>
      <c r="L295" s="235"/>
      <c r="M295" s="236"/>
      <c r="N295" s="237"/>
      <c r="O295" s="237"/>
      <c r="P295" s="237"/>
      <c r="Q295" s="237"/>
      <c r="R295" s="237"/>
      <c r="S295" s="237"/>
      <c r="T295" s="238"/>
      <c r="AT295" s="239" t="s">
        <v>140</v>
      </c>
      <c r="AU295" s="239" t="s">
        <v>150</v>
      </c>
      <c r="AV295" s="14" t="s">
        <v>88</v>
      </c>
      <c r="AW295" s="14" t="s">
        <v>32</v>
      </c>
      <c r="AX295" s="14" t="s">
        <v>78</v>
      </c>
      <c r="AY295" s="239" t="s">
        <v>127</v>
      </c>
    </row>
    <row r="296" spans="2:51" s="15" customFormat="1" ht="11.25">
      <c r="B296" s="240"/>
      <c r="C296" s="241"/>
      <c r="D296" s="215" t="s">
        <v>140</v>
      </c>
      <c r="E296" s="242" t="s">
        <v>1</v>
      </c>
      <c r="F296" s="243" t="s">
        <v>143</v>
      </c>
      <c r="G296" s="241"/>
      <c r="H296" s="244">
        <v>2543.47</v>
      </c>
      <c r="I296" s="245"/>
      <c r="J296" s="241"/>
      <c r="K296" s="241"/>
      <c r="L296" s="246"/>
      <c r="M296" s="247"/>
      <c r="N296" s="248"/>
      <c r="O296" s="248"/>
      <c r="P296" s="248"/>
      <c r="Q296" s="248"/>
      <c r="R296" s="248"/>
      <c r="S296" s="248"/>
      <c r="T296" s="249"/>
      <c r="AT296" s="250" t="s">
        <v>140</v>
      </c>
      <c r="AU296" s="250" t="s">
        <v>150</v>
      </c>
      <c r="AV296" s="15" t="s">
        <v>136</v>
      </c>
      <c r="AW296" s="15" t="s">
        <v>32</v>
      </c>
      <c r="AX296" s="15" t="s">
        <v>86</v>
      </c>
      <c r="AY296" s="250" t="s">
        <v>127</v>
      </c>
    </row>
    <row r="297" spans="2:63" s="12" customFormat="1" ht="22.9" customHeight="1">
      <c r="B297" s="187"/>
      <c r="C297" s="188"/>
      <c r="D297" s="189" t="s">
        <v>77</v>
      </c>
      <c r="E297" s="201" t="s">
        <v>190</v>
      </c>
      <c r="F297" s="201" t="s">
        <v>396</v>
      </c>
      <c r="G297" s="188"/>
      <c r="H297" s="188"/>
      <c r="I297" s="191"/>
      <c r="J297" s="202">
        <f>BK297</f>
        <v>0</v>
      </c>
      <c r="K297" s="188"/>
      <c r="L297" s="193"/>
      <c r="M297" s="194"/>
      <c r="N297" s="195"/>
      <c r="O297" s="195"/>
      <c r="P297" s="196">
        <f>SUM(P298:P323)</f>
        <v>0</v>
      </c>
      <c r="Q297" s="195"/>
      <c r="R297" s="196">
        <f>SUM(R298:R323)</f>
        <v>1.6037948499999999</v>
      </c>
      <c r="S297" s="195"/>
      <c r="T297" s="197">
        <f>SUM(T298:T323)</f>
        <v>0</v>
      </c>
      <c r="AR297" s="198" t="s">
        <v>86</v>
      </c>
      <c r="AT297" s="199" t="s">
        <v>77</v>
      </c>
      <c r="AU297" s="199" t="s">
        <v>86</v>
      </c>
      <c r="AY297" s="198" t="s">
        <v>127</v>
      </c>
      <c r="BK297" s="200">
        <f>SUM(BK298:BK323)</f>
        <v>0</v>
      </c>
    </row>
    <row r="298" spans="1:65" s="2" customFormat="1" ht="21.75" customHeight="1">
      <c r="A298" s="34"/>
      <c r="B298" s="35"/>
      <c r="C298" s="203" t="s">
        <v>397</v>
      </c>
      <c r="D298" s="203" t="s">
        <v>131</v>
      </c>
      <c r="E298" s="204" t="s">
        <v>398</v>
      </c>
      <c r="F298" s="205" t="s">
        <v>399</v>
      </c>
      <c r="G298" s="206" t="s">
        <v>153</v>
      </c>
      <c r="H298" s="207">
        <v>31</v>
      </c>
      <c r="I298" s="208"/>
      <c r="J298" s="207">
        <f>ROUND(I298*H298,2)</f>
        <v>0</v>
      </c>
      <c r="K298" s="205" t="s">
        <v>135</v>
      </c>
      <c r="L298" s="39"/>
      <c r="M298" s="209" t="s">
        <v>1</v>
      </c>
      <c r="N298" s="210" t="s">
        <v>43</v>
      </c>
      <c r="O298" s="71"/>
      <c r="P298" s="211">
        <f>O298*H298</f>
        <v>0</v>
      </c>
      <c r="Q298" s="211">
        <v>0.000114</v>
      </c>
      <c r="R298" s="211">
        <f>Q298*H298</f>
        <v>0.0035340000000000002</v>
      </c>
      <c r="S298" s="211">
        <v>0</v>
      </c>
      <c r="T298" s="212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13" t="s">
        <v>136</v>
      </c>
      <c r="AT298" s="213" t="s">
        <v>131</v>
      </c>
      <c r="AU298" s="213" t="s">
        <v>88</v>
      </c>
      <c r="AY298" s="17" t="s">
        <v>127</v>
      </c>
      <c r="BE298" s="214">
        <f>IF(N298="základní",J298,0)</f>
        <v>0</v>
      </c>
      <c r="BF298" s="214">
        <f>IF(N298="snížená",J298,0)</f>
        <v>0</v>
      </c>
      <c r="BG298" s="214">
        <f>IF(N298="zákl. přenesená",J298,0)</f>
        <v>0</v>
      </c>
      <c r="BH298" s="214">
        <f>IF(N298="sníž. přenesená",J298,0)</f>
        <v>0</v>
      </c>
      <c r="BI298" s="214">
        <f>IF(N298="nulová",J298,0)</f>
        <v>0</v>
      </c>
      <c r="BJ298" s="17" t="s">
        <v>86</v>
      </c>
      <c r="BK298" s="214">
        <f>ROUND(I298*H298,2)</f>
        <v>0</v>
      </c>
      <c r="BL298" s="17" t="s">
        <v>136</v>
      </c>
      <c r="BM298" s="213" t="s">
        <v>400</v>
      </c>
    </row>
    <row r="299" spans="1:47" s="2" customFormat="1" ht="19.5">
      <c r="A299" s="34"/>
      <c r="B299" s="35"/>
      <c r="C299" s="36"/>
      <c r="D299" s="215" t="s">
        <v>138</v>
      </c>
      <c r="E299" s="36"/>
      <c r="F299" s="216" t="s">
        <v>401</v>
      </c>
      <c r="G299" s="36"/>
      <c r="H299" s="36"/>
      <c r="I299" s="115"/>
      <c r="J299" s="36"/>
      <c r="K299" s="36"/>
      <c r="L299" s="39"/>
      <c r="M299" s="217"/>
      <c r="N299" s="218"/>
      <c r="O299" s="71"/>
      <c r="P299" s="71"/>
      <c r="Q299" s="71"/>
      <c r="R299" s="71"/>
      <c r="S299" s="71"/>
      <c r="T299" s="72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138</v>
      </c>
      <c r="AU299" s="17" t="s">
        <v>88</v>
      </c>
    </row>
    <row r="300" spans="2:51" s="13" customFormat="1" ht="11.25">
      <c r="B300" s="219"/>
      <c r="C300" s="220"/>
      <c r="D300" s="215" t="s">
        <v>140</v>
      </c>
      <c r="E300" s="221" t="s">
        <v>1</v>
      </c>
      <c r="F300" s="222" t="s">
        <v>402</v>
      </c>
      <c r="G300" s="220"/>
      <c r="H300" s="221" t="s">
        <v>1</v>
      </c>
      <c r="I300" s="223"/>
      <c r="J300" s="220"/>
      <c r="K300" s="220"/>
      <c r="L300" s="224"/>
      <c r="M300" s="225"/>
      <c r="N300" s="226"/>
      <c r="O300" s="226"/>
      <c r="P300" s="226"/>
      <c r="Q300" s="226"/>
      <c r="R300" s="226"/>
      <c r="S300" s="226"/>
      <c r="T300" s="227"/>
      <c r="AT300" s="228" t="s">
        <v>140</v>
      </c>
      <c r="AU300" s="228" t="s">
        <v>88</v>
      </c>
      <c r="AV300" s="13" t="s">
        <v>86</v>
      </c>
      <c r="AW300" s="13" t="s">
        <v>32</v>
      </c>
      <c r="AX300" s="13" t="s">
        <v>78</v>
      </c>
      <c r="AY300" s="228" t="s">
        <v>127</v>
      </c>
    </row>
    <row r="301" spans="2:51" s="14" customFormat="1" ht="11.25">
      <c r="B301" s="229"/>
      <c r="C301" s="230"/>
      <c r="D301" s="215" t="s">
        <v>140</v>
      </c>
      <c r="E301" s="231" t="s">
        <v>1</v>
      </c>
      <c r="F301" s="232" t="s">
        <v>403</v>
      </c>
      <c r="G301" s="230"/>
      <c r="H301" s="233">
        <v>31</v>
      </c>
      <c r="I301" s="234"/>
      <c r="J301" s="230"/>
      <c r="K301" s="230"/>
      <c r="L301" s="235"/>
      <c r="M301" s="236"/>
      <c r="N301" s="237"/>
      <c r="O301" s="237"/>
      <c r="P301" s="237"/>
      <c r="Q301" s="237"/>
      <c r="R301" s="237"/>
      <c r="S301" s="237"/>
      <c r="T301" s="238"/>
      <c r="AT301" s="239" t="s">
        <v>140</v>
      </c>
      <c r="AU301" s="239" t="s">
        <v>88</v>
      </c>
      <c r="AV301" s="14" t="s">
        <v>88</v>
      </c>
      <c r="AW301" s="14" t="s">
        <v>32</v>
      </c>
      <c r="AX301" s="14" t="s">
        <v>78</v>
      </c>
      <c r="AY301" s="239" t="s">
        <v>127</v>
      </c>
    </row>
    <row r="302" spans="2:51" s="15" customFormat="1" ht="11.25">
      <c r="B302" s="240"/>
      <c r="C302" s="241"/>
      <c r="D302" s="215" t="s">
        <v>140</v>
      </c>
      <c r="E302" s="242" t="s">
        <v>1</v>
      </c>
      <c r="F302" s="243" t="s">
        <v>143</v>
      </c>
      <c r="G302" s="241"/>
      <c r="H302" s="244">
        <v>31</v>
      </c>
      <c r="I302" s="245"/>
      <c r="J302" s="241"/>
      <c r="K302" s="241"/>
      <c r="L302" s="246"/>
      <c r="M302" s="247"/>
      <c r="N302" s="248"/>
      <c r="O302" s="248"/>
      <c r="P302" s="248"/>
      <c r="Q302" s="248"/>
      <c r="R302" s="248"/>
      <c r="S302" s="248"/>
      <c r="T302" s="249"/>
      <c r="AT302" s="250" t="s">
        <v>140</v>
      </c>
      <c r="AU302" s="250" t="s">
        <v>88</v>
      </c>
      <c r="AV302" s="15" t="s">
        <v>136</v>
      </c>
      <c r="AW302" s="15" t="s">
        <v>32</v>
      </c>
      <c r="AX302" s="15" t="s">
        <v>86</v>
      </c>
      <c r="AY302" s="250" t="s">
        <v>127</v>
      </c>
    </row>
    <row r="303" spans="1:65" s="2" customFormat="1" ht="21.75" customHeight="1">
      <c r="A303" s="34"/>
      <c r="B303" s="35"/>
      <c r="C303" s="203" t="s">
        <v>403</v>
      </c>
      <c r="D303" s="203" t="s">
        <v>131</v>
      </c>
      <c r="E303" s="204" t="s">
        <v>404</v>
      </c>
      <c r="F303" s="205" t="s">
        <v>405</v>
      </c>
      <c r="G303" s="206" t="s">
        <v>153</v>
      </c>
      <c r="H303" s="207">
        <v>4867.36</v>
      </c>
      <c r="I303" s="208"/>
      <c r="J303" s="207">
        <f>ROUND(I303*H303,2)</f>
        <v>0</v>
      </c>
      <c r="K303" s="205" t="s">
        <v>135</v>
      </c>
      <c r="L303" s="39"/>
      <c r="M303" s="209" t="s">
        <v>1</v>
      </c>
      <c r="N303" s="210" t="s">
        <v>43</v>
      </c>
      <c r="O303" s="71"/>
      <c r="P303" s="211">
        <f>O303*H303</f>
        <v>0</v>
      </c>
      <c r="Q303" s="211">
        <v>0.000325</v>
      </c>
      <c r="R303" s="211">
        <f>Q303*H303</f>
        <v>1.5818919999999999</v>
      </c>
      <c r="S303" s="211">
        <v>0</v>
      </c>
      <c r="T303" s="212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13" t="s">
        <v>136</v>
      </c>
      <c r="AT303" s="213" t="s">
        <v>131</v>
      </c>
      <c r="AU303" s="213" t="s">
        <v>88</v>
      </c>
      <c r="AY303" s="17" t="s">
        <v>127</v>
      </c>
      <c r="BE303" s="214">
        <f>IF(N303="základní",J303,0)</f>
        <v>0</v>
      </c>
      <c r="BF303" s="214">
        <f>IF(N303="snížená",J303,0)</f>
        <v>0</v>
      </c>
      <c r="BG303" s="214">
        <f>IF(N303="zákl. přenesená",J303,0)</f>
        <v>0</v>
      </c>
      <c r="BH303" s="214">
        <f>IF(N303="sníž. přenesená",J303,0)</f>
        <v>0</v>
      </c>
      <c r="BI303" s="214">
        <f>IF(N303="nulová",J303,0)</f>
        <v>0</v>
      </c>
      <c r="BJ303" s="17" t="s">
        <v>86</v>
      </c>
      <c r="BK303" s="214">
        <f>ROUND(I303*H303,2)</f>
        <v>0</v>
      </c>
      <c r="BL303" s="17" t="s">
        <v>136</v>
      </c>
      <c r="BM303" s="213" t="s">
        <v>406</v>
      </c>
    </row>
    <row r="304" spans="1:47" s="2" customFormat="1" ht="19.5">
      <c r="A304" s="34"/>
      <c r="B304" s="35"/>
      <c r="C304" s="36"/>
      <c r="D304" s="215" t="s">
        <v>138</v>
      </c>
      <c r="E304" s="36"/>
      <c r="F304" s="216" t="s">
        <v>407</v>
      </c>
      <c r="G304" s="36"/>
      <c r="H304" s="36"/>
      <c r="I304" s="115"/>
      <c r="J304" s="36"/>
      <c r="K304" s="36"/>
      <c r="L304" s="39"/>
      <c r="M304" s="217"/>
      <c r="N304" s="218"/>
      <c r="O304" s="71"/>
      <c r="P304" s="71"/>
      <c r="Q304" s="71"/>
      <c r="R304" s="71"/>
      <c r="S304" s="71"/>
      <c r="T304" s="72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138</v>
      </c>
      <c r="AU304" s="17" t="s">
        <v>88</v>
      </c>
    </row>
    <row r="305" spans="2:51" s="13" customFormat="1" ht="22.5">
      <c r="B305" s="219"/>
      <c r="C305" s="220"/>
      <c r="D305" s="215" t="s">
        <v>140</v>
      </c>
      <c r="E305" s="221" t="s">
        <v>1</v>
      </c>
      <c r="F305" s="222" t="s">
        <v>405</v>
      </c>
      <c r="G305" s="220"/>
      <c r="H305" s="221" t="s">
        <v>1</v>
      </c>
      <c r="I305" s="223"/>
      <c r="J305" s="220"/>
      <c r="K305" s="220"/>
      <c r="L305" s="224"/>
      <c r="M305" s="225"/>
      <c r="N305" s="226"/>
      <c r="O305" s="226"/>
      <c r="P305" s="226"/>
      <c r="Q305" s="226"/>
      <c r="R305" s="226"/>
      <c r="S305" s="226"/>
      <c r="T305" s="227"/>
      <c r="AT305" s="228" t="s">
        <v>140</v>
      </c>
      <c r="AU305" s="228" t="s">
        <v>88</v>
      </c>
      <c r="AV305" s="13" t="s">
        <v>86</v>
      </c>
      <c r="AW305" s="13" t="s">
        <v>32</v>
      </c>
      <c r="AX305" s="13" t="s">
        <v>78</v>
      </c>
      <c r="AY305" s="228" t="s">
        <v>127</v>
      </c>
    </row>
    <row r="306" spans="2:51" s="14" customFormat="1" ht="11.25">
      <c r="B306" s="229"/>
      <c r="C306" s="230"/>
      <c r="D306" s="215" t="s">
        <v>140</v>
      </c>
      <c r="E306" s="231" t="s">
        <v>1</v>
      </c>
      <c r="F306" s="232" t="s">
        <v>408</v>
      </c>
      <c r="G306" s="230"/>
      <c r="H306" s="233">
        <v>4867.36</v>
      </c>
      <c r="I306" s="234"/>
      <c r="J306" s="230"/>
      <c r="K306" s="230"/>
      <c r="L306" s="235"/>
      <c r="M306" s="236"/>
      <c r="N306" s="237"/>
      <c r="O306" s="237"/>
      <c r="P306" s="237"/>
      <c r="Q306" s="237"/>
      <c r="R306" s="237"/>
      <c r="S306" s="237"/>
      <c r="T306" s="238"/>
      <c r="AT306" s="239" t="s">
        <v>140</v>
      </c>
      <c r="AU306" s="239" t="s">
        <v>88</v>
      </c>
      <c r="AV306" s="14" t="s">
        <v>88</v>
      </c>
      <c r="AW306" s="14" t="s">
        <v>32</v>
      </c>
      <c r="AX306" s="14" t="s">
        <v>78</v>
      </c>
      <c r="AY306" s="239" t="s">
        <v>127</v>
      </c>
    </row>
    <row r="307" spans="2:51" s="15" customFormat="1" ht="11.25">
      <c r="B307" s="240"/>
      <c r="C307" s="241"/>
      <c r="D307" s="215" t="s">
        <v>140</v>
      </c>
      <c r="E307" s="242" t="s">
        <v>1</v>
      </c>
      <c r="F307" s="243" t="s">
        <v>143</v>
      </c>
      <c r="G307" s="241"/>
      <c r="H307" s="244">
        <v>4867.36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AT307" s="250" t="s">
        <v>140</v>
      </c>
      <c r="AU307" s="250" t="s">
        <v>88</v>
      </c>
      <c r="AV307" s="15" t="s">
        <v>136</v>
      </c>
      <c r="AW307" s="15" t="s">
        <v>32</v>
      </c>
      <c r="AX307" s="15" t="s">
        <v>86</v>
      </c>
      <c r="AY307" s="250" t="s">
        <v>127</v>
      </c>
    </row>
    <row r="308" spans="1:65" s="2" customFormat="1" ht="16.5" customHeight="1">
      <c r="A308" s="34"/>
      <c r="B308" s="35"/>
      <c r="C308" s="203" t="s">
        <v>409</v>
      </c>
      <c r="D308" s="203" t="s">
        <v>131</v>
      </c>
      <c r="E308" s="204" t="s">
        <v>410</v>
      </c>
      <c r="F308" s="205" t="s">
        <v>411</v>
      </c>
      <c r="G308" s="206" t="s">
        <v>153</v>
      </c>
      <c r="H308" s="207">
        <v>4898.36</v>
      </c>
      <c r="I308" s="208"/>
      <c r="J308" s="207">
        <f>ROUND(I308*H308,2)</f>
        <v>0</v>
      </c>
      <c r="K308" s="205" t="s">
        <v>135</v>
      </c>
      <c r="L308" s="39"/>
      <c r="M308" s="209" t="s">
        <v>1</v>
      </c>
      <c r="N308" s="210" t="s">
        <v>43</v>
      </c>
      <c r="O308" s="71"/>
      <c r="P308" s="211">
        <f>O308*H308</f>
        <v>0</v>
      </c>
      <c r="Q308" s="211">
        <v>3.75E-06</v>
      </c>
      <c r="R308" s="211">
        <f>Q308*H308</f>
        <v>0.01836885</v>
      </c>
      <c r="S308" s="211">
        <v>0</v>
      </c>
      <c r="T308" s="212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13" t="s">
        <v>136</v>
      </c>
      <c r="AT308" s="213" t="s">
        <v>131</v>
      </c>
      <c r="AU308" s="213" t="s">
        <v>88</v>
      </c>
      <c r="AY308" s="17" t="s">
        <v>127</v>
      </c>
      <c r="BE308" s="214">
        <f>IF(N308="základní",J308,0)</f>
        <v>0</v>
      </c>
      <c r="BF308" s="214">
        <f>IF(N308="snížená",J308,0)</f>
        <v>0</v>
      </c>
      <c r="BG308" s="214">
        <f>IF(N308="zákl. přenesená",J308,0)</f>
        <v>0</v>
      </c>
      <c r="BH308" s="214">
        <f>IF(N308="sníž. přenesená",J308,0)</f>
        <v>0</v>
      </c>
      <c r="BI308" s="214">
        <f>IF(N308="nulová",J308,0)</f>
        <v>0</v>
      </c>
      <c r="BJ308" s="17" t="s">
        <v>86</v>
      </c>
      <c r="BK308" s="214">
        <f>ROUND(I308*H308,2)</f>
        <v>0</v>
      </c>
      <c r="BL308" s="17" t="s">
        <v>136</v>
      </c>
      <c r="BM308" s="213" t="s">
        <v>412</v>
      </c>
    </row>
    <row r="309" spans="1:47" s="2" customFormat="1" ht="19.5">
      <c r="A309" s="34"/>
      <c r="B309" s="35"/>
      <c r="C309" s="36"/>
      <c r="D309" s="215" t="s">
        <v>138</v>
      </c>
      <c r="E309" s="36"/>
      <c r="F309" s="216" t="s">
        <v>413</v>
      </c>
      <c r="G309" s="36"/>
      <c r="H309" s="36"/>
      <c r="I309" s="115"/>
      <c r="J309" s="36"/>
      <c r="K309" s="36"/>
      <c r="L309" s="39"/>
      <c r="M309" s="217"/>
      <c r="N309" s="218"/>
      <c r="O309" s="71"/>
      <c r="P309" s="71"/>
      <c r="Q309" s="71"/>
      <c r="R309" s="71"/>
      <c r="S309" s="71"/>
      <c r="T309" s="72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138</v>
      </c>
      <c r="AU309" s="17" t="s">
        <v>88</v>
      </c>
    </row>
    <row r="310" spans="2:51" s="13" customFormat="1" ht="11.25">
      <c r="B310" s="219"/>
      <c r="C310" s="220"/>
      <c r="D310" s="215" t="s">
        <v>140</v>
      </c>
      <c r="E310" s="221" t="s">
        <v>1</v>
      </c>
      <c r="F310" s="222" t="s">
        <v>411</v>
      </c>
      <c r="G310" s="220"/>
      <c r="H310" s="221" t="s">
        <v>1</v>
      </c>
      <c r="I310" s="223"/>
      <c r="J310" s="220"/>
      <c r="K310" s="220"/>
      <c r="L310" s="224"/>
      <c r="M310" s="225"/>
      <c r="N310" s="226"/>
      <c r="O310" s="226"/>
      <c r="P310" s="226"/>
      <c r="Q310" s="226"/>
      <c r="R310" s="226"/>
      <c r="S310" s="226"/>
      <c r="T310" s="227"/>
      <c r="AT310" s="228" t="s">
        <v>140</v>
      </c>
      <c r="AU310" s="228" t="s">
        <v>88</v>
      </c>
      <c r="AV310" s="13" t="s">
        <v>86</v>
      </c>
      <c r="AW310" s="13" t="s">
        <v>32</v>
      </c>
      <c r="AX310" s="13" t="s">
        <v>78</v>
      </c>
      <c r="AY310" s="228" t="s">
        <v>127</v>
      </c>
    </row>
    <row r="311" spans="2:51" s="14" customFormat="1" ht="11.25">
      <c r="B311" s="229"/>
      <c r="C311" s="230"/>
      <c r="D311" s="215" t="s">
        <v>140</v>
      </c>
      <c r="E311" s="231" t="s">
        <v>1</v>
      </c>
      <c r="F311" s="232" t="s">
        <v>408</v>
      </c>
      <c r="G311" s="230"/>
      <c r="H311" s="233">
        <v>4867.36</v>
      </c>
      <c r="I311" s="234"/>
      <c r="J311" s="230"/>
      <c r="K311" s="230"/>
      <c r="L311" s="235"/>
      <c r="M311" s="236"/>
      <c r="N311" s="237"/>
      <c r="O311" s="237"/>
      <c r="P311" s="237"/>
      <c r="Q311" s="237"/>
      <c r="R311" s="237"/>
      <c r="S311" s="237"/>
      <c r="T311" s="238"/>
      <c r="AT311" s="239" t="s">
        <v>140</v>
      </c>
      <c r="AU311" s="239" t="s">
        <v>88</v>
      </c>
      <c r="AV311" s="14" t="s">
        <v>88</v>
      </c>
      <c r="AW311" s="14" t="s">
        <v>32</v>
      </c>
      <c r="AX311" s="14" t="s">
        <v>78</v>
      </c>
      <c r="AY311" s="239" t="s">
        <v>127</v>
      </c>
    </row>
    <row r="312" spans="2:51" s="14" customFormat="1" ht="11.25">
      <c r="B312" s="229"/>
      <c r="C312" s="230"/>
      <c r="D312" s="215" t="s">
        <v>140</v>
      </c>
      <c r="E312" s="231" t="s">
        <v>1</v>
      </c>
      <c r="F312" s="232" t="s">
        <v>403</v>
      </c>
      <c r="G312" s="230"/>
      <c r="H312" s="233">
        <v>31</v>
      </c>
      <c r="I312" s="234"/>
      <c r="J312" s="230"/>
      <c r="K312" s="230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140</v>
      </c>
      <c r="AU312" s="239" t="s">
        <v>88</v>
      </c>
      <c r="AV312" s="14" t="s">
        <v>88</v>
      </c>
      <c r="AW312" s="14" t="s">
        <v>32</v>
      </c>
      <c r="AX312" s="14" t="s">
        <v>78</v>
      </c>
      <c r="AY312" s="239" t="s">
        <v>127</v>
      </c>
    </row>
    <row r="313" spans="2:51" s="15" customFormat="1" ht="11.25">
      <c r="B313" s="240"/>
      <c r="C313" s="241"/>
      <c r="D313" s="215" t="s">
        <v>140</v>
      </c>
      <c r="E313" s="242" t="s">
        <v>1</v>
      </c>
      <c r="F313" s="243" t="s">
        <v>143</v>
      </c>
      <c r="G313" s="241"/>
      <c r="H313" s="244">
        <v>4898.36</v>
      </c>
      <c r="I313" s="245"/>
      <c r="J313" s="241"/>
      <c r="K313" s="241"/>
      <c r="L313" s="246"/>
      <c r="M313" s="247"/>
      <c r="N313" s="248"/>
      <c r="O313" s="248"/>
      <c r="P313" s="248"/>
      <c r="Q313" s="248"/>
      <c r="R313" s="248"/>
      <c r="S313" s="248"/>
      <c r="T313" s="249"/>
      <c r="AT313" s="250" t="s">
        <v>140</v>
      </c>
      <c r="AU313" s="250" t="s">
        <v>88</v>
      </c>
      <c r="AV313" s="15" t="s">
        <v>136</v>
      </c>
      <c r="AW313" s="15" t="s">
        <v>32</v>
      </c>
      <c r="AX313" s="15" t="s">
        <v>86</v>
      </c>
      <c r="AY313" s="250" t="s">
        <v>127</v>
      </c>
    </row>
    <row r="314" spans="1:65" s="2" customFormat="1" ht="16.5" customHeight="1">
      <c r="A314" s="34"/>
      <c r="B314" s="35"/>
      <c r="C314" s="203" t="s">
        <v>414</v>
      </c>
      <c r="D314" s="203" t="s">
        <v>131</v>
      </c>
      <c r="E314" s="204" t="s">
        <v>415</v>
      </c>
      <c r="F314" s="205" t="s">
        <v>416</v>
      </c>
      <c r="G314" s="206" t="s">
        <v>417</v>
      </c>
      <c r="H314" s="207">
        <v>7</v>
      </c>
      <c r="I314" s="208"/>
      <c r="J314" s="207">
        <f>ROUND(I314*H314,2)</f>
        <v>0</v>
      </c>
      <c r="K314" s="205" t="s">
        <v>1</v>
      </c>
      <c r="L314" s="39"/>
      <c r="M314" s="209" t="s">
        <v>1</v>
      </c>
      <c r="N314" s="210" t="s">
        <v>43</v>
      </c>
      <c r="O314" s="71"/>
      <c r="P314" s="211">
        <f>O314*H314</f>
        <v>0</v>
      </c>
      <c r="Q314" s="211">
        <v>0</v>
      </c>
      <c r="R314" s="211">
        <f>Q314*H314</f>
        <v>0</v>
      </c>
      <c r="S314" s="211">
        <v>0</v>
      </c>
      <c r="T314" s="212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13" t="s">
        <v>136</v>
      </c>
      <c r="AT314" s="213" t="s">
        <v>131</v>
      </c>
      <c r="AU314" s="213" t="s">
        <v>88</v>
      </c>
      <c r="AY314" s="17" t="s">
        <v>127</v>
      </c>
      <c r="BE314" s="214">
        <f>IF(N314="základní",J314,0)</f>
        <v>0</v>
      </c>
      <c r="BF314" s="214">
        <f>IF(N314="snížená",J314,0)</f>
        <v>0</v>
      </c>
      <c r="BG314" s="214">
        <f>IF(N314="zákl. přenesená",J314,0)</f>
        <v>0</v>
      </c>
      <c r="BH314" s="214">
        <f>IF(N314="sníž. přenesená",J314,0)</f>
        <v>0</v>
      </c>
      <c r="BI314" s="214">
        <f>IF(N314="nulová",J314,0)</f>
        <v>0</v>
      </c>
      <c r="BJ314" s="17" t="s">
        <v>86</v>
      </c>
      <c r="BK314" s="214">
        <f>ROUND(I314*H314,2)</f>
        <v>0</v>
      </c>
      <c r="BL314" s="17" t="s">
        <v>136</v>
      </c>
      <c r="BM314" s="213" t="s">
        <v>418</v>
      </c>
    </row>
    <row r="315" spans="1:47" s="2" customFormat="1" ht="11.25">
      <c r="A315" s="34"/>
      <c r="B315" s="35"/>
      <c r="C315" s="36"/>
      <c r="D315" s="215" t="s">
        <v>138</v>
      </c>
      <c r="E315" s="36"/>
      <c r="F315" s="216" t="s">
        <v>416</v>
      </c>
      <c r="G315" s="36"/>
      <c r="H315" s="36"/>
      <c r="I315" s="115"/>
      <c r="J315" s="36"/>
      <c r="K315" s="36"/>
      <c r="L315" s="39"/>
      <c r="M315" s="217"/>
      <c r="N315" s="218"/>
      <c r="O315" s="71"/>
      <c r="P315" s="71"/>
      <c r="Q315" s="71"/>
      <c r="R315" s="71"/>
      <c r="S315" s="71"/>
      <c r="T315" s="72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138</v>
      </c>
      <c r="AU315" s="17" t="s">
        <v>88</v>
      </c>
    </row>
    <row r="316" spans="2:51" s="13" customFormat="1" ht="22.5">
      <c r="B316" s="219"/>
      <c r="C316" s="220"/>
      <c r="D316" s="215" t="s">
        <v>140</v>
      </c>
      <c r="E316" s="221" t="s">
        <v>1</v>
      </c>
      <c r="F316" s="222" t="s">
        <v>419</v>
      </c>
      <c r="G316" s="220"/>
      <c r="H316" s="221" t="s">
        <v>1</v>
      </c>
      <c r="I316" s="223"/>
      <c r="J316" s="220"/>
      <c r="K316" s="220"/>
      <c r="L316" s="224"/>
      <c r="M316" s="225"/>
      <c r="N316" s="226"/>
      <c r="O316" s="226"/>
      <c r="P316" s="226"/>
      <c r="Q316" s="226"/>
      <c r="R316" s="226"/>
      <c r="S316" s="226"/>
      <c r="T316" s="227"/>
      <c r="AT316" s="228" t="s">
        <v>140</v>
      </c>
      <c r="AU316" s="228" t="s">
        <v>88</v>
      </c>
      <c r="AV316" s="13" t="s">
        <v>86</v>
      </c>
      <c r="AW316" s="13" t="s">
        <v>32</v>
      </c>
      <c r="AX316" s="13" t="s">
        <v>78</v>
      </c>
      <c r="AY316" s="228" t="s">
        <v>127</v>
      </c>
    </row>
    <row r="317" spans="2:51" s="14" customFormat="1" ht="11.25">
      <c r="B317" s="229"/>
      <c r="C317" s="230"/>
      <c r="D317" s="215" t="s">
        <v>140</v>
      </c>
      <c r="E317" s="231" t="s">
        <v>1</v>
      </c>
      <c r="F317" s="232" t="s">
        <v>420</v>
      </c>
      <c r="G317" s="230"/>
      <c r="H317" s="233">
        <v>7</v>
      </c>
      <c r="I317" s="234"/>
      <c r="J317" s="230"/>
      <c r="K317" s="230"/>
      <c r="L317" s="235"/>
      <c r="M317" s="236"/>
      <c r="N317" s="237"/>
      <c r="O317" s="237"/>
      <c r="P317" s="237"/>
      <c r="Q317" s="237"/>
      <c r="R317" s="237"/>
      <c r="S317" s="237"/>
      <c r="T317" s="238"/>
      <c r="AT317" s="239" t="s">
        <v>140</v>
      </c>
      <c r="AU317" s="239" t="s">
        <v>88</v>
      </c>
      <c r="AV317" s="14" t="s">
        <v>88</v>
      </c>
      <c r="AW317" s="14" t="s">
        <v>32</v>
      </c>
      <c r="AX317" s="14" t="s">
        <v>78</v>
      </c>
      <c r="AY317" s="239" t="s">
        <v>127</v>
      </c>
    </row>
    <row r="318" spans="2:51" s="15" customFormat="1" ht="11.25">
      <c r="B318" s="240"/>
      <c r="C318" s="241"/>
      <c r="D318" s="215" t="s">
        <v>140</v>
      </c>
      <c r="E318" s="242" t="s">
        <v>1</v>
      </c>
      <c r="F318" s="243" t="s">
        <v>143</v>
      </c>
      <c r="G318" s="241"/>
      <c r="H318" s="244">
        <v>7</v>
      </c>
      <c r="I318" s="245"/>
      <c r="J318" s="241"/>
      <c r="K318" s="241"/>
      <c r="L318" s="246"/>
      <c r="M318" s="247"/>
      <c r="N318" s="248"/>
      <c r="O318" s="248"/>
      <c r="P318" s="248"/>
      <c r="Q318" s="248"/>
      <c r="R318" s="248"/>
      <c r="S318" s="248"/>
      <c r="T318" s="249"/>
      <c r="AT318" s="250" t="s">
        <v>140</v>
      </c>
      <c r="AU318" s="250" t="s">
        <v>88</v>
      </c>
      <c r="AV318" s="15" t="s">
        <v>136</v>
      </c>
      <c r="AW318" s="15" t="s">
        <v>32</v>
      </c>
      <c r="AX318" s="15" t="s">
        <v>86</v>
      </c>
      <c r="AY318" s="250" t="s">
        <v>127</v>
      </c>
    </row>
    <row r="319" spans="1:65" s="2" customFormat="1" ht="16.5" customHeight="1">
      <c r="A319" s="34"/>
      <c r="B319" s="35"/>
      <c r="C319" s="203" t="s">
        <v>421</v>
      </c>
      <c r="D319" s="203" t="s">
        <v>131</v>
      </c>
      <c r="E319" s="204" t="s">
        <v>422</v>
      </c>
      <c r="F319" s="205" t="s">
        <v>423</v>
      </c>
      <c r="G319" s="206" t="s">
        <v>417</v>
      </c>
      <c r="H319" s="207">
        <v>1</v>
      </c>
      <c r="I319" s="208"/>
      <c r="J319" s="207">
        <f>ROUND(I319*H319,2)</f>
        <v>0</v>
      </c>
      <c r="K319" s="205" t="s">
        <v>1</v>
      </c>
      <c r="L319" s="39"/>
      <c r="M319" s="209" t="s">
        <v>1</v>
      </c>
      <c r="N319" s="210" t="s">
        <v>43</v>
      </c>
      <c r="O319" s="71"/>
      <c r="P319" s="211">
        <f>O319*H319</f>
        <v>0</v>
      </c>
      <c r="Q319" s="211">
        <v>0</v>
      </c>
      <c r="R319" s="211">
        <f>Q319*H319</f>
        <v>0</v>
      </c>
      <c r="S319" s="211">
        <v>0</v>
      </c>
      <c r="T319" s="212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13" t="s">
        <v>136</v>
      </c>
      <c r="AT319" s="213" t="s">
        <v>131</v>
      </c>
      <c r="AU319" s="213" t="s">
        <v>88</v>
      </c>
      <c r="AY319" s="17" t="s">
        <v>127</v>
      </c>
      <c r="BE319" s="214">
        <f>IF(N319="základní",J319,0)</f>
        <v>0</v>
      </c>
      <c r="BF319" s="214">
        <f>IF(N319="snížená",J319,0)</f>
        <v>0</v>
      </c>
      <c r="BG319" s="214">
        <f>IF(N319="zákl. přenesená",J319,0)</f>
        <v>0</v>
      </c>
      <c r="BH319" s="214">
        <f>IF(N319="sníž. přenesená",J319,0)</f>
        <v>0</v>
      </c>
      <c r="BI319" s="214">
        <f>IF(N319="nulová",J319,0)</f>
        <v>0</v>
      </c>
      <c r="BJ319" s="17" t="s">
        <v>86</v>
      </c>
      <c r="BK319" s="214">
        <f>ROUND(I319*H319,2)</f>
        <v>0</v>
      </c>
      <c r="BL319" s="17" t="s">
        <v>136</v>
      </c>
      <c r="BM319" s="213" t="s">
        <v>424</v>
      </c>
    </row>
    <row r="320" spans="1:47" s="2" customFormat="1" ht="11.25">
      <c r="A320" s="34"/>
      <c r="B320" s="35"/>
      <c r="C320" s="36"/>
      <c r="D320" s="215" t="s">
        <v>138</v>
      </c>
      <c r="E320" s="36"/>
      <c r="F320" s="216" t="s">
        <v>423</v>
      </c>
      <c r="G320" s="36"/>
      <c r="H320" s="36"/>
      <c r="I320" s="115"/>
      <c r="J320" s="36"/>
      <c r="K320" s="36"/>
      <c r="L320" s="39"/>
      <c r="M320" s="217"/>
      <c r="N320" s="218"/>
      <c r="O320" s="71"/>
      <c r="P320" s="71"/>
      <c r="Q320" s="71"/>
      <c r="R320" s="71"/>
      <c r="S320" s="71"/>
      <c r="T320" s="72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7" t="s">
        <v>138</v>
      </c>
      <c r="AU320" s="17" t="s">
        <v>88</v>
      </c>
    </row>
    <row r="321" spans="2:51" s="13" customFormat="1" ht="11.25">
      <c r="B321" s="219"/>
      <c r="C321" s="220"/>
      <c r="D321" s="215" t="s">
        <v>140</v>
      </c>
      <c r="E321" s="221" t="s">
        <v>1</v>
      </c>
      <c r="F321" s="222" t="s">
        <v>425</v>
      </c>
      <c r="G321" s="220"/>
      <c r="H321" s="221" t="s">
        <v>1</v>
      </c>
      <c r="I321" s="223"/>
      <c r="J321" s="220"/>
      <c r="K321" s="220"/>
      <c r="L321" s="224"/>
      <c r="M321" s="225"/>
      <c r="N321" s="226"/>
      <c r="O321" s="226"/>
      <c r="P321" s="226"/>
      <c r="Q321" s="226"/>
      <c r="R321" s="226"/>
      <c r="S321" s="226"/>
      <c r="T321" s="227"/>
      <c r="AT321" s="228" t="s">
        <v>140</v>
      </c>
      <c r="AU321" s="228" t="s">
        <v>88</v>
      </c>
      <c r="AV321" s="13" t="s">
        <v>86</v>
      </c>
      <c r="AW321" s="13" t="s">
        <v>32</v>
      </c>
      <c r="AX321" s="13" t="s">
        <v>78</v>
      </c>
      <c r="AY321" s="228" t="s">
        <v>127</v>
      </c>
    </row>
    <row r="322" spans="2:51" s="14" customFormat="1" ht="11.25">
      <c r="B322" s="229"/>
      <c r="C322" s="230"/>
      <c r="D322" s="215" t="s">
        <v>140</v>
      </c>
      <c r="E322" s="231" t="s">
        <v>1</v>
      </c>
      <c r="F322" s="232" t="s">
        <v>86</v>
      </c>
      <c r="G322" s="230"/>
      <c r="H322" s="233">
        <v>1</v>
      </c>
      <c r="I322" s="234"/>
      <c r="J322" s="230"/>
      <c r="K322" s="230"/>
      <c r="L322" s="235"/>
      <c r="M322" s="236"/>
      <c r="N322" s="237"/>
      <c r="O322" s="237"/>
      <c r="P322" s="237"/>
      <c r="Q322" s="237"/>
      <c r="R322" s="237"/>
      <c r="S322" s="237"/>
      <c r="T322" s="238"/>
      <c r="AT322" s="239" t="s">
        <v>140</v>
      </c>
      <c r="AU322" s="239" t="s">
        <v>88</v>
      </c>
      <c r="AV322" s="14" t="s">
        <v>88</v>
      </c>
      <c r="AW322" s="14" t="s">
        <v>32</v>
      </c>
      <c r="AX322" s="14" t="s">
        <v>78</v>
      </c>
      <c r="AY322" s="239" t="s">
        <v>127</v>
      </c>
    </row>
    <row r="323" spans="2:51" s="15" customFormat="1" ht="11.25">
      <c r="B323" s="240"/>
      <c r="C323" s="241"/>
      <c r="D323" s="215" t="s">
        <v>140</v>
      </c>
      <c r="E323" s="242" t="s">
        <v>1</v>
      </c>
      <c r="F323" s="243" t="s">
        <v>143</v>
      </c>
      <c r="G323" s="241"/>
      <c r="H323" s="244">
        <v>1</v>
      </c>
      <c r="I323" s="245"/>
      <c r="J323" s="241"/>
      <c r="K323" s="241"/>
      <c r="L323" s="246"/>
      <c r="M323" s="247"/>
      <c r="N323" s="248"/>
      <c r="O323" s="248"/>
      <c r="P323" s="248"/>
      <c r="Q323" s="248"/>
      <c r="R323" s="248"/>
      <c r="S323" s="248"/>
      <c r="T323" s="249"/>
      <c r="AT323" s="250" t="s">
        <v>140</v>
      </c>
      <c r="AU323" s="250" t="s">
        <v>88</v>
      </c>
      <c r="AV323" s="15" t="s">
        <v>136</v>
      </c>
      <c r="AW323" s="15" t="s">
        <v>32</v>
      </c>
      <c r="AX323" s="15" t="s">
        <v>86</v>
      </c>
      <c r="AY323" s="250" t="s">
        <v>127</v>
      </c>
    </row>
    <row r="324" spans="2:63" s="12" customFormat="1" ht="22.9" customHeight="1">
      <c r="B324" s="187"/>
      <c r="C324" s="188"/>
      <c r="D324" s="189" t="s">
        <v>77</v>
      </c>
      <c r="E324" s="201" t="s">
        <v>258</v>
      </c>
      <c r="F324" s="201" t="s">
        <v>259</v>
      </c>
      <c r="G324" s="188"/>
      <c r="H324" s="188"/>
      <c r="I324" s="191"/>
      <c r="J324" s="202">
        <f>BK324</f>
        <v>0</v>
      </c>
      <c r="K324" s="188"/>
      <c r="L324" s="193"/>
      <c r="M324" s="194"/>
      <c r="N324" s="195"/>
      <c r="O324" s="195"/>
      <c r="P324" s="196">
        <f>SUM(P325:P341)</f>
        <v>0</v>
      </c>
      <c r="Q324" s="195"/>
      <c r="R324" s="196">
        <f>SUM(R325:R341)</f>
        <v>0</v>
      </c>
      <c r="S324" s="195"/>
      <c r="T324" s="197">
        <f>SUM(T325:T341)</f>
        <v>0</v>
      </c>
      <c r="AR324" s="198" t="s">
        <v>86</v>
      </c>
      <c r="AT324" s="199" t="s">
        <v>77</v>
      </c>
      <c r="AU324" s="199" t="s">
        <v>86</v>
      </c>
      <c r="AY324" s="198" t="s">
        <v>127</v>
      </c>
      <c r="BK324" s="200">
        <f>SUM(BK325:BK341)</f>
        <v>0</v>
      </c>
    </row>
    <row r="325" spans="1:65" s="2" customFormat="1" ht="21.75" customHeight="1">
      <c r="A325" s="34"/>
      <c r="B325" s="35"/>
      <c r="C325" s="203" t="s">
        <v>426</v>
      </c>
      <c r="D325" s="203" t="s">
        <v>131</v>
      </c>
      <c r="E325" s="204" t="s">
        <v>261</v>
      </c>
      <c r="F325" s="205" t="s">
        <v>262</v>
      </c>
      <c r="G325" s="206" t="s">
        <v>193</v>
      </c>
      <c r="H325" s="207">
        <v>5781.04</v>
      </c>
      <c r="I325" s="208"/>
      <c r="J325" s="207">
        <f>ROUND(I325*H325,2)</f>
        <v>0</v>
      </c>
      <c r="K325" s="205" t="s">
        <v>135</v>
      </c>
      <c r="L325" s="39"/>
      <c r="M325" s="209" t="s">
        <v>1</v>
      </c>
      <c r="N325" s="210" t="s">
        <v>43</v>
      </c>
      <c r="O325" s="71"/>
      <c r="P325" s="211">
        <f>O325*H325</f>
        <v>0</v>
      </c>
      <c r="Q325" s="211">
        <v>0</v>
      </c>
      <c r="R325" s="211">
        <f>Q325*H325</f>
        <v>0</v>
      </c>
      <c r="S325" s="211">
        <v>0</v>
      </c>
      <c r="T325" s="212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13" t="s">
        <v>136</v>
      </c>
      <c r="AT325" s="213" t="s">
        <v>131</v>
      </c>
      <c r="AU325" s="213" t="s">
        <v>88</v>
      </c>
      <c r="AY325" s="17" t="s">
        <v>127</v>
      </c>
      <c r="BE325" s="214">
        <f>IF(N325="základní",J325,0)</f>
        <v>0</v>
      </c>
      <c r="BF325" s="214">
        <f>IF(N325="snížená",J325,0)</f>
        <v>0</v>
      </c>
      <c r="BG325" s="214">
        <f>IF(N325="zákl. přenesená",J325,0)</f>
        <v>0</v>
      </c>
      <c r="BH325" s="214">
        <f>IF(N325="sníž. přenesená",J325,0)</f>
        <v>0</v>
      </c>
      <c r="BI325" s="214">
        <f>IF(N325="nulová",J325,0)</f>
        <v>0</v>
      </c>
      <c r="BJ325" s="17" t="s">
        <v>86</v>
      </c>
      <c r="BK325" s="214">
        <f>ROUND(I325*H325,2)</f>
        <v>0</v>
      </c>
      <c r="BL325" s="17" t="s">
        <v>136</v>
      </c>
      <c r="BM325" s="213" t="s">
        <v>427</v>
      </c>
    </row>
    <row r="326" spans="1:47" s="2" customFormat="1" ht="29.25">
      <c r="A326" s="34"/>
      <c r="B326" s="35"/>
      <c r="C326" s="36"/>
      <c r="D326" s="215" t="s">
        <v>138</v>
      </c>
      <c r="E326" s="36"/>
      <c r="F326" s="216" t="s">
        <v>264</v>
      </c>
      <c r="G326" s="36"/>
      <c r="H326" s="36"/>
      <c r="I326" s="115"/>
      <c r="J326" s="36"/>
      <c r="K326" s="36"/>
      <c r="L326" s="39"/>
      <c r="M326" s="217"/>
      <c r="N326" s="218"/>
      <c r="O326" s="71"/>
      <c r="P326" s="71"/>
      <c r="Q326" s="71"/>
      <c r="R326" s="71"/>
      <c r="S326" s="71"/>
      <c r="T326" s="72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7" t="s">
        <v>138</v>
      </c>
      <c r="AU326" s="17" t="s">
        <v>88</v>
      </c>
    </row>
    <row r="327" spans="2:51" s="13" customFormat="1" ht="11.25">
      <c r="B327" s="219"/>
      <c r="C327" s="220"/>
      <c r="D327" s="215" t="s">
        <v>140</v>
      </c>
      <c r="E327" s="221" t="s">
        <v>1</v>
      </c>
      <c r="F327" s="222" t="s">
        <v>428</v>
      </c>
      <c r="G327" s="220"/>
      <c r="H327" s="221" t="s">
        <v>1</v>
      </c>
      <c r="I327" s="223"/>
      <c r="J327" s="220"/>
      <c r="K327" s="220"/>
      <c r="L327" s="224"/>
      <c r="M327" s="225"/>
      <c r="N327" s="226"/>
      <c r="O327" s="226"/>
      <c r="P327" s="226"/>
      <c r="Q327" s="226"/>
      <c r="R327" s="226"/>
      <c r="S327" s="226"/>
      <c r="T327" s="227"/>
      <c r="AT327" s="228" t="s">
        <v>140</v>
      </c>
      <c r="AU327" s="228" t="s">
        <v>88</v>
      </c>
      <c r="AV327" s="13" t="s">
        <v>86</v>
      </c>
      <c r="AW327" s="13" t="s">
        <v>32</v>
      </c>
      <c r="AX327" s="13" t="s">
        <v>78</v>
      </c>
      <c r="AY327" s="228" t="s">
        <v>127</v>
      </c>
    </row>
    <row r="328" spans="2:51" s="14" customFormat="1" ht="11.25">
      <c r="B328" s="229"/>
      <c r="C328" s="230"/>
      <c r="D328" s="215" t="s">
        <v>140</v>
      </c>
      <c r="E328" s="231" t="s">
        <v>1</v>
      </c>
      <c r="F328" s="232" t="s">
        <v>429</v>
      </c>
      <c r="G328" s="230"/>
      <c r="H328" s="233">
        <v>4952.26</v>
      </c>
      <c r="I328" s="234"/>
      <c r="J328" s="230"/>
      <c r="K328" s="230"/>
      <c r="L328" s="235"/>
      <c r="M328" s="236"/>
      <c r="N328" s="237"/>
      <c r="O328" s="237"/>
      <c r="P328" s="237"/>
      <c r="Q328" s="237"/>
      <c r="R328" s="237"/>
      <c r="S328" s="237"/>
      <c r="T328" s="238"/>
      <c r="AT328" s="239" t="s">
        <v>140</v>
      </c>
      <c r="AU328" s="239" t="s">
        <v>88</v>
      </c>
      <c r="AV328" s="14" t="s">
        <v>88</v>
      </c>
      <c r="AW328" s="14" t="s">
        <v>32</v>
      </c>
      <c r="AX328" s="14" t="s">
        <v>78</v>
      </c>
      <c r="AY328" s="239" t="s">
        <v>127</v>
      </c>
    </row>
    <row r="329" spans="2:51" s="13" customFormat="1" ht="11.25">
      <c r="B329" s="219"/>
      <c r="C329" s="220"/>
      <c r="D329" s="215" t="s">
        <v>140</v>
      </c>
      <c r="E329" s="221" t="s">
        <v>1</v>
      </c>
      <c r="F329" s="222" t="s">
        <v>267</v>
      </c>
      <c r="G329" s="220"/>
      <c r="H329" s="221" t="s">
        <v>1</v>
      </c>
      <c r="I329" s="223"/>
      <c r="J329" s="220"/>
      <c r="K329" s="220"/>
      <c r="L329" s="224"/>
      <c r="M329" s="225"/>
      <c r="N329" s="226"/>
      <c r="O329" s="226"/>
      <c r="P329" s="226"/>
      <c r="Q329" s="226"/>
      <c r="R329" s="226"/>
      <c r="S329" s="226"/>
      <c r="T329" s="227"/>
      <c r="AT329" s="228" t="s">
        <v>140</v>
      </c>
      <c r="AU329" s="228" t="s">
        <v>88</v>
      </c>
      <c r="AV329" s="13" t="s">
        <v>86</v>
      </c>
      <c r="AW329" s="13" t="s">
        <v>32</v>
      </c>
      <c r="AX329" s="13" t="s">
        <v>78</v>
      </c>
      <c r="AY329" s="228" t="s">
        <v>127</v>
      </c>
    </row>
    <row r="330" spans="2:51" s="13" customFormat="1" ht="11.25">
      <c r="B330" s="219"/>
      <c r="C330" s="220"/>
      <c r="D330" s="215" t="s">
        <v>140</v>
      </c>
      <c r="E330" s="221" t="s">
        <v>1</v>
      </c>
      <c r="F330" s="222" t="s">
        <v>430</v>
      </c>
      <c r="G330" s="220"/>
      <c r="H330" s="221" t="s">
        <v>1</v>
      </c>
      <c r="I330" s="223"/>
      <c r="J330" s="220"/>
      <c r="K330" s="220"/>
      <c r="L330" s="224"/>
      <c r="M330" s="225"/>
      <c r="N330" s="226"/>
      <c r="O330" s="226"/>
      <c r="P330" s="226"/>
      <c r="Q330" s="226"/>
      <c r="R330" s="226"/>
      <c r="S330" s="226"/>
      <c r="T330" s="227"/>
      <c r="AT330" s="228" t="s">
        <v>140</v>
      </c>
      <c r="AU330" s="228" t="s">
        <v>88</v>
      </c>
      <c r="AV330" s="13" t="s">
        <v>86</v>
      </c>
      <c r="AW330" s="13" t="s">
        <v>32</v>
      </c>
      <c r="AX330" s="13" t="s">
        <v>78</v>
      </c>
      <c r="AY330" s="228" t="s">
        <v>127</v>
      </c>
    </row>
    <row r="331" spans="2:51" s="14" customFormat="1" ht="11.25">
      <c r="B331" s="229"/>
      <c r="C331" s="230"/>
      <c r="D331" s="215" t="s">
        <v>140</v>
      </c>
      <c r="E331" s="231" t="s">
        <v>1</v>
      </c>
      <c r="F331" s="232" t="s">
        <v>431</v>
      </c>
      <c r="G331" s="230"/>
      <c r="H331" s="233">
        <v>805.73</v>
      </c>
      <c r="I331" s="234"/>
      <c r="J331" s="230"/>
      <c r="K331" s="230"/>
      <c r="L331" s="235"/>
      <c r="M331" s="236"/>
      <c r="N331" s="237"/>
      <c r="O331" s="237"/>
      <c r="P331" s="237"/>
      <c r="Q331" s="237"/>
      <c r="R331" s="237"/>
      <c r="S331" s="237"/>
      <c r="T331" s="238"/>
      <c r="AT331" s="239" t="s">
        <v>140</v>
      </c>
      <c r="AU331" s="239" t="s">
        <v>88</v>
      </c>
      <c r="AV331" s="14" t="s">
        <v>88</v>
      </c>
      <c r="AW331" s="14" t="s">
        <v>32</v>
      </c>
      <c r="AX331" s="14" t="s">
        <v>78</v>
      </c>
      <c r="AY331" s="239" t="s">
        <v>127</v>
      </c>
    </row>
    <row r="332" spans="2:51" s="13" customFormat="1" ht="11.25">
      <c r="B332" s="219"/>
      <c r="C332" s="220"/>
      <c r="D332" s="215" t="s">
        <v>140</v>
      </c>
      <c r="E332" s="221" t="s">
        <v>1</v>
      </c>
      <c r="F332" s="222" t="s">
        <v>432</v>
      </c>
      <c r="G332" s="220"/>
      <c r="H332" s="221" t="s">
        <v>1</v>
      </c>
      <c r="I332" s="223"/>
      <c r="J332" s="220"/>
      <c r="K332" s="220"/>
      <c r="L332" s="224"/>
      <c r="M332" s="225"/>
      <c r="N332" s="226"/>
      <c r="O332" s="226"/>
      <c r="P332" s="226"/>
      <c r="Q332" s="226"/>
      <c r="R332" s="226"/>
      <c r="S332" s="226"/>
      <c r="T332" s="227"/>
      <c r="AT332" s="228" t="s">
        <v>140</v>
      </c>
      <c r="AU332" s="228" t="s">
        <v>88</v>
      </c>
      <c r="AV332" s="13" t="s">
        <v>86</v>
      </c>
      <c r="AW332" s="13" t="s">
        <v>32</v>
      </c>
      <c r="AX332" s="13" t="s">
        <v>78</v>
      </c>
      <c r="AY332" s="228" t="s">
        <v>127</v>
      </c>
    </row>
    <row r="333" spans="2:51" s="14" customFormat="1" ht="11.25">
      <c r="B333" s="229"/>
      <c r="C333" s="230"/>
      <c r="D333" s="215" t="s">
        <v>140</v>
      </c>
      <c r="E333" s="231" t="s">
        <v>1</v>
      </c>
      <c r="F333" s="232" t="s">
        <v>433</v>
      </c>
      <c r="G333" s="230"/>
      <c r="H333" s="233">
        <v>23.05</v>
      </c>
      <c r="I333" s="234"/>
      <c r="J333" s="230"/>
      <c r="K333" s="230"/>
      <c r="L333" s="235"/>
      <c r="M333" s="236"/>
      <c r="N333" s="237"/>
      <c r="O333" s="237"/>
      <c r="P333" s="237"/>
      <c r="Q333" s="237"/>
      <c r="R333" s="237"/>
      <c r="S333" s="237"/>
      <c r="T333" s="238"/>
      <c r="AT333" s="239" t="s">
        <v>140</v>
      </c>
      <c r="AU333" s="239" t="s">
        <v>88</v>
      </c>
      <c r="AV333" s="14" t="s">
        <v>88</v>
      </c>
      <c r="AW333" s="14" t="s">
        <v>32</v>
      </c>
      <c r="AX333" s="14" t="s">
        <v>78</v>
      </c>
      <c r="AY333" s="239" t="s">
        <v>127</v>
      </c>
    </row>
    <row r="334" spans="2:51" s="15" customFormat="1" ht="11.25">
      <c r="B334" s="240"/>
      <c r="C334" s="241"/>
      <c r="D334" s="215" t="s">
        <v>140</v>
      </c>
      <c r="E334" s="242" t="s">
        <v>1</v>
      </c>
      <c r="F334" s="243" t="s">
        <v>143</v>
      </c>
      <c r="G334" s="241"/>
      <c r="H334" s="244">
        <v>5781.04</v>
      </c>
      <c r="I334" s="245"/>
      <c r="J334" s="241"/>
      <c r="K334" s="241"/>
      <c r="L334" s="246"/>
      <c r="M334" s="247"/>
      <c r="N334" s="248"/>
      <c r="O334" s="248"/>
      <c r="P334" s="248"/>
      <c r="Q334" s="248"/>
      <c r="R334" s="248"/>
      <c r="S334" s="248"/>
      <c r="T334" s="249"/>
      <c r="AT334" s="250" t="s">
        <v>140</v>
      </c>
      <c r="AU334" s="250" t="s">
        <v>88</v>
      </c>
      <c r="AV334" s="15" t="s">
        <v>136</v>
      </c>
      <c r="AW334" s="15" t="s">
        <v>32</v>
      </c>
      <c r="AX334" s="15" t="s">
        <v>86</v>
      </c>
      <c r="AY334" s="250" t="s">
        <v>127</v>
      </c>
    </row>
    <row r="335" spans="1:65" s="2" customFormat="1" ht="21.75" customHeight="1">
      <c r="A335" s="34"/>
      <c r="B335" s="35"/>
      <c r="C335" s="203" t="s">
        <v>434</v>
      </c>
      <c r="D335" s="203" t="s">
        <v>131</v>
      </c>
      <c r="E335" s="204" t="s">
        <v>269</v>
      </c>
      <c r="F335" s="205" t="s">
        <v>270</v>
      </c>
      <c r="G335" s="206" t="s">
        <v>193</v>
      </c>
      <c r="H335" s="207">
        <v>19901.25</v>
      </c>
      <c r="I335" s="208"/>
      <c r="J335" s="207">
        <f>ROUND(I335*H335,2)</f>
        <v>0</v>
      </c>
      <c r="K335" s="205" t="s">
        <v>135</v>
      </c>
      <c r="L335" s="39"/>
      <c r="M335" s="209" t="s">
        <v>1</v>
      </c>
      <c r="N335" s="210" t="s">
        <v>43</v>
      </c>
      <c r="O335" s="71"/>
      <c r="P335" s="211">
        <f>O335*H335</f>
        <v>0</v>
      </c>
      <c r="Q335" s="211">
        <v>0</v>
      </c>
      <c r="R335" s="211">
        <f>Q335*H335</f>
        <v>0</v>
      </c>
      <c r="S335" s="211">
        <v>0</v>
      </c>
      <c r="T335" s="212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13" t="s">
        <v>136</v>
      </c>
      <c r="AT335" s="213" t="s">
        <v>131</v>
      </c>
      <c r="AU335" s="213" t="s">
        <v>88</v>
      </c>
      <c r="AY335" s="17" t="s">
        <v>127</v>
      </c>
      <c r="BE335" s="214">
        <f>IF(N335="základní",J335,0)</f>
        <v>0</v>
      </c>
      <c r="BF335" s="214">
        <f>IF(N335="snížená",J335,0)</f>
        <v>0</v>
      </c>
      <c r="BG335" s="214">
        <f>IF(N335="zákl. přenesená",J335,0)</f>
        <v>0</v>
      </c>
      <c r="BH335" s="214">
        <f>IF(N335="sníž. přenesená",J335,0)</f>
        <v>0</v>
      </c>
      <c r="BI335" s="214">
        <f>IF(N335="nulová",J335,0)</f>
        <v>0</v>
      </c>
      <c r="BJ335" s="17" t="s">
        <v>86</v>
      </c>
      <c r="BK335" s="214">
        <f>ROUND(I335*H335,2)</f>
        <v>0</v>
      </c>
      <c r="BL335" s="17" t="s">
        <v>136</v>
      </c>
      <c r="BM335" s="213" t="s">
        <v>435</v>
      </c>
    </row>
    <row r="336" spans="1:47" s="2" customFormat="1" ht="39">
      <c r="A336" s="34"/>
      <c r="B336" s="35"/>
      <c r="C336" s="36"/>
      <c r="D336" s="215" t="s">
        <v>138</v>
      </c>
      <c r="E336" s="36"/>
      <c r="F336" s="216" t="s">
        <v>272</v>
      </c>
      <c r="G336" s="36"/>
      <c r="H336" s="36"/>
      <c r="I336" s="115"/>
      <c r="J336" s="36"/>
      <c r="K336" s="36"/>
      <c r="L336" s="39"/>
      <c r="M336" s="217"/>
      <c r="N336" s="218"/>
      <c r="O336" s="71"/>
      <c r="P336" s="71"/>
      <c r="Q336" s="71"/>
      <c r="R336" s="71"/>
      <c r="S336" s="71"/>
      <c r="T336" s="72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7" t="s">
        <v>138</v>
      </c>
      <c r="AU336" s="17" t="s">
        <v>88</v>
      </c>
    </row>
    <row r="337" spans="2:51" s="13" customFormat="1" ht="11.25">
      <c r="B337" s="219"/>
      <c r="C337" s="220"/>
      <c r="D337" s="215" t="s">
        <v>140</v>
      </c>
      <c r="E337" s="221" t="s">
        <v>1</v>
      </c>
      <c r="F337" s="222" t="s">
        <v>428</v>
      </c>
      <c r="G337" s="220"/>
      <c r="H337" s="221" t="s">
        <v>1</v>
      </c>
      <c r="I337" s="223"/>
      <c r="J337" s="220"/>
      <c r="K337" s="220"/>
      <c r="L337" s="224"/>
      <c r="M337" s="225"/>
      <c r="N337" s="226"/>
      <c r="O337" s="226"/>
      <c r="P337" s="226"/>
      <c r="Q337" s="226"/>
      <c r="R337" s="226"/>
      <c r="S337" s="226"/>
      <c r="T337" s="227"/>
      <c r="AT337" s="228" t="s">
        <v>140</v>
      </c>
      <c r="AU337" s="228" t="s">
        <v>88</v>
      </c>
      <c r="AV337" s="13" t="s">
        <v>86</v>
      </c>
      <c r="AW337" s="13" t="s">
        <v>32</v>
      </c>
      <c r="AX337" s="13" t="s">
        <v>78</v>
      </c>
      <c r="AY337" s="228" t="s">
        <v>127</v>
      </c>
    </row>
    <row r="338" spans="2:51" s="14" customFormat="1" ht="11.25">
      <c r="B338" s="229"/>
      <c r="C338" s="230"/>
      <c r="D338" s="215" t="s">
        <v>140</v>
      </c>
      <c r="E338" s="231" t="s">
        <v>1</v>
      </c>
      <c r="F338" s="232" t="s">
        <v>436</v>
      </c>
      <c r="G338" s="230"/>
      <c r="H338" s="233">
        <v>19809.04</v>
      </c>
      <c r="I338" s="234"/>
      <c r="J338" s="230"/>
      <c r="K338" s="230"/>
      <c r="L338" s="235"/>
      <c r="M338" s="236"/>
      <c r="N338" s="237"/>
      <c r="O338" s="237"/>
      <c r="P338" s="237"/>
      <c r="Q338" s="237"/>
      <c r="R338" s="237"/>
      <c r="S338" s="237"/>
      <c r="T338" s="238"/>
      <c r="AT338" s="239" t="s">
        <v>140</v>
      </c>
      <c r="AU338" s="239" t="s">
        <v>88</v>
      </c>
      <c r="AV338" s="14" t="s">
        <v>88</v>
      </c>
      <c r="AW338" s="14" t="s">
        <v>32</v>
      </c>
      <c r="AX338" s="14" t="s">
        <v>78</v>
      </c>
      <c r="AY338" s="239" t="s">
        <v>127</v>
      </c>
    </row>
    <row r="339" spans="2:51" s="13" customFormat="1" ht="11.25">
      <c r="B339" s="219"/>
      <c r="C339" s="220"/>
      <c r="D339" s="215" t="s">
        <v>140</v>
      </c>
      <c r="E339" s="221" t="s">
        <v>1</v>
      </c>
      <c r="F339" s="222" t="s">
        <v>432</v>
      </c>
      <c r="G339" s="220"/>
      <c r="H339" s="221" t="s">
        <v>1</v>
      </c>
      <c r="I339" s="223"/>
      <c r="J339" s="220"/>
      <c r="K339" s="220"/>
      <c r="L339" s="224"/>
      <c r="M339" s="225"/>
      <c r="N339" s="226"/>
      <c r="O339" s="226"/>
      <c r="P339" s="226"/>
      <c r="Q339" s="226"/>
      <c r="R339" s="226"/>
      <c r="S339" s="226"/>
      <c r="T339" s="227"/>
      <c r="AT339" s="228" t="s">
        <v>140</v>
      </c>
      <c r="AU339" s="228" t="s">
        <v>88</v>
      </c>
      <c r="AV339" s="13" t="s">
        <v>86</v>
      </c>
      <c r="AW339" s="13" t="s">
        <v>32</v>
      </c>
      <c r="AX339" s="13" t="s">
        <v>78</v>
      </c>
      <c r="AY339" s="228" t="s">
        <v>127</v>
      </c>
    </row>
    <row r="340" spans="2:51" s="14" customFormat="1" ht="11.25">
      <c r="B340" s="229"/>
      <c r="C340" s="230"/>
      <c r="D340" s="215" t="s">
        <v>140</v>
      </c>
      <c r="E340" s="231" t="s">
        <v>1</v>
      </c>
      <c r="F340" s="232" t="s">
        <v>437</v>
      </c>
      <c r="G340" s="230"/>
      <c r="H340" s="233">
        <v>92.21</v>
      </c>
      <c r="I340" s="234"/>
      <c r="J340" s="230"/>
      <c r="K340" s="230"/>
      <c r="L340" s="235"/>
      <c r="M340" s="236"/>
      <c r="N340" s="237"/>
      <c r="O340" s="237"/>
      <c r="P340" s="237"/>
      <c r="Q340" s="237"/>
      <c r="R340" s="237"/>
      <c r="S340" s="237"/>
      <c r="T340" s="238"/>
      <c r="AT340" s="239" t="s">
        <v>140</v>
      </c>
      <c r="AU340" s="239" t="s">
        <v>88</v>
      </c>
      <c r="AV340" s="14" t="s">
        <v>88</v>
      </c>
      <c r="AW340" s="14" t="s">
        <v>32</v>
      </c>
      <c r="AX340" s="14" t="s">
        <v>78</v>
      </c>
      <c r="AY340" s="239" t="s">
        <v>127</v>
      </c>
    </row>
    <row r="341" spans="2:51" s="15" customFormat="1" ht="11.25">
      <c r="B341" s="240"/>
      <c r="C341" s="241"/>
      <c r="D341" s="215" t="s">
        <v>140</v>
      </c>
      <c r="E341" s="242" t="s">
        <v>1</v>
      </c>
      <c r="F341" s="243" t="s">
        <v>143</v>
      </c>
      <c r="G341" s="241"/>
      <c r="H341" s="244">
        <v>19901.25</v>
      </c>
      <c r="I341" s="245"/>
      <c r="J341" s="241"/>
      <c r="K341" s="241"/>
      <c r="L341" s="246"/>
      <c r="M341" s="251"/>
      <c r="N341" s="252"/>
      <c r="O341" s="252"/>
      <c r="P341" s="252"/>
      <c r="Q341" s="252"/>
      <c r="R341" s="252"/>
      <c r="S341" s="252"/>
      <c r="T341" s="253"/>
      <c r="AT341" s="250" t="s">
        <v>140</v>
      </c>
      <c r="AU341" s="250" t="s">
        <v>88</v>
      </c>
      <c r="AV341" s="15" t="s">
        <v>136</v>
      </c>
      <c r="AW341" s="15" t="s">
        <v>32</v>
      </c>
      <c r="AX341" s="15" t="s">
        <v>86</v>
      </c>
      <c r="AY341" s="250" t="s">
        <v>127</v>
      </c>
    </row>
    <row r="342" spans="1:31" s="2" customFormat="1" ht="6.95" customHeight="1">
      <c r="A342" s="34"/>
      <c r="B342" s="54"/>
      <c r="C342" s="55"/>
      <c r="D342" s="55"/>
      <c r="E342" s="55"/>
      <c r="F342" s="55"/>
      <c r="G342" s="55"/>
      <c r="H342" s="55"/>
      <c r="I342" s="152"/>
      <c r="J342" s="55"/>
      <c r="K342" s="55"/>
      <c r="L342" s="39"/>
      <c r="M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</row>
  </sheetData>
  <sheetProtection algorithmName="SHA-512" hashValue="KxfX/r+d++qeCtmA4X5IzFgqzEIFacrtlhXMkdCkfMB84zAv8xv4/0ph1Le6ZlWfFygOKyl5Vc+KKXf3aC5vSQ==" saltValue="ndYTiZB7E4+6Y6x7ZdDopCn5rUe26Da9Cbtl4H8NJRtPb5gCuDeaC+vMhnLLVaeO7vVFvJitChY/ecyGSbgaWg==" spinCount="100000" sheet="1" objects="1" scenarios="1" formatColumns="0" formatRows="0" autoFilter="0"/>
  <autoFilter ref="C121:K34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88</v>
      </c>
    </row>
    <row r="4" spans="2:46" s="1" customFormat="1" ht="24.95" customHeight="1">
      <c r="B4" s="20"/>
      <c r="D4" s="112" t="s">
        <v>98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15</v>
      </c>
      <c r="I6" s="108"/>
      <c r="L6" s="20"/>
    </row>
    <row r="7" spans="2:12" s="1" customFormat="1" ht="16.5" customHeight="1">
      <c r="B7" s="20"/>
      <c r="E7" s="295" t="str">
        <f>'Rekapitulace stavby'!K6</f>
        <v>III/11745 - ŽDÍREC</v>
      </c>
      <c r="F7" s="296"/>
      <c r="G7" s="296"/>
      <c r="H7" s="296"/>
      <c r="I7" s="108"/>
      <c r="L7" s="20"/>
    </row>
    <row r="8" spans="1:31" s="2" customFormat="1" ht="12" customHeight="1">
      <c r="A8" s="34"/>
      <c r="B8" s="39"/>
      <c r="C8" s="34"/>
      <c r="D8" s="114" t="s">
        <v>99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438</v>
      </c>
      <c r="F9" s="298"/>
      <c r="G9" s="298"/>
      <c r="H9" s="298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17</v>
      </c>
      <c r="E11" s="34"/>
      <c r="F11" s="116" t="s">
        <v>1</v>
      </c>
      <c r="G11" s="34"/>
      <c r="H11" s="34"/>
      <c r="I11" s="117" t="s">
        <v>18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19</v>
      </c>
      <c r="E12" s="34"/>
      <c r="F12" s="116" t="s">
        <v>25</v>
      </c>
      <c r="G12" s="34"/>
      <c r="H12" s="34"/>
      <c r="I12" s="117" t="s">
        <v>21</v>
      </c>
      <c r="J12" s="118" t="str">
        <f>'Rekapitulace stavby'!AN8</f>
        <v>13. 6. 2019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23</v>
      </c>
      <c r="E14" s="34"/>
      <c r="F14" s="34"/>
      <c r="G14" s="34"/>
      <c r="H14" s="34"/>
      <c r="I14" s="117" t="s">
        <v>24</v>
      </c>
      <c r="J14" s="11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">
        <v>25</v>
      </c>
      <c r="F15" s="34"/>
      <c r="G15" s="34"/>
      <c r="H15" s="34"/>
      <c r="I15" s="117" t="s">
        <v>26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27</v>
      </c>
      <c r="E17" s="34"/>
      <c r="F17" s="34"/>
      <c r="G17" s="34"/>
      <c r="H17" s="34"/>
      <c r="I17" s="117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7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29</v>
      </c>
      <c r="E20" s="34"/>
      <c r="F20" s="34"/>
      <c r="G20" s="34"/>
      <c r="H20" s="34"/>
      <c r="I20" s="117" t="s">
        <v>24</v>
      </c>
      <c r="J20" s="116" t="s">
        <v>30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31</v>
      </c>
      <c r="F21" s="34"/>
      <c r="G21" s="34"/>
      <c r="H21" s="34"/>
      <c r="I21" s="117" t="s">
        <v>26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34</v>
      </c>
      <c r="E23" s="34"/>
      <c r="F23" s="34"/>
      <c r="G23" s="34"/>
      <c r="H23" s="34"/>
      <c r="I23" s="117" t="s">
        <v>24</v>
      </c>
      <c r="J23" s="116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36</v>
      </c>
      <c r="F24" s="34"/>
      <c r="G24" s="34"/>
      <c r="H24" s="34"/>
      <c r="I24" s="117" t="s">
        <v>26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37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01" t="s">
        <v>1</v>
      </c>
      <c r="F27" s="301"/>
      <c r="G27" s="301"/>
      <c r="H27" s="301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38</v>
      </c>
      <c r="E30" s="34"/>
      <c r="F30" s="34"/>
      <c r="G30" s="34"/>
      <c r="H30" s="34"/>
      <c r="I30" s="115"/>
      <c r="J30" s="126">
        <f>ROUND(J117,1)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40</v>
      </c>
      <c r="G32" s="34"/>
      <c r="H32" s="34"/>
      <c r="I32" s="128" t="s">
        <v>39</v>
      </c>
      <c r="J32" s="127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42</v>
      </c>
      <c r="E33" s="114" t="s">
        <v>43</v>
      </c>
      <c r="F33" s="130">
        <f>ROUND((SUM(BE117:BE123)),1)</f>
        <v>0</v>
      </c>
      <c r="G33" s="34"/>
      <c r="H33" s="34"/>
      <c r="I33" s="131">
        <v>0.21</v>
      </c>
      <c r="J33" s="130">
        <f>ROUND(((SUM(BE117:BE123))*I33),1)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44</v>
      </c>
      <c r="F34" s="130">
        <f>ROUND((SUM(BF117:BF123)),1)</f>
        <v>0</v>
      </c>
      <c r="G34" s="34"/>
      <c r="H34" s="34"/>
      <c r="I34" s="131">
        <v>0.15</v>
      </c>
      <c r="J34" s="130">
        <f>ROUND(((SUM(BF117:BF123))*I34),1)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45</v>
      </c>
      <c r="F35" s="130">
        <f>ROUND((SUM(BG117:BG123)),1)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46</v>
      </c>
      <c r="F36" s="130">
        <f>ROUND((SUM(BH117:BH123)),1)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47</v>
      </c>
      <c r="F37" s="130">
        <f>ROUND((SUM(BI117:BI123)),1)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48</v>
      </c>
      <c r="E39" s="134"/>
      <c r="F39" s="134"/>
      <c r="G39" s="135" t="s">
        <v>49</v>
      </c>
      <c r="H39" s="136" t="s">
        <v>50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51</v>
      </c>
      <c r="E50" s="141"/>
      <c r="F50" s="141"/>
      <c r="G50" s="140" t="s">
        <v>52</v>
      </c>
      <c r="H50" s="141"/>
      <c r="I50" s="142"/>
      <c r="J50" s="141"/>
      <c r="K50" s="141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3" t="s">
        <v>53</v>
      </c>
      <c r="E61" s="144"/>
      <c r="F61" s="145" t="s">
        <v>54</v>
      </c>
      <c r="G61" s="143" t="s">
        <v>53</v>
      </c>
      <c r="H61" s="144"/>
      <c r="I61" s="146"/>
      <c r="J61" s="147" t="s">
        <v>54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0" t="s">
        <v>55</v>
      </c>
      <c r="E65" s="148"/>
      <c r="F65" s="148"/>
      <c r="G65" s="140" t="s">
        <v>56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3" t="s">
        <v>53</v>
      </c>
      <c r="E76" s="144"/>
      <c r="F76" s="145" t="s">
        <v>54</v>
      </c>
      <c r="G76" s="143" t="s">
        <v>53</v>
      </c>
      <c r="H76" s="144"/>
      <c r="I76" s="146"/>
      <c r="J76" s="147" t="s">
        <v>54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2" t="str">
        <f>E7</f>
        <v>III/11745 - ŽDÍREC</v>
      </c>
      <c r="F85" s="303"/>
      <c r="G85" s="303"/>
      <c r="H85" s="303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4" t="str">
        <f>E9</f>
        <v>SO 140 - DIO</v>
      </c>
      <c r="F87" s="304"/>
      <c r="G87" s="304"/>
      <c r="H87" s="304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117" t="s">
        <v>21</v>
      </c>
      <c r="J89" s="66" t="str">
        <f>IF(J12="","",J12)</f>
        <v>13. 6. 2019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117" t="s">
        <v>29</v>
      </c>
      <c r="J91" s="32" t="str">
        <f>E21</f>
        <v>U-PROJEKT DOS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17" t="s">
        <v>34</v>
      </c>
      <c r="J92" s="32" t="str">
        <f>E24</f>
        <v>SPRINCL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102</v>
      </c>
      <c r="D94" s="157"/>
      <c r="E94" s="157"/>
      <c r="F94" s="157"/>
      <c r="G94" s="157"/>
      <c r="H94" s="157"/>
      <c r="I94" s="158"/>
      <c r="J94" s="159" t="s">
        <v>103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104</v>
      </c>
      <c r="D96" s="36"/>
      <c r="E96" s="36"/>
      <c r="F96" s="36"/>
      <c r="G96" s="36"/>
      <c r="H96" s="36"/>
      <c r="I96" s="115"/>
      <c r="J96" s="84">
        <f>J117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2:12" s="9" customFormat="1" ht="24.95" customHeight="1">
      <c r="B97" s="161"/>
      <c r="C97" s="162"/>
      <c r="D97" s="163" t="s">
        <v>439</v>
      </c>
      <c r="E97" s="164"/>
      <c r="F97" s="164"/>
      <c r="G97" s="164"/>
      <c r="H97" s="164"/>
      <c r="I97" s="165"/>
      <c r="J97" s="166">
        <f>J118</f>
        <v>0</v>
      </c>
      <c r="K97" s="162"/>
      <c r="L97" s="167"/>
    </row>
    <row r="98" spans="1:31" s="2" customFormat="1" ht="21.75" customHeight="1">
      <c r="A98" s="34"/>
      <c r="B98" s="35"/>
      <c r="C98" s="36"/>
      <c r="D98" s="36"/>
      <c r="E98" s="36"/>
      <c r="F98" s="36"/>
      <c r="G98" s="36"/>
      <c r="H98" s="36"/>
      <c r="I98" s="115"/>
      <c r="J98" s="36"/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152"/>
      <c r="J99" s="55"/>
      <c r="K99" s="55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3" spans="1:31" s="2" customFormat="1" ht="6.95" customHeight="1">
      <c r="A103" s="34"/>
      <c r="B103" s="56"/>
      <c r="C103" s="57"/>
      <c r="D103" s="57"/>
      <c r="E103" s="57"/>
      <c r="F103" s="57"/>
      <c r="G103" s="57"/>
      <c r="H103" s="57"/>
      <c r="I103" s="155"/>
      <c r="J103" s="57"/>
      <c r="K103" s="57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4.95" customHeight="1">
      <c r="A104" s="34"/>
      <c r="B104" s="35"/>
      <c r="C104" s="23" t="s">
        <v>112</v>
      </c>
      <c r="D104" s="36"/>
      <c r="E104" s="36"/>
      <c r="F104" s="36"/>
      <c r="G104" s="36"/>
      <c r="H104" s="36"/>
      <c r="I104" s="115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115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9" t="s">
        <v>15</v>
      </c>
      <c r="D106" s="36"/>
      <c r="E106" s="36"/>
      <c r="F106" s="36"/>
      <c r="G106" s="36"/>
      <c r="H106" s="36"/>
      <c r="I106" s="115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6.5" customHeight="1">
      <c r="A107" s="34"/>
      <c r="B107" s="35"/>
      <c r="C107" s="36"/>
      <c r="D107" s="36"/>
      <c r="E107" s="302" t="str">
        <f>E7</f>
        <v>III/11745 - ŽDÍREC</v>
      </c>
      <c r="F107" s="303"/>
      <c r="G107" s="303"/>
      <c r="H107" s="303"/>
      <c r="I107" s="115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99</v>
      </c>
      <c r="D108" s="36"/>
      <c r="E108" s="36"/>
      <c r="F108" s="36"/>
      <c r="G108" s="36"/>
      <c r="H108" s="36"/>
      <c r="I108" s="115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254" t="str">
        <f>E9</f>
        <v>SO 140 - DIO</v>
      </c>
      <c r="F109" s="304"/>
      <c r="G109" s="304"/>
      <c r="H109" s="304"/>
      <c r="I109" s="115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19</v>
      </c>
      <c r="D111" s="36"/>
      <c r="E111" s="36"/>
      <c r="F111" s="27" t="str">
        <f>F12</f>
        <v xml:space="preserve"> </v>
      </c>
      <c r="G111" s="36"/>
      <c r="H111" s="36"/>
      <c r="I111" s="117" t="s">
        <v>21</v>
      </c>
      <c r="J111" s="66" t="str">
        <f>IF(J12="","",J12)</f>
        <v>13. 6. 2019</v>
      </c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5.7" customHeight="1">
      <c r="A113" s="34"/>
      <c r="B113" s="35"/>
      <c r="C113" s="29" t="s">
        <v>23</v>
      </c>
      <c r="D113" s="36"/>
      <c r="E113" s="36"/>
      <c r="F113" s="27" t="str">
        <f>E15</f>
        <v xml:space="preserve"> </v>
      </c>
      <c r="G113" s="36"/>
      <c r="H113" s="36"/>
      <c r="I113" s="117" t="s">
        <v>29</v>
      </c>
      <c r="J113" s="32" t="str">
        <f>E21</f>
        <v>U-PROJEKT DOS s.r.o.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27</v>
      </c>
      <c r="D114" s="36"/>
      <c r="E114" s="36"/>
      <c r="F114" s="27" t="str">
        <f>IF(E18="","",E18)</f>
        <v>Vyplň údaj</v>
      </c>
      <c r="G114" s="36"/>
      <c r="H114" s="36"/>
      <c r="I114" s="117" t="s">
        <v>34</v>
      </c>
      <c r="J114" s="32" t="str">
        <f>E24</f>
        <v>SPRINCL s.r.o.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5" customHeight="1">
      <c r="A115" s="34"/>
      <c r="B115" s="35"/>
      <c r="C115" s="36"/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1" customFormat="1" ht="29.25" customHeight="1">
      <c r="A116" s="175"/>
      <c r="B116" s="176"/>
      <c r="C116" s="177" t="s">
        <v>113</v>
      </c>
      <c r="D116" s="178" t="s">
        <v>63</v>
      </c>
      <c r="E116" s="178" t="s">
        <v>59</v>
      </c>
      <c r="F116" s="178" t="s">
        <v>60</v>
      </c>
      <c r="G116" s="178" t="s">
        <v>114</v>
      </c>
      <c r="H116" s="178" t="s">
        <v>115</v>
      </c>
      <c r="I116" s="179" t="s">
        <v>116</v>
      </c>
      <c r="J116" s="178" t="s">
        <v>103</v>
      </c>
      <c r="K116" s="180" t="s">
        <v>117</v>
      </c>
      <c r="L116" s="181"/>
      <c r="M116" s="75" t="s">
        <v>1</v>
      </c>
      <c r="N116" s="76" t="s">
        <v>42</v>
      </c>
      <c r="O116" s="76" t="s">
        <v>118</v>
      </c>
      <c r="P116" s="76" t="s">
        <v>119</v>
      </c>
      <c r="Q116" s="76" t="s">
        <v>120</v>
      </c>
      <c r="R116" s="76" t="s">
        <v>121</v>
      </c>
      <c r="S116" s="76" t="s">
        <v>122</v>
      </c>
      <c r="T116" s="77" t="s">
        <v>123</v>
      </c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</row>
    <row r="117" spans="1:63" s="2" customFormat="1" ht="22.9" customHeight="1">
      <c r="A117" s="34"/>
      <c r="B117" s="35"/>
      <c r="C117" s="82" t="s">
        <v>124</v>
      </c>
      <c r="D117" s="36"/>
      <c r="E117" s="36"/>
      <c r="F117" s="36"/>
      <c r="G117" s="36"/>
      <c r="H117" s="36"/>
      <c r="I117" s="115"/>
      <c r="J117" s="182">
        <f>BK117</f>
        <v>0</v>
      </c>
      <c r="K117" s="36"/>
      <c r="L117" s="39"/>
      <c r="M117" s="78"/>
      <c r="N117" s="183"/>
      <c r="O117" s="79"/>
      <c r="P117" s="184">
        <f>P118</f>
        <v>0</v>
      </c>
      <c r="Q117" s="79"/>
      <c r="R117" s="184">
        <f>R118</f>
        <v>0</v>
      </c>
      <c r="S117" s="79"/>
      <c r="T117" s="185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77</v>
      </c>
      <c r="AU117" s="17" t="s">
        <v>105</v>
      </c>
      <c r="BK117" s="186">
        <f>BK118</f>
        <v>0</v>
      </c>
    </row>
    <row r="118" spans="2:63" s="12" customFormat="1" ht="25.9" customHeight="1">
      <c r="B118" s="187"/>
      <c r="C118" s="188"/>
      <c r="D118" s="189" t="s">
        <v>77</v>
      </c>
      <c r="E118" s="190" t="s">
        <v>95</v>
      </c>
      <c r="F118" s="190" t="s">
        <v>96</v>
      </c>
      <c r="G118" s="188"/>
      <c r="H118" s="188"/>
      <c r="I118" s="191"/>
      <c r="J118" s="192">
        <f>BK118</f>
        <v>0</v>
      </c>
      <c r="K118" s="188"/>
      <c r="L118" s="193"/>
      <c r="M118" s="194"/>
      <c r="N118" s="195"/>
      <c r="O118" s="195"/>
      <c r="P118" s="196">
        <f>SUM(P119:P123)</f>
        <v>0</v>
      </c>
      <c r="Q118" s="195"/>
      <c r="R118" s="196">
        <f>SUM(R119:R123)</f>
        <v>0</v>
      </c>
      <c r="S118" s="195"/>
      <c r="T118" s="197">
        <f>SUM(T119:T123)</f>
        <v>0</v>
      </c>
      <c r="AR118" s="198" t="s">
        <v>164</v>
      </c>
      <c r="AT118" s="199" t="s">
        <v>77</v>
      </c>
      <c r="AU118" s="199" t="s">
        <v>78</v>
      </c>
      <c r="AY118" s="198" t="s">
        <v>127</v>
      </c>
      <c r="BK118" s="200">
        <f>SUM(BK119:BK123)</f>
        <v>0</v>
      </c>
    </row>
    <row r="119" spans="1:65" s="2" customFormat="1" ht="16.5" customHeight="1">
      <c r="A119" s="34"/>
      <c r="B119" s="35"/>
      <c r="C119" s="203" t="s">
        <v>86</v>
      </c>
      <c r="D119" s="203" t="s">
        <v>131</v>
      </c>
      <c r="E119" s="204" t="s">
        <v>93</v>
      </c>
      <c r="F119" s="205" t="s">
        <v>440</v>
      </c>
      <c r="G119" s="206" t="s">
        <v>187</v>
      </c>
      <c r="H119" s="207">
        <v>1</v>
      </c>
      <c r="I119" s="208"/>
      <c r="J119" s="207">
        <f>ROUND(I119*H119,2)</f>
        <v>0</v>
      </c>
      <c r="K119" s="205" t="s">
        <v>1</v>
      </c>
      <c r="L119" s="39"/>
      <c r="M119" s="209" t="s">
        <v>1</v>
      </c>
      <c r="N119" s="210" t="s">
        <v>43</v>
      </c>
      <c r="O119" s="71"/>
      <c r="P119" s="211">
        <f>O119*H119</f>
        <v>0</v>
      </c>
      <c r="Q119" s="211">
        <v>0</v>
      </c>
      <c r="R119" s="211">
        <f>Q119*H119</f>
        <v>0</v>
      </c>
      <c r="S119" s="211">
        <v>0</v>
      </c>
      <c r="T119" s="212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13" t="s">
        <v>136</v>
      </c>
      <c r="AT119" s="213" t="s">
        <v>131</v>
      </c>
      <c r="AU119" s="213" t="s">
        <v>86</v>
      </c>
      <c r="AY119" s="17" t="s">
        <v>127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7" t="s">
        <v>86</v>
      </c>
      <c r="BK119" s="214">
        <f>ROUND(I119*H119,2)</f>
        <v>0</v>
      </c>
      <c r="BL119" s="17" t="s">
        <v>136</v>
      </c>
      <c r="BM119" s="213" t="s">
        <v>441</v>
      </c>
    </row>
    <row r="120" spans="1:47" s="2" customFormat="1" ht="11.25">
      <c r="A120" s="34"/>
      <c r="B120" s="35"/>
      <c r="C120" s="36"/>
      <c r="D120" s="215" t="s">
        <v>138</v>
      </c>
      <c r="E120" s="36"/>
      <c r="F120" s="216" t="s">
        <v>440</v>
      </c>
      <c r="G120" s="36"/>
      <c r="H120" s="36"/>
      <c r="I120" s="115"/>
      <c r="J120" s="36"/>
      <c r="K120" s="36"/>
      <c r="L120" s="39"/>
      <c r="M120" s="217"/>
      <c r="N120" s="218"/>
      <c r="O120" s="71"/>
      <c r="P120" s="71"/>
      <c r="Q120" s="71"/>
      <c r="R120" s="71"/>
      <c r="S120" s="71"/>
      <c r="T120" s="72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138</v>
      </c>
      <c r="AU120" s="17" t="s">
        <v>86</v>
      </c>
    </row>
    <row r="121" spans="2:51" s="13" customFormat="1" ht="11.25">
      <c r="B121" s="219"/>
      <c r="C121" s="220"/>
      <c r="D121" s="215" t="s">
        <v>140</v>
      </c>
      <c r="E121" s="221" t="s">
        <v>1</v>
      </c>
      <c r="F121" s="222" t="s">
        <v>440</v>
      </c>
      <c r="G121" s="220"/>
      <c r="H121" s="221" t="s">
        <v>1</v>
      </c>
      <c r="I121" s="223"/>
      <c r="J121" s="220"/>
      <c r="K121" s="220"/>
      <c r="L121" s="224"/>
      <c r="M121" s="225"/>
      <c r="N121" s="226"/>
      <c r="O121" s="226"/>
      <c r="P121" s="226"/>
      <c r="Q121" s="226"/>
      <c r="R121" s="226"/>
      <c r="S121" s="226"/>
      <c r="T121" s="227"/>
      <c r="AT121" s="228" t="s">
        <v>140</v>
      </c>
      <c r="AU121" s="228" t="s">
        <v>86</v>
      </c>
      <c r="AV121" s="13" t="s">
        <v>86</v>
      </c>
      <c r="AW121" s="13" t="s">
        <v>32</v>
      </c>
      <c r="AX121" s="13" t="s">
        <v>78</v>
      </c>
      <c r="AY121" s="228" t="s">
        <v>127</v>
      </c>
    </row>
    <row r="122" spans="2:51" s="14" customFormat="1" ht="11.25">
      <c r="B122" s="229"/>
      <c r="C122" s="230"/>
      <c r="D122" s="215" t="s">
        <v>140</v>
      </c>
      <c r="E122" s="231" t="s">
        <v>1</v>
      </c>
      <c r="F122" s="232" t="s">
        <v>86</v>
      </c>
      <c r="G122" s="230"/>
      <c r="H122" s="233">
        <v>1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AT122" s="239" t="s">
        <v>140</v>
      </c>
      <c r="AU122" s="239" t="s">
        <v>86</v>
      </c>
      <c r="AV122" s="14" t="s">
        <v>88</v>
      </c>
      <c r="AW122" s="14" t="s">
        <v>32</v>
      </c>
      <c r="AX122" s="14" t="s">
        <v>78</v>
      </c>
      <c r="AY122" s="239" t="s">
        <v>127</v>
      </c>
    </row>
    <row r="123" spans="2:51" s="15" customFormat="1" ht="11.25">
      <c r="B123" s="240"/>
      <c r="C123" s="241"/>
      <c r="D123" s="215" t="s">
        <v>140</v>
      </c>
      <c r="E123" s="242" t="s">
        <v>1</v>
      </c>
      <c r="F123" s="243" t="s">
        <v>143</v>
      </c>
      <c r="G123" s="241"/>
      <c r="H123" s="244">
        <v>1</v>
      </c>
      <c r="I123" s="245"/>
      <c r="J123" s="241"/>
      <c r="K123" s="241"/>
      <c r="L123" s="246"/>
      <c r="M123" s="251"/>
      <c r="N123" s="252"/>
      <c r="O123" s="252"/>
      <c r="P123" s="252"/>
      <c r="Q123" s="252"/>
      <c r="R123" s="252"/>
      <c r="S123" s="252"/>
      <c r="T123" s="253"/>
      <c r="AT123" s="250" t="s">
        <v>140</v>
      </c>
      <c r="AU123" s="250" t="s">
        <v>86</v>
      </c>
      <c r="AV123" s="15" t="s">
        <v>136</v>
      </c>
      <c r="AW123" s="15" t="s">
        <v>32</v>
      </c>
      <c r="AX123" s="15" t="s">
        <v>86</v>
      </c>
      <c r="AY123" s="250" t="s">
        <v>127</v>
      </c>
    </row>
    <row r="124" spans="1:31" s="2" customFormat="1" ht="6.95" customHeight="1">
      <c r="A124" s="34"/>
      <c r="B124" s="54"/>
      <c r="C124" s="55"/>
      <c r="D124" s="55"/>
      <c r="E124" s="55"/>
      <c r="F124" s="55"/>
      <c r="G124" s="55"/>
      <c r="H124" s="55"/>
      <c r="I124" s="152"/>
      <c r="J124" s="55"/>
      <c r="K124" s="55"/>
      <c r="L124" s="39"/>
      <c r="M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</sheetData>
  <sheetProtection algorithmName="SHA-512" hashValue="5KaaWU7RFOY0KviK8g2MPO3Z6DBZ4s8fp2efzDK0G1CynH53SSa/deMr9rtoY1qyIBDQG3NoFbzSoaOPkqVHUQ==" saltValue="PD7RRkX1Efj7UMCoOUrxrc4f4KkQFTYHlUERySy0Qi7xFLdWHGEivk7ZRGIyY81LjefuytADCwsQVaFbK6ZQwg==" spinCount="100000" sheet="1" objects="1" scenarios="1" formatColumns="0" formatRows="0" autoFilter="0"/>
  <autoFilter ref="C116:K123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88</v>
      </c>
    </row>
    <row r="4" spans="2:46" s="1" customFormat="1" ht="24.95" customHeight="1">
      <c r="B4" s="20"/>
      <c r="D4" s="112" t="s">
        <v>98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15</v>
      </c>
      <c r="I6" s="108"/>
      <c r="L6" s="20"/>
    </row>
    <row r="7" spans="2:12" s="1" customFormat="1" ht="16.5" customHeight="1">
      <c r="B7" s="20"/>
      <c r="E7" s="295" t="str">
        <f>'Rekapitulace stavby'!K6</f>
        <v>III/11745 - ŽDÍREC</v>
      </c>
      <c r="F7" s="296"/>
      <c r="G7" s="296"/>
      <c r="H7" s="296"/>
      <c r="I7" s="108"/>
      <c r="L7" s="20"/>
    </row>
    <row r="8" spans="1:31" s="2" customFormat="1" ht="12" customHeight="1">
      <c r="A8" s="34"/>
      <c r="B8" s="39"/>
      <c r="C8" s="34"/>
      <c r="D8" s="114" t="s">
        <v>99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439</v>
      </c>
      <c r="F9" s="298"/>
      <c r="G9" s="298"/>
      <c r="H9" s="298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17</v>
      </c>
      <c r="E11" s="34"/>
      <c r="F11" s="116" t="s">
        <v>1</v>
      </c>
      <c r="G11" s="34"/>
      <c r="H11" s="34"/>
      <c r="I11" s="117" t="s">
        <v>18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19</v>
      </c>
      <c r="E12" s="34"/>
      <c r="F12" s="116" t="s">
        <v>25</v>
      </c>
      <c r="G12" s="34"/>
      <c r="H12" s="34"/>
      <c r="I12" s="117" t="s">
        <v>21</v>
      </c>
      <c r="J12" s="118" t="str">
        <f>'Rekapitulace stavby'!AN8</f>
        <v>13. 6. 2019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23</v>
      </c>
      <c r="E14" s="34"/>
      <c r="F14" s="34"/>
      <c r="G14" s="34"/>
      <c r="H14" s="34"/>
      <c r="I14" s="117" t="s">
        <v>24</v>
      </c>
      <c r="J14" s="11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">
        <v>25</v>
      </c>
      <c r="F15" s="34"/>
      <c r="G15" s="34"/>
      <c r="H15" s="34"/>
      <c r="I15" s="117" t="s">
        <v>26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27</v>
      </c>
      <c r="E17" s="34"/>
      <c r="F17" s="34"/>
      <c r="G17" s="34"/>
      <c r="H17" s="34"/>
      <c r="I17" s="117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7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29</v>
      </c>
      <c r="E20" s="34"/>
      <c r="F20" s="34"/>
      <c r="G20" s="34"/>
      <c r="H20" s="34"/>
      <c r="I20" s="117" t="s">
        <v>24</v>
      </c>
      <c r="J20" s="116" t="s">
        <v>30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31</v>
      </c>
      <c r="F21" s="34"/>
      <c r="G21" s="34"/>
      <c r="H21" s="34"/>
      <c r="I21" s="117" t="s">
        <v>26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34</v>
      </c>
      <c r="E23" s="34"/>
      <c r="F23" s="34"/>
      <c r="G23" s="34"/>
      <c r="H23" s="34"/>
      <c r="I23" s="117" t="s">
        <v>24</v>
      </c>
      <c r="J23" s="116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36</v>
      </c>
      <c r="F24" s="34"/>
      <c r="G24" s="34"/>
      <c r="H24" s="34"/>
      <c r="I24" s="117" t="s">
        <v>26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37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01" t="s">
        <v>1</v>
      </c>
      <c r="F27" s="301"/>
      <c r="G27" s="301"/>
      <c r="H27" s="301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38</v>
      </c>
      <c r="E30" s="34"/>
      <c r="F30" s="34"/>
      <c r="G30" s="34"/>
      <c r="H30" s="34"/>
      <c r="I30" s="115"/>
      <c r="J30" s="126">
        <f>ROUND(J117,1)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40</v>
      </c>
      <c r="G32" s="34"/>
      <c r="H32" s="34"/>
      <c r="I32" s="128" t="s">
        <v>39</v>
      </c>
      <c r="J32" s="127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42</v>
      </c>
      <c r="E33" s="114" t="s">
        <v>43</v>
      </c>
      <c r="F33" s="130">
        <f>ROUND((SUM(BE117:BE158)),1)</f>
        <v>0</v>
      </c>
      <c r="G33" s="34"/>
      <c r="H33" s="34"/>
      <c r="I33" s="131">
        <v>0.21</v>
      </c>
      <c r="J33" s="130">
        <f>ROUND(((SUM(BE117:BE158))*I33),1)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44</v>
      </c>
      <c r="F34" s="130">
        <f>ROUND((SUM(BF117:BF158)),1)</f>
        <v>0</v>
      </c>
      <c r="G34" s="34"/>
      <c r="H34" s="34"/>
      <c r="I34" s="131">
        <v>0.15</v>
      </c>
      <c r="J34" s="130">
        <f>ROUND(((SUM(BF117:BF158))*I34),1)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45</v>
      </c>
      <c r="F35" s="130">
        <f>ROUND((SUM(BG117:BG158)),1)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46</v>
      </c>
      <c r="F36" s="130">
        <f>ROUND((SUM(BH117:BH158)),1)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47</v>
      </c>
      <c r="F37" s="130">
        <f>ROUND((SUM(BI117:BI158)),1)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48</v>
      </c>
      <c r="E39" s="134"/>
      <c r="F39" s="134"/>
      <c r="G39" s="135" t="s">
        <v>49</v>
      </c>
      <c r="H39" s="136" t="s">
        <v>50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51</v>
      </c>
      <c r="E50" s="141"/>
      <c r="F50" s="141"/>
      <c r="G50" s="140" t="s">
        <v>52</v>
      </c>
      <c r="H50" s="141"/>
      <c r="I50" s="142"/>
      <c r="J50" s="141"/>
      <c r="K50" s="141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3" t="s">
        <v>53</v>
      </c>
      <c r="E61" s="144"/>
      <c r="F61" s="145" t="s">
        <v>54</v>
      </c>
      <c r="G61" s="143" t="s">
        <v>53</v>
      </c>
      <c r="H61" s="144"/>
      <c r="I61" s="146"/>
      <c r="J61" s="147" t="s">
        <v>54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0" t="s">
        <v>55</v>
      </c>
      <c r="E65" s="148"/>
      <c r="F65" s="148"/>
      <c r="G65" s="140" t="s">
        <v>56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3" t="s">
        <v>53</v>
      </c>
      <c r="E76" s="144"/>
      <c r="F76" s="145" t="s">
        <v>54</v>
      </c>
      <c r="G76" s="143" t="s">
        <v>53</v>
      </c>
      <c r="H76" s="144"/>
      <c r="I76" s="146"/>
      <c r="J76" s="147" t="s">
        <v>54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2" t="str">
        <f>E7</f>
        <v>III/11745 - ŽDÍREC</v>
      </c>
      <c r="F85" s="303"/>
      <c r="G85" s="303"/>
      <c r="H85" s="303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4" t="str">
        <f>E9</f>
        <v>VRN - Vedlejší rozpočtové náklady</v>
      </c>
      <c r="F87" s="304"/>
      <c r="G87" s="304"/>
      <c r="H87" s="304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117" t="s">
        <v>21</v>
      </c>
      <c r="J89" s="66" t="str">
        <f>IF(J12="","",J12)</f>
        <v>13. 6. 2019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117" t="s">
        <v>29</v>
      </c>
      <c r="J91" s="32" t="str">
        <f>E21</f>
        <v>U-PROJEKT DOS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17" t="s">
        <v>34</v>
      </c>
      <c r="J92" s="32" t="str">
        <f>E24</f>
        <v>SPRINCL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102</v>
      </c>
      <c r="D94" s="157"/>
      <c r="E94" s="157"/>
      <c r="F94" s="157"/>
      <c r="G94" s="157"/>
      <c r="H94" s="157"/>
      <c r="I94" s="158"/>
      <c r="J94" s="159" t="s">
        <v>103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104</v>
      </c>
      <c r="D96" s="36"/>
      <c r="E96" s="36"/>
      <c r="F96" s="36"/>
      <c r="G96" s="36"/>
      <c r="H96" s="36"/>
      <c r="I96" s="115"/>
      <c r="J96" s="84">
        <f>J117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2:12" s="9" customFormat="1" ht="24.95" customHeight="1">
      <c r="B97" s="161"/>
      <c r="C97" s="162"/>
      <c r="D97" s="163" t="s">
        <v>439</v>
      </c>
      <c r="E97" s="164"/>
      <c r="F97" s="164"/>
      <c r="G97" s="164"/>
      <c r="H97" s="164"/>
      <c r="I97" s="165"/>
      <c r="J97" s="166">
        <f>J118</f>
        <v>0</v>
      </c>
      <c r="K97" s="162"/>
      <c r="L97" s="167"/>
    </row>
    <row r="98" spans="1:31" s="2" customFormat="1" ht="21.75" customHeight="1">
      <c r="A98" s="34"/>
      <c r="B98" s="35"/>
      <c r="C98" s="36"/>
      <c r="D98" s="36"/>
      <c r="E98" s="36"/>
      <c r="F98" s="36"/>
      <c r="G98" s="36"/>
      <c r="H98" s="36"/>
      <c r="I98" s="115"/>
      <c r="J98" s="36"/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152"/>
      <c r="J99" s="55"/>
      <c r="K99" s="55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3" spans="1:31" s="2" customFormat="1" ht="6.95" customHeight="1">
      <c r="A103" s="34"/>
      <c r="B103" s="56"/>
      <c r="C103" s="57"/>
      <c r="D103" s="57"/>
      <c r="E103" s="57"/>
      <c r="F103" s="57"/>
      <c r="G103" s="57"/>
      <c r="H103" s="57"/>
      <c r="I103" s="155"/>
      <c r="J103" s="57"/>
      <c r="K103" s="57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4.95" customHeight="1">
      <c r="A104" s="34"/>
      <c r="B104" s="35"/>
      <c r="C104" s="23" t="s">
        <v>112</v>
      </c>
      <c r="D104" s="36"/>
      <c r="E104" s="36"/>
      <c r="F104" s="36"/>
      <c r="G104" s="36"/>
      <c r="H104" s="36"/>
      <c r="I104" s="115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115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9" t="s">
        <v>15</v>
      </c>
      <c r="D106" s="36"/>
      <c r="E106" s="36"/>
      <c r="F106" s="36"/>
      <c r="G106" s="36"/>
      <c r="H106" s="36"/>
      <c r="I106" s="115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6.5" customHeight="1">
      <c r="A107" s="34"/>
      <c r="B107" s="35"/>
      <c r="C107" s="36"/>
      <c r="D107" s="36"/>
      <c r="E107" s="302" t="str">
        <f>E7</f>
        <v>III/11745 - ŽDÍREC</v>
      </c>
      <c r="F107" s="303"/>
      <c r="G107" s="303"/>
      <c r="H107" s="303"/>
      <c r="I107" s="115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99</v>
      </c>
      <c r="D108" s="36"/>
      <c r="E108" s="36"/>
      <c r="F108" s="36"/>
      <c r="G108" s="36"/>
      <c r="H108" s="36"/>
      <c r="I108" s="115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254" t="str">
        <f>E9</f>
        <v>VRN - Vedlejší rozpočtové náklady</v>
      </c>
      <c r="F109" s="304"/>
      <c r="G109" s="304"/>
      <c r="H109" s="304"/>
      <c r="I109" s="115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19</v>
      </c>
      <c r="D111" s="36"/>
      <c r="E111" s="36"/>
      <c r="F111" s="27" t="str">
        <f>F12</f>
        <v xml:space="preserve"> </v>
      </c>
      <c r="G111" s="36"/>
      <c r="H111" s="36"/>
      <c r="I111" s="117" t="s">
        <v>21</v>
      </c>
      <c r="J111" s="66" t="str">
        <f>IF(J12="","",J12)</f>
        <v>13. 6. 2019</v>
      </c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5.7" customHeight="1">
      <c r="A113" s="34"/>
      <c r="B113" s="35"/>
      <c r="C113" s="29" t="s">
        <v>23</v>
      </c>
      <c r="D113" s="36"/>
      <c r="E113" s="36"/>
      <c r="F113" s="27" t="str">
        <f>E15</f>
        <v xml:space="preserve"> </v>
      </c>
      <c r="G113" s="36"/>
      <c r="H113" s="36"/>
      <c r="I113" s="117" t="s">
        <v>29</v>
      </c>
      <c r="J113" s="32" t="str">
        <f>E21</f>
        <v>U-PROJEKT DOS s.r.o.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27</v>
      </c>
      <c r="D114" s="36"/>
      <c r="E114" s="36"/>
      <c r="F114" s="27" t="str">
        <f>IF(E18="","",E18)</f>
        <v>Vyplň údaj</v>
      </c>
      <c r="G114" s="36"/>
      <c r="H114" s="36"/>
      <c r="I114" s="117" t="s">
        <v>34</v>
      </c>
      <c r="J114" s="32" t="str">
        <f>E24</f>
        <v>SPRINCL s.r.o.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5" customHeight="1">
      <c r="A115" s="34"/>
      <c r="B115" s="35"/>
      <c r="C115" s="36"/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1" customFormat="1" ht="29.25" customHeight="1">
      <c r="A116" s="175"/>
      <c r="B116" s="176"/>
      <c r="C116" s="177" t="s">
        <v>113</v>
      </c>
      <c r="D116" s="178" t="s">
        <v>63</v>
      </c>
      <c r="E116" s="178" t="s">
        <v>59</v>
      </c>
      <c r="F116" s="178" t="s">
        <v>60</v>
      </c>
      <c r="G116" s="178" t="s">
        <v>114</v>
      </c>
      <c r="H116" s="178" t="s">
        <v>115</v>
      </c>
      <c r="I116" s="179" t="s">
        <v>116</v>
      </c>
      <c r="J116" s="178" t="s">
        <v>103</v>
      </c>
      <c r="K116" s="180" t="s">
        <v>117</v>
      </c>
      <c r="L116" s="181"/>
      <c r="M116" s="75" t="s">
        <v>1</v>
      </c>
      <c r="N116" s="76" t="s">
        <v>42</v>
      </c>
      <c r="O116" s="76" t="s">
        <v>118</v>
      </c>
      <c r="P116" s="76" t="s">
        <v>119</v>
      </c>
      <c r="Q116" s="76" t="s">
        <v>120</v>
      </c>
      <c r="R116" s="76" t="s">
        <v>121</v>
      </c>
      <c r="S116" s="76" t="s">
        <v>122</v>
      </c>
      <c r="T116" s="77" t="s">
        <v>123</v>
      </c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</row>
    <row r="117" spans="1:63" s="2" customFormat="1" ht="22.9" customHeight="1">
      <c r="A117" s="34"/>
      <c r="B117" s="35"/>
      <c r="C117" s="82" t="s">
        <v>124</v>
      </c>
      <c r="D117" s="36"/>
      <c r="E117" s="36"/>
      <c r="F117" s="36"/>
      <c r="G117" s="36"/>
      <c r="H117" s="36"/>
      <c r="I117" s="115"/>
      <c r="J117" s="182">
        <f>BK117</f>
        <v>0</v>
      </c>
      <c r="K117" s="36"/>
      <c r="L117" s="39"/>
      <c r="M117" s="78"/>
      <c r="N117" s="183"/>
      <c r="O117" s="79"/>
      <c r="P117" s="184">
        <f>P118</f>
        <v>0</v>
      </c>
      <c r="Q117" s="79"/>
      <c r="R117" s="184">
        <f>R118</f>
        <v>0</v>
      </c>
      <c r="S117" s="79"/>
      <c r="T117" s="185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77</v>
      </c>
      <c r="AU117" s="17" t="s">
        <v>105</v>
      </c>
      <c r="BK117" s="186">
        <f>BK118</f>
        <v>0</v>
      </c>
    </row>
    <row r="118" spans="2:63" s="12" customFormat="1" ht="25.9" customHeight="1">
      <c r="B118" s="187"/>
      <c r="C118" s="188"/>
      <c r="D118" s="189" t="s">
        <v>77</v>
      </c>
      <c r="E118" s="190" t="s">
        <v>95</v>
      </c>
      <c r="F118" s="190" t="s">
        <v>96</v>
      </c>
      <c r="G118" s="188"/>
      <c r="H118" s="188"/>
      <c r="I118" s="191"/>
      <c r="J118" s="192">
        <f>BK118</f>
        <v>0</v>
      </c>
      <c r="K118" s="188"/>
      <c r="L118" s="193"/>
      <c r="M118" s="194"/>
      <c r="N118" s="195"/>
      <c r="O118" s="195"/>
      <c r="P118" s="196">
        <f>SUM(P119:P158)</f>
        <v>0</v>
      </c>
      <c r="Q118" s="195"/>
      <c r="R118" s="196">
        <f>SUM(R119:R158)</f>
        <v>0</v>
      </c>
      <c r="S118" s="195"/>
      <c r="T118" s="197">
        <f>SUM(T119:T158)</f>
        <v>0</v>
      </c>
      <c r="AR118" s="198" t="s">
        <v>164</v>
      </c>
      <c r="AT118" s="199" t="s">
        <v>77</v>
      </c>
      <c r="AU118" s="199" t="s">
        <v>78</v>
      </c>
      <c r="AY118" s="198" t="s">
        <v>127</v>
      </c>
      <c r="BK118" s="200">
        <f>SUM(BK119:BK158)</f>
        <v>0</v>
      </c>
    </row>
    <row r="119" spans="1:65" s="2" customFormat="1" ht="16.5" customHeight="1">
      <c r="A119" s="34"/>
      <c r="B119" s="35"/>
      <c r="C119" s="203" t="s">
        <v>86</v>
      </c>
      <c r="D119" s="203" t="s">
        <v>131</v>
      </c>
      <c r="E119" s="204" t="s">
        <v>442</v>
      </c>
      <c r="F119" s="205" t="s">
        <v>443</v>
      </c>
      <c r="G119" s="206" t="s">
        <v>187</v>
      </c>
      <c r="H119" s="207">
        <v>1</v>
      </c>
      <c r="I119" s="208"/>
      <c r="J119" s="207">
        <f>ROUND(I119*H119,2)</f>
        <v>0</v>
      </c>
      <c r="K119" s="205" t="s">
        <v>135</v>
      </c>
      <c r="L119" s="39"/>
      <c r="M119" s="209" t="s">
        <v>1</v>
      </c>
      <c r="N119" s="210" t="s">
        <v>43</v>
      </c>
      <c r="O119" s="71"/>
      <c r="P119" s="211">
        <f>O119*H119</f>
        <v>0</v>
      </c>
      <c r="Q119" s="211">
        <v>0</v>
      </c>
      <c r="R119" s="211">
        <f>Q119*H119</f>
        <v>0</v>
      </c>
      <c r="S119" s="211">
        <v>0</v>
      </c>
      <c r="T119" s="212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13" t="s">
        <v>136</v>
      </c>
      <c r="AT119" s="213" t="s">
        <v>131</v>
      </c>
      <c r="AU119" s="213" t="s">
        <v>86</v>
      </c>
      <c r="AY119" s="17" t="s">
        <v>127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7" t="s">
        <v>86</v>
      </c>
      <c r="BK119" s="214">
        <f>ROUND(I119*H119,2)</f>
        <v>0</v>
      </c>
      <c r="BL119" s="17" t="s">
        <v>136</v>
      </c>
      <c r="BM119" s="213" t="s">
        <v>444</v>
      </c>
    </row>
    <row r="120" spans="1:47" s="2" customFormat="1" ht="11.25">
      <c r="A120" s="34"/>
      <c r="B120" s="35"/>
      <c r="C120" s="36"/>
      <c r="D120" s="215" t="s">
        <v>138</v>
      </c>
      <c r="E120" s="36"/>
      <c r="F120" s="216" t="s">
        <v>443</v>
      </c>
      <c r="G120" s="36"/>
      <c r="H120" s="36"/>
      <c r="I120" s="115"/>
      <c r="J120" s="36"/>
      <c r="K120" s="36"/>
      <c r="L120" s="39"/>
      <c r="M120" s="217"/>
      <c r="N120" s="218"/>
      <c r="O120" s="71"/>
      <c r="P120" s="71"/>
      <c r="Q120" s="71"/>
      <c r="R120" s="71"/>
      <c r="S120" s="71"/>
      <c r="T120" s="72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138</v>
      </c>
      <c r="AU120" s="17" t="s">
        <v>86</v>
      </c>
    </row>
    <row r="121" spans="2:51" s="13" customFormat="1" ht="11.25">
      <c r="B121" s="219"/>
      <c r="C121" s="220"/>
      <c r="D121" s="215" t="s">
        <v>140</v>
      </c>
      <c r="E121" s="221" t="s">
        <v>1</v>
      </c>
      <c r="F121" s="222" t="s">
        <v>443</v>
      </c>
      <c r="G121" s="220"/>
      <c r="H121" s="221" t="s">
        <v>1</v>
      </c>
      <c r="I121" s="223"/>
      <c r="J121" s="220"/>
      <c r="K121" s="220"/>
      <c r="L121" s="224"/>
      <c r="M121" s="225"/>
      <c r="N121" s="226"/>
      <c r="O121" s="226"/>
      <c r="P121" s="226"/>
      <c r="Q121" s="226"/>
      <c r="R121" s="226"/>
      <c r="S121" s="226"/>
      <c r="T121" s="227"/>
      <c r="AT121" s="228" t="s">
        <v>140</v>
      </c>
      <c r="AU121" s="228" t="s">
        <v>86</v>
      </c>
      <c r="AV121" s="13" t="s">
        <v>86</v>
      </c>
      <c r="AW121" s="13" t="s">
        <v>32</v>
      </c>
      <c r="AX121" s="13" t="s">
        <v>78</v>
      </c>
      <c r="AY121" s="228" t="s">
        <v>127</v>
      </c>
    </row>
    <row r="122" spans="2:51" s="14" customFormat="1" ht="11.25">
      <c r="B122" s="229"/>
      <c r="C122" s="230"/>
      <c r="D122" s="215" t="s">
        <v>140</v>
      </c>
      <c r="E122" s="231" t="s">
        <v>1</v>
      </c>
      <c r="F122" s="232" t="s">
        <v>86</v>
      </c>
      <c r="G122" s="230"/>
      <c r="H122" s="233">
        <v>1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AT122" s="239" t="s">
        <v>140</v>
      </c>
      <c r="AU122" s="239" t="s">
        <v>86</v>
      </c>
      <c r="AV122" s="14" t="s">
        <v>88</v>
      </c>
      <c r="AW122" s="14" t="s">
        <v>32</v>
      </c>
      <c r="AX122" s="14" t="s">
        <v>78</v>
      </c>
      <c r="AY122" s="239" t="s">
        <v>127</v>
      </c>
    </row>
    <row r="123" spans="2:51" s="15" customFormat="1" ht="11.25">
      <c r="B123" s="240"/>
      <c r="C123" s="241"/>
      <c r="D123" s="215" t="s">
        <v>140</v>
      </c>
      <c r="E123" s="242" t="s">
        <v>1</v>
      </c>
      <c r="F123" s="243" t="s">
        <v>143</v>
      </c>
      <c r="G123" s="241"/>
      <c r="H123" s="244">
        <v>1</v>
      </c>
      <c r="I123" s="245"/>
      <c r="J123" s="241"/>
      <c r="K123" s="241"/>
      <c r="L123" s="246"/>
      <c r="M123" s="247"/>
      <c r="N123" s="248"/>
      <c r="O123" s="248"/>
      <c r="P123" s="248"/>
      <c r="Q123" s="248"/>
      <c r="R123" s="248"/>
      <c r="S123" s="248"/>
      <c r="T123" s="249"/>
      <c r="AT123" s="250" t="s">
        <v>140</v>
      </c>
      <c r="AU123" s="250" t="s">
        <v>86</v>
      </c>
      <c r="AV123" s="15" t="s">
        <v>136</v>
      </c>
      <c r="AW123" s="15" t="s">
        <v>32</v>
      </c>
      <c r="AX123" s="15" t="s">
        <v>86</v>
      </c>
      <c r="AY123" s="250" t="s">
        <v>127</v>
      </c>
    </row>
    <row r="124" spans="1:65" s="2" customFormat="1" ht="16.5" customHeight="1">
      <c r="A124" s="34"/>
      <c r="B124" s="35"/>
      <c r="C124" s="203" t="s">
        <v>88</v>
      </c>
      <c r="D124" s="203" t="s">
        <v>131</v>
      </c>
      <c r="E124" s="204" t="s">
        <v>445</v>
      </c>
      <c r="F124" s="205" t="s">
        <v>446</v>
      </c>
      <c r="G124" s="206" t="s">
        <v>187</v>
      </c>
      <c r="H124" s="207">
        <v>1</v>
      </c>
      <c r="I124" s="208"/>
      <c r="J124" s="207">
        <f>ROUND(I124*H124,2)</f>
        <v>0</v>
      </c>
      <c r="K124" s="205" t="s">
        <v>135</v>
      </c>
      <c r="L124" s="39"/>
      <c r="M124" s="209" t="s">
        <v>1</v>
      </c>
      <c r="N124" s="210" t="s">
        <v>43</v>
      </c>
      <c r="O124" s="71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3" t="s">
        <v>136</v>
      </c>
      <c r="AT124" s="213" t="s">
        <v>131</v>
      </c>
      <c r="AU124" s="213" t="s">
        <v>86</v>
      </c>
      <c r="AY124" s="17" t="s">
        <v>127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7" t="s">
        <v>86</v>
      </c>
      <c r="BK124" s="214">
        <f>ROUND(I124*H124,2)</f>
        <v>0</v>
      </c>
      <c r="BL124" s="17" t="s">
        <v>136</v>
      </c>
      <c r="BM124" s="213" t="s">
        <v>447</v>
      </c>
    </row>
    <row r="125" spans="1:47" s="2" customFormat="1" ht="11.25">
      <c r="A125" s="34"/>
      <c r="B125" s="35"/>
      <c r="C125" s="36"/>
      <c r="D125" s="215" t="s">
        <v>138</v>
      </c>
      <c r="E125" s="36"/>
      <c r="F125" s="216" t="s">
        <v>446</v>
      </c>
      <c r="G125" s="36"/>
      <c r="H125" s="36"/>
      <c r="I125" s="115"/>
      <c r="J125" s="36"/>
      <c r="K125" s="36"/>
      <c r="L125" s="39"/>
      <c r="M125" s="217"/>
      <c r="N125" s="218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138</v>
      </c>
      <c r="AU125" s="17" t="s">
        <v>86</v>
      </c>
    </row>
    <row r="126" spans="2:51" s="13" customFormat="1" ht="11.25">
      <c r="B126" s="219"/>
      <c r="C126" s="220"/>
      <c r="D126" s="215" t="s">
        <v>140</v>
      </c>
      <c r="E126" s="221" t="s">
        <v>1</v>
      </c>
      <c r="F126" s="222" t="s">
        <v>446</v>
      </c>
      <c r="G126" s="220"/>
      <c r="H126" s="221" t="s">
        <v>1</v>
      </c>
      <c r="I126" s="223"/>
      <c r="J126" s="220"/>
      <c r="K126" s="220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140</v>
      </c>
      <c r="AU126" s="228" t="s">
        <v>86</v>
      </c>
      <c r="AV126" s="13" t="s">
        <v>86</v>
      </c>
      <c r="AW126" s="13" t="s">
        <v>32</v>
      </c>
      <c r="AX126" s="13" t="s">
        <v>78</v>
      </c>
      <c r="AY126" s="228" t="s">
        <v>127</v>
      </c>
    </row>
    <row r="127" spans="2:51" s="14" customFormat="1" ht="11.25">
      <c r="B127" s="229"/>
      <c r="C127" s="230"/>
      <c r="D127" s="215" t="s">
        <v>140</v>
      </c>
      <c r="E127" s="231" t="s">
        <v>1</v>
      </c>
      <c r="F127" s="232" t="s">
        <v>86</v>
      </c>
      <c r="G127" s="230"/>
      <c r="H127" s="233">
        <v>1</v>
      </c>
      <c r="I127" s="234"/>
      <c r="J127" s="230"/>
      <c r="K127" s="230"/>
      <c r="L127" s="235"/>
      <c r="M127" s="236"/>
      <c r="N127" s="237"/>
      <c r="O127" s="237"/>
      <c r="P127" s="237"/>
      <c r="Q127" s="237"/>
      <c r="R127" s="237"/>
      <c r="S127" s="237"/>
      <c r="T127" s="238"/>
      <c r="AT127" s="239" t="s">
        <v>140</v>
      </c>
      <c r="AU127" s="239" t="s">
        <v>86</v>
      </c>
      <c r="AV127" s="14" t="s">
        <v>88</v>
      </c>
      <c r="AW127" s="14" t="s">
        <v>32</v>
      </c>
      <c r="AX127" s="14" t="s">
        <v>78</v>
      </c>
      <c r="AY127" s="239" t="s">
        <v>127</v>
      </c>
    </row>
    <row r="128" spans="2:51" s="15" customFormat="1" ht="11.25">
      <c r="B128" s="240"/>
      <c r="C128" s="241"/>
      <c r="D128" s="215" t="s">
        <v>140</v>
      </c>
      <c r="E128" s="242" t="s">
        <v>1</v>
      </c>
      <c r="F128" s="243" t="s">
        <v>143</v>
      </c>
      <c r="G128" s="241"/>
      <c r="H128" s="244">
        <v>1</v>
      </c>
      <c r="I128" s="245"/>
      <c r="J128" s="241"/>
      <c r="K128" s="241"/>
      <c r="L128" s="246"/>
      <c r="M128" s="247"/>
      <c r="N128" s="248"/>
      <c r="O128" s="248"/>
      <c r="P128" s="248"/>
      <c r="Q128" s="248"/>
      <c r="R128" s="248"/>
      <c r="S128" s="248"/>
      <c r="T128" s="249"/>
      <c r="AT128" s="250" t="s">
        <v>140</v>
      </c>
      <c r="AU128" s="250" t="s">
        <v>86</v>
      </c>
      <c r="AV128" s="15" t="s">
        <v>136</v>
      </c>
      <c r="AW128" s="15" t="s">
        <v>32</v>
      </c>
      <c r="AX128" s="15" t="s">
        <v>86</v>
      </c>
      <c r="AY128" s="250" t="s">
        <v>127</v>
      </c>
    </row>
    <row r="129" spans="1:65" s="2" customFormat="1" ht="16.5" customHeight="1">
      <c r="A129" s="34"/>
      <c r="B129" s="35"/>
      <c r="C129" s="203" t="s">
        <v>150</v>
      </c>
      <c r="D129" s="203" t="s">
        <v>131</v>
      </c>
      <c r="E129" s="204" t="s">
        <v>448</v>
      </c>
      <c r="F129" s="205" t="s">
        <v>449</v>
      </c>
      <c r="G129" s="206" t="s">
        <v>187</v>
      </c>
      <c r="H129" s="207">
        <v>1</v>
      </c>
      <c r="I129" s="208"/>
      <c r="J129" s="207">
        <f>ROUND(I129*H129,2)</f>
        <v>0</v>
      </c>
      <c r="K129" s="205" t="s">
        <v>135</v>
      </c>
      <c r="L129" s="39"/>
      <c r="M129" s="209" t="s">
        <v>1</v>
      </c>
      <c r="N129" s="210" t="s">
        <v>43</v>
      </c>
      <c r="O129" s="71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3" t="s">
        <v>136</v>
      </c>
      <c r="AT129" s="213" t="s">
        <v>131</v>
      </c>
      <c r="AU129" s="213" t="s">
        <v>86</v>
      </c>
      <c r="AY129" s="17" t="s">
        <v>127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7" t="s">
        <v>86</v>
      </c>
      <c r="BK129" s="214">
        <f>ROUND(I129*H129,2)</f>
        <v>0</v>
      </c>
      <c r="BL129" s="17" t="s">
        <v>136</v>
      </c>
      <c r="BM129" s="213" t="s">
        <v>450</v>
      </c>
    </row>
    <row r="130" spans="1:47" s="2" customFormat="1" ht="11.25">
      <c r="A130" s="34"/>
      <c r="B130" s="35"/>
      <c r="C130" s="36"/>
      <c r="D130" s="215" t="s">
        <v>138</v>
      </c>
      <c r="E130" s="36"/>
      <c r="F130" s="216" t="s">
        <v>449</v>
      </c>
      <c r="G130" s="36"/>
      <c r="H130" s="36"/>
      <c r="I130" s="115"/>
      <c r="J130" s="36"/>
      <c r="K130" s="36"/>
      <c r="L130" s="39"/>
      <c r="M130" s="217"/>
      <c r="N130" s="218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138</v>
      </c>
      <c r="AU130" s="17" t="s">
        <v>86</v>
      </c>
    </row>
    <row r="131" spans="2:51" s="13" customFormat="1" ht="11.25">
      <c r="B131" s="219"/>
      <c r="C131" s="220"/>
      <c r="D131" s="215" t="s">
        <v>140</v>
      </c>
      <c r="E131" s="221" t="s">
        <v>1</v>
      </c>
      <c r="F131" s="222" t="s">
        <v>449</v>
      </c>
      <c r="G131" s="220"/>
      <c r="H131" s="221" t="s">
        <v>1</v>
      </c>
      <c r="I131" s="223"/>
      <c r="J131" s="220"/>
      <c r="K131" s="220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140</v>
      </c>
      <c r="AU131" s="228" t="s">
        <v>86</v>
      </c>
      <c r="AV131" s="13" t="s">
        <v>86</v>
      </c>
      <c r="AW131" s="13" t="s">
        <v>32</v>
      </c>
      <c r="AX131" s="13" t="s">
        <v>78</v>
      </c>
      <c r="AY131" s="228" t="s">
        <v>127</v>
      </c>
    </row>
    <row r="132" spans="2:51" s="14" customFormat="1" ht="11.25">
      <c r="B132" s="229"/>
      <c r="C132" s="230"/>
      <c r="D132" s="215" t="s">
        <v>140</v>
      </c>
      <c r="E132" s="231" t="s">
        <v>1</v>
      </c>
      <c r="F132" s="232" t="s">
        <v>86</v>
      </c>
      <c r="G132" s="230"/>
      <c r="H132" s="233">
        <v>1</v>
      </c>
      <c r="I132" s="234"/>
      <c r="J132" s="230"/>
      <c r="K132" s="230"/>
      <c r="L132" s="235"/>
      <c r="M132" s="236"/>
      <c r="N132" s="237"/>
      <c r="O132" s="237"/>
      <c r="P132" s="237"/>
      <c r="Q132" s="237"/>
      <c r="R132" s="237"/>
      <c r="S132" s="237"/>
      <c r="T132" s="238"/>
      <c r="AT132" s="239" t="s">
        <v>140</v>
      </c>
      <c r="AU132" s="239" t="s">
        <v>86</v>
      </c>
      <c r="AV132" s="14" t="s">
        <v>88</v>
      </c>
      <c r="AW132" s="14" t="s">
        <v>32</v>
      </c>
      <c r="AX132" s="14" t="s">
        <v>78</v>
      </c>
      <c r="AY132" s="239" t="s">
        <v>127</v>
      </c>
    </row>
    <row r="133" spans="2:51" s="15" customFormat="1" ht="11.25">
      <c r="B133" s="240"/>
      <c r="C133" s="241"/>
      <c r="D133" s="215" t="s">
        <v>140</v>
      </c>
      <c r="E133" s="242" t="s">
        <v>1</v>
      </c>
      <c r="F133" s="243" t="s">
        <v>143</v>
      </c>
      <c r="G133" s="241"/>
      <c r="H133" s="244">
        <v>1</v>
      </c>
      <c r="I133" s="245"/>
      <c r="J133" s="241"/>
      <c r="K133" s="241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140</v>
      </c>
      <c r="AU133" s="250" t="s">
        <v>86</v>
      </c>
      <c r="AV133" s="15" t="s">
        <v>136</v>
      </c>
      <c r="AW133" s="15" t="s">
        <v>32</v>
      </c>
      <c r="AX133" s="15" t="s">
        <v>86</v>
      </c>
      <c r="AY133" s="250" t="s">
        <v>127</v>
      </c>
    </row>
    <row r="134" spans="1:65" s="2" customFormat="1" ht="16.5" customHeight="1">
      <c r="A134" s="34"/>
      <c r="B134" s="35"/>
      <c r="C134" s="203" t="s">
        <v>136</v>
      </c>
      <c r="D134" s="203" t="s">
        <v>131</v>
      </c>
      <c r="E134" s="204" t="s">
        <v>451</v>
      </c>
      <c r="F134" s="205" t="s">
        <v>452</v>
      </c>
      <c r="G134" s="206" t="s">
        <v>187</v>
      </c>
      <c r="H134" s="207">
        <v>1</v>
      </c>
      <c r="I134" s="208"/>
      <c r="J134" s="207">
        <f>ROUND(I134*H134,2)</f>
        <v>0</v>
      </c>
      <c r="K134" s="205" t="s">
        <v>135</v>
      </c>
      <c r="L134" s="39"/>
      <c r="M134" s="209" t="s">
        <v>1</v>
      </c>
      <c r="N134" s="210" t="s">
        <v>43</v>
      </c>
      <c r="O134" s="71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3" t="s">
        <v>136</v>
      </c>
      <c r="AT134" s="213" t="s">
        <v>131</v>
      </c>
      <c r="AU134" s="213" t="s">
        <v>86</v>
      </c>
      <c r="AY134" s="17" t="s">
        <v>127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17" t="s">
        <v>86</v>
      </c>
      <c r="BK134" s="214">
        <f>ROUND(I134*H134,2)</f>
        <v>0</v>
      </c>
      <c r="BL134" s="17" t="s">
        <v>136</v>
      </c>
      <c r="BM134" s="213" t="s">
        <v>453</v>
      </c>
    </row>
    <row r="135" spans="1:47" s="2" customFormat="1" ht="11.25">
      <c r="A135" s="34"/>
      <c r="B135" s="35"/>
      <c r="C135" s="36"/>
      <c r="D135" s="215" t="s">
        <v>138</v>
      </c>
      <c r="E135" s="36"/>
      <c r="F135" s="216" t="s">
        <v>452</v>
      </c>
      <c r="G135" s="36"/>
      <c r="H135" s="36"/>
      <c r="I135" s="115"/>
      <c r="J135" s="36"/>
      <c r="K135" s="36"/>
      <c r="L135" s="39"/>
      <c r="M135" s="217"/>
      <c r="N135" s="21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138</v>
      </c>
      <c r="AU135" s="17" t="s">
        <v>86</v>
      </c>
    </row>
    <row r="136" spans="2:51" s="13" customFormat="1" ht="11.25">
      <c r="B136" s="219"/>
      <c r="C136" s="220"/>
      <c r="D136" s="215" t="s">
        <v>140</v>
      </c>
      <c r="E136" s="221" t="s">
        <v>1</v>
      </c>
      <c r="F136" s="222" t="s">
        <v>452</v>
      </c>
      <c r="G136" s="220"/>
      <c r="H136" s="221" t="s">
        <v>1</v>
      </c>
      <c r="I136" s="223"/>
      <c r="J136" s="220"/>
      <c r="K136" s="220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140</v>
      </c>
      <c r="AU136" s="228" t="s">
        <v>86</v>
      </c>
      <c r="AV136" s="13" t="s">
        <v>86</v>
      </c>
      <c r="AW136" s="13" t="s">
        <v>32</v>
      </c>
      <c r="AX136" s="13" t="s">
        <v>78</v>
      </c>
      <c r="AY136" s="228" t="s">
        <v>127</v>
      </c>
    </row>
    <row r="137" spans="2:51" s="14" customFormat="1" ht="11.25">
      <c r="B137" s="229"/>
      <c r="C137" s="230"/>
      <c r="D137" s="215" t="s">
        <v>140</v>
      </c>
      <c r="E137" s="231" t="s">
        <v>1</v>
      </c>
      <c r="F137" s="232" t="s">
        <v>86</v>
      </c>
      <c r="G137" s="230"/>
      <c r="H137" s="233">
        <v>1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AT137" s="239" t="s">
        <v>140</v>
      </c>
      <c r="AU137" s="239" t="s">
        <v>86</v>
      </c>
      <c r="AV137" s="14" t="s">
        <v>88</v>
      </c>
      <c r="AW137" s="14" t="s">
        <v>32</v>
      </c>
      <c r="AX137" s="14" t="s">
        <v>78</v>
      </c>
      <c r="AY137" s="239" t="s">
        <v>127</v>
      </c>
    </row>
    <row r="138" spans="2:51" s="15" customFormat="1" ht="11.25">
      <c r="B138" s="240"/>
      <c r="C138" s="241"/>
      <c r="D138" s="215" t="s">
        <v>140</v>
      </c>
      <c r="E138" s="242" t="s">
        <v>1</v>
      </c>
      <c r="F138" s="243" t="s">
        <v>143</v>
      </c>
      <c r="G138" s="241"/>
      <c r="H138" s="244">
        <v>1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140</v>
      </c>
      <c r="AU138" s="250" t="s">
        <v>86</v>
      </c>
      <c r="AV138" s="15" t="s">
        <v>136</v>
      </c>
      <c r="AW138" s="15" t="s">
        <v>32</v>
      </c>
      <c r="AX138" s="15" t="s">
        <v>86</v>
      </c>
      <c r="AY138" s="250" t="s">
        <v>127</v>
      </c>
    </row>
    <row r="139" spans="1:65" s="2" customFormat="1" ht="16.5" customHeight="1">
      <c r="A139" s="34"/>
      <c r="B139" s="35"/>
      <c r="C139" s="203" t="s">
        <v>164</v>
      </c>
      <c r="D139" s="203" t="s">
        <v>131</v>
      </c>
      <c r="E139" s="204" t="s">
        <v>454</v>
      </c>
      <c r="F139" s="205" t="s">
        <v>455</v>
      </c>
      <c r="G139" s="206" t="s">
        <v>187</v>
      </c>
      <c r="H139" s="207">
        <v>1</v>
      </c>
      <c r="I139" s="208"/>
      <c r="J139" s="207">
        <f>ROUND(I139*H139,2)</f>
        <v>0</v>
      </c>
      <c r="K139" s="205" t="s">
        <v>135</v>
      </c>
      <c r="L139" s="39"/>
      <c r="M139" s="209" t="s">
        <v>1</v>
      </c>
      <c r="N139" s="210" t="s">
        <v>43</v>
      </c>
      <c r="O139" s="71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3" t="s">
        <v>136</v>
      </c>
      <c r="AT139" s="213" t="s">
        <v>131</v>
      </c>
      <c r="AU139" s="213" t="s">
        <v>86</v>
      </c>
      <c r="AY139" s="17" t="s">
        <v>127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7" t="s">
        <v>86</v>
      </c>
      <c r="BK139" s="214">
        <f>ROUND(I139*H139,2)</f>
        <v>0</v>
      </c>
      <c r="BL139" s="17" t="s">
        <v>136</v>
      </c>
      <c r="BM139" s="213" t="s">
        <v>456</v>
      </c>
    </row>
    <row r="140" spans="1:47" s="2" customFormat="1" ht="11.25">
      <c r="A140" s="34"/>
      <c r="B140" s="35"/>
      <c r="C140" s="36"/>
      <c r="D140" s="215" t="s">
        <v>138</v>
      </c>
      <c r="E140" s="36"/>
      <c r="F140" s="216" t="s">
        <v>455</v>
      </c>
      <c r="G140" s="36"/>
      <c r="H140" s="36"/>
      <c r="I140" s="115"/>
      <c r="J140" s="36"/>
      <c r="K140" s="36"/>
      <c r="L140" s="39"/>
      <c r="M140" s="217"/>
      <c r="N140" s="218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138</v>
      </c>
      <c r="AU140" s="17" t="s">
        <v>86</v>
      </c>
    </row>
    <row r="141" spans="2:51" s="13" customFormat="1" ht="11.25">
      <c r="B141" s="219"/>
      <c r="C141" s="220"/>
      <c r="D141" s="215" t="s">
        <v>140</v>
      </c>
      <c r="E141" s="221" t="s">
        <v>1</v>
      </c>
      <c r="F141" s="222" t="s">
        <v>455</v>
      </c>
      <c r="G141" s="220"/>
      <c r="H141" s="221" t="s">
        <v>1</v>
      </c>
      <c r="I141" s="223"/>
      <c r="J141" s="220"/>
      <c r="K141" s="220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140</v>
      </c>
      <c r="AU141" s="228" t="s">
        <v>86</v>
      </c>
      <c r="AV141" s="13" t="s">
        <v>86</v>
      </c>
      <c r="AW141" s="13" t="s">
        <v>32</v>
      </c>
      <c r="AX141" s="13" t="s">
        <v>78</v>
      </c>
      <c r="AY141" s="228" t="s">
        <v>127</v>
      </c>
    </row>
    <row r="142" spans="2:51" s="14" customFormat="1" ht="11.25">
      <c r="B142" s="229"/>
      <c r="C142" s="230"/>
      <c r="D142" s="215" t="s">
        <v>140</v>
      </c>
      <c r="E142" s="231" t="s">
        <v>1</v>
      </c>
      <c r="F142" s="232" t="s">
        <v>86</v>
      </c>
      <c r="G142" s="230"/>
      <c r="H142" s="233">
        <v>1</v>
      </c>
      <c r="I142" s="234"/>
      <c r="J142" s="230"/>
      <c r="K142" s="230"/>
      <c r="L142" s="235"/>
      <c r="M142" s="236"/>
      <c r="N142" s="237"/>
      <c r="O142" s="237"/>
      <c r="P142" s="237"/>
      <c r="Q142" s="237"/>
      <c r="R142" s="237"/>
      <c r="S142" s="237"/>
      <c r="T142" s="238"/>
      <c r="AT142" s="239" t="s">
        <v>140</v>
      </c>
      <c r="AU142" s="239" t="s">
        <v>86</v>
      </c>
      <c r="AV142" s="14" t="s">
        <v>88</v>
      </c>
      <c r="AW142" s="14" t="s">
        <v>32</v>
      </c>
      <c r="AX142" s="14" t="s">
        <v>78</v>
      </c>
      <c r="AY142" s="239" t="s">
        <v>127</v>
      </c>
    </row>
    <row r="143" spans="2:51" s="15" customFormat="1" ht="11.25">
      <c r="B143" s="240"/>
      <c r="C143" s="241"/>
      <c r="D143" s="215" t="s">
        <v>140</v>
      </c>
      <c r="E143" s="242" t="s">
        <v>1</v>
      </c>
      <c r="F143" s="243" t="s">
        <v>143</v>
      </c>
      <c r="G143" s="241"/>
      <c r="H143" s="244">
        <v>1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AT143" s="250" t="s">
        <v>140</v>
      </c>
      <c r="AU143" s="250" t="s">
        <v>86</v>
      </c>
      <c r="AV143" s="15" t="s">
        <v>136</v>
      </c>
      <c r="AW143" s="15" t="s">
        <v>32</v>
      </c>
      <c r="AX143" s="15" t="s">
        <v>86</v>
      </c>
      <c r="AY143" s="250" t="s">
        <v>127</v>
      </c>
    </row>
    <row r="144" spans="1:65" s="2" customFormat="1" ht="16.5" customHeight="1">
      <c r="A144" s="34"/>
      <c r="B144" s="35"/>
      <c r="C144" s="203" t="s">
        <v>171</v>
      </c>
      <c r="D144" s="203" t="s">
        <v>131</v>
      </c>
      <c r="E144" s="204" t="s">
        <v>457</v>
      </c>
      <c r="F144" s="205" t="s">
        <v>458</v>
      </c>
      <c r="G144" s="206" t="s">
        <v>187</v>
      </c>
      <c r="H144" s="207">
        <v>1</v>
      </c>
      <c r="I144" s="208"/>
      <c r="J144" s="207">
        <f>ROUND(I144*H144,2)</f>
        <v>0</v>
      </c>
      <c r="K144" s="205" t="s">
        <v>135</v>
      </c>
      <c r="L144" s="39"/>
      <c r="M144" s="209" t="s">
        <v>1</v>
      </c>
      <c r="N144" s="210" t="s">
        <v>43</v>
      </c>
      <c r="O144" s="71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3" t="s">
        <v>136</v>
      </c>
      <c r="AT144" s="213" t="s">
        <v>131</v>
      </c>
      <c r="AU144" s="213" t="s">
        <v>86</v>
      </c>
      <c r="AY144" s="17" t="s">
        <v>127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7" t="s">
        <v>86</v>
      </c>
      <c r="BK144" s="214">
        <f>ROUND(I144*H144,2)</f>
        <v>0</v>
      </c>
      <c r="BL144" s="17" t="s">
        <v>136</v>
      </c>
      <c r="BM144" s="213" t="s">
        <v>459</v>
      </c>
    </row>
    <row r="145" spans="1:47" s="2" customFormat="1" ht="11.25">
      <c r="A145" s="34"/>
      <c r="B145" s="35"/>
      <c r="C145" s="36"/>
      <c r="D145" s="215" t="s">
        <v>138</v>
      </c>
      <c r="E145" s="36"/>
      <c r="F145" s="216" t="s">
        <v>458</v>
      </c>
      <c r="G145" s="36"/>
      <c r="H145" s="36"/>
      <c r="I145" s="115"/>
      <c r="J145" s="36"/>
      <c r="K145" s="36"/>
      <c r="L145" s="39"/>
      <c r="M145" s="217"/>
      <c r="N145" s="21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138</v>
      </c>
      <c r="AU145" s="17" t="s">
        <v>86</v>
      </c>
    </row>
    <row r="146" spans="2:51" s="13" customFormat="1" ht="11.25">
      <c r="B146" s="219"/>
      <c r="C146" s="220"/>
      <c r="D146" s="215" t="s">
        <v>140</v>
      </c>
      <c r="E146" s="221" t="s">
        <v>1</v>
      </c>
      <c r="F146" s="222" t="s">
        <v>458</v>
      </c>
      <c r="G146" s="220"/>
      <c r="H146" s="221" t="s">
        <v>1</v>
      </c>
      <c r="I146" s="223"/>
      <c r="J146" s="220"/>
      <c r="K146" s="220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140</v>
      </c>
      <c r="AU146" s="228" t="s">
        <v>86</v>
      </c>
      <c r="AV146" s="13" t="s">
        <v>86</v>
      </c>
      <c r="AW146" s="13" t="s">
        <v>32</v>
      </c>
      <c r="AX146" s="13" t="s">
        <v>78</v>
      </c>
      <c r="AY146" s="228" t="s">
        <v>127</v>
      </c>
    </row>
    <row r="147" spans="2:51" s="14" customFormat="1" ht="11.25">
      <c r="B147" s="229"/>
      <c r="C147" s="230"/>
      <c r="D147" s="215" t="s">
        <v>140</v>
      </c>
      <c r="E147" s="231" t="s">
        <v>1</v>
      </c>
      <c r="F147" s="232" t="s">
        <v>86</v>
      </c>
      <c r="G147" s="230"/>
      <c r="H147" s="233">
        <v>1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AT147" s="239" t="s">
        <v>140</v>
      </c>
      <c r="AU147" s="239" t="s">
        <v>86</v>
      </c>
      <c r="AV147" s="14" t="s">
        <v>88</v>
      </c>
      <c r="AW147" s="14" t="s">
        <v>32</v>
      </c>
      <c r="AX147" s="14" t="s">
        <v>78</v>
      </c>
      <c r="AY147" s="239" t="s">
        <v>127</v>
      </c>
    </row>
    <row r="148" spans="2:51" s="15" customFormat="1" ht="11.25">
      <c r="B148" s="240"/>
      <c r="C148" s="241"/>
      <c r="D148" s="215" t="s">
        <v>140</v>
      </c>
      <c r="E148" s="242" t="s">
        <v>1</v>
      </c>
      <c r="F148" s="243" t="s">
        <v>143</v>
      </c>
      <c r="G148" s="241"/>
      <c r="H148" s="244">
        <v>1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140</v>
      </c>
      <c r="AU148" s="250" t="s">
        <v>86</v>
      </c>
      <c r="AV148" s="15" t="s">
        <v>136</v>
      </c>
      <c r="AW148" s="15" t="s">
        <v>32</v>
      </c>
      <c r="AX148" s="15" t="s">
        <v>86</v>
      </c>
      <c r="AY148" s="250" t="s">
        <v>127</v>
      </c>
    </row>
    <row r="149" spans="1:65" s="2" customFormat="1" ht="16.5" customHeight="1">
      <c r="A149" s="34"/>
      <c r="B149" s="35"/>
      <c r="C149" s="203" t="s">
        <v>177</v>
      </c>
      <c r="D149" s="203" t="s">
        <v>131</v>
      </c>
      <c r="E149" s="204" t="s">
        <v>460</v>
      </c>
      <c r="F149" s="205" t="s">
        <v>461</v>
      </c>
      <c r="G149" s="206" t="s">
        <v>187</v>
      </c>
      <c r="H149" s="207">
        <v>1</v>
      </c>
      <c r="I149" s="208"/>
      <c r="J149" s="207">
        <f>ROUND(I149*H149,2)</f>
        <v>0</v>
      </c>
      <c r="K149" s="205" t="s">
        <v>135</v>
      </c>
      <c r="L149" s="39"/>
      <c r="M149" s="209" t="s">
        <v>1</v>
      </c>
      <c r="N149" s="210" t="s">
        <v>43</v>
      </c>
      <c r="O149" s="71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3" t="s">
        <v>136</v>
      </c>
      <c r="AT149" s="213" t="s">
        <v>131</v>
      </c>
      <c r="AU149" s="213" t="s">
        <v>86</v>
      </c>
      <c r="AY149" s="17" t="s">
        <v>127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7" t="s">
        <v>86</v>
      </c>
      <c r="BK149" s="214">
        <f>ROUND(I149*H149,2)</f>
        <v>0</v>
      </c>
      <c r="BL149" s="17" t="s">
        <v>136</v>
      </c>
      <c r="BM149" s="213" t="s">
        <v>462</v>
      </c>
    </row>
    <row r="150" spans="1:47" s="2" customFormat="1" ht="11.25">
      <c r="A150" s="34"/>
      <c r="B150" s="35"/>
      <c r="C150" s="36"/>
      <c r="D150" s="215" t="s">
        <v>138</v>
      </c>
      <c r="E150" s="36"/>
      <c r="F150" s="216" t="s">
        <v>461</v>
      </c>
      <c r="G150" s="36"/>
      <c r="H150" s="36"/>
      <c r="I150" s="115"/>
      <c r="J150" s="36"/>
      <c r="K150" s="36"/>
      <c r="L150" s="39"/>
      <c r="M150" s="217"/>
      <c r="N150" s="218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138</v>
      </c>
      <c r="AU150" s="17" t="s">
        <v>86</v>
      </c>
    </row>
    <row r="151" spans="2:51" s="13" customFormat="1" ht="11.25">
      <c r="B151" s="219"/>
      <c r="C151" s="220"/>
      <c r="D151" s="215" t="s">
        <v>140</v>
      </c>
      <c r="E151" s="221" t="s">
        <v>1</v>
      </c>
      <c r="F151" s="222" t="s">
        <v>461</v>
      </c>
      <c r="G151" s="220"/>
      <c r="H151" s="221" t="s">
        <v>1</v>
      </c>
      <c r="I151" s="223"/>
      <c r="J151" s="220"/>
      <c r="K151" s="220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140</v>
      </c>
      <c r="AU151" s="228" t="s">
        <v>86</v>
      </c>
      <c r="AV151" s="13" t="s">
        <v>86</v>
      </c>
      <c r="AW151" s="13" t="s">
        <v>32</v>
      </c>
      <c r="AX151" s="13" t="s">
        <v>78</v>
      </c>
      <c r="AY151" s="228" t="s">
        <v>127</v>
      </c>
    </row>
    <row r="152" spans="2:51" s="14" customFormat="1" ht="11.25">
      <c r="B152" s="229"/>
      <c r="C152" s="230"/>
      <c r="D152" s="215" t="s">
        <v>140</v>
      </c>
      <c r="E152" s="231" t="s">
        <v>1</v>
      </c>
      <c r="F152" s="232" t="s">
        <v>86</v>
      </c>
      <c r="G152" s="230"/>
      <c r="H152" s="233">
        <v>1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140</v>
      </c>
      <c r="AU152" s="239" t="s">
        <v>86</v>
      </c>
      <c r="AV152" s="14" t="s">
        <v>88</v>
      </c>
      <c r="AW152" s="14" t="s">
        <v>32</v>
      </c>
      <c r="AX152" s="14" t="s">
        <v>78</v>
      </c>
      <c r="AY152" s="239" t="s">
        <v>127</v>
      </c>
    </row>
    <row r="153" spans="2:51" s="15" customFormat="1" ht="11.25">
      <c r="B153" s="240"/>
      <c r="C153" s="241"/>
      <c r="D153" s="215" t="s">
        <v>140</v>
      </c>
      <c r="E153" s="242" t="s">
        <v>1</v>
      </c>
      <c r="F153" s="243" t="s">
        <v>143</v>
      </c>
      <c r="G153" s="241"/>
      <c r="H153" s="244">
        <v>1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140</v>
      </c>
      <c r="AU153" s="250" t="s">
        <v>86</v>
      </c>
      <c r="AV153" s="15" t="s">
        <v>136</v>
      </c>
      <c r="AW153" s="15" t="s">
        <v>32</v>
      </c>
      <c r="AX153" s="15" t="s">
        <v>86</v>
      </c>
      <c r="AY153" s="250" t="s">
        <v>127</v>
      </c>
    </row>
    <row r="154" spans="1:65" s="2" customFormat="1" ht="16.5" customHeight="1">
      <c r="A154" s="34"/>
      <c r="B154" s="35"/>
      <c r="C154" s="203" t="s">
        <v>184</v>
      </c>
      <c r="D154" s="203" t="s">
        <v>131</v>
      </c>
      <c r="E154" s="204" t="s">
        <v>463</v>
      </c>
      <c r="F154" s="205" t="s">
        <v>464</v>
      </c>
      <c r="G154" s="206" t="s">
        <v>417</v>
      </c>
      <c r="H154" s="207">
        <v>2</v>
      </c>
      <c r="I154" s="208"/>
      <c r="J154" s="207">
        <f>ROUND(I154*H154,2)</f>
        <v>0</v>
      </c>
      <c r="K154" s="205" t="s">
        <v>135</v>
      </c>
      <c r="L154" s="39"/>
      <c r="M154" s="209" t="s">
        <v>1</v>
      </c>
      <c r="N154" s="210" t="s">
        <v>43</v>
      </c>
      <c r="O154" s="71"/>
      <c r="P154" s="211">
        <f>O154*H154</f>
        <v>0</v>
      </c>
      <c r="Q154" s="211">
        <v>0</v>
      </c>
      <c r="R154" s="211">
        <f>Q154*H154</f>
        <v>0</v>
      </c>
      <c r="S154" s="211">
        <v>0</v>
      </c>
      <c r="T154" s="21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3" t="s">
        <v>465</v>
      </c>
      <c r="AT154" s="213" t="s">
        <v>131</v>
      </c>
      <c r="AU154" s="213" t="s">
        <v>86</v>
      </c>
      <c r="AY154" s="17" t="s">
        <v>127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7" t="s">
        <v>86</v>
      </c>
      <c r="BK154" s="214">
        <f>ROUND(I154*H154,2)</f>
        <v>0</v>
      </c>
      <c r="BL154" s="17" t="s">
        <v>465</v>
      </c>
      <c r="BM154" s="213" t="s">
        <v>466</v>
      </c>
    </row>
    <row r="155" spans="1:47" s="2" customFormat="1" ht="11.25">
      <c r="A155" s="34"/>
      <c r="B155" s="35"/>
      <c r="C155" s="36"/>
      <c r="D155" s="215" t="s">
        <v>138</v>
      </c>
      <c r="E155" s="36"/>
      <c r="F155" s="216" t="s">
        <v>464</v>
      </c>
      <c r="G155" s="36"/>
      <c r="H155" s="36"/>
      <c r="I155" s="115"/>
      <c r="J155" s="36"/>
      <c r="K155" s="36"/>
      <c r="L155" s="39"/>
      <c r="M155" s="217"/>
      <c r="N155" s="21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138</v>
      </c>
      <c r="AU155" s="17" t="s">
        <v>86</v>
      </c>
    </row>
    <row r="156" spans="2:51" s="13" customFormat="1" ht="11.25">
      <c r="B156" s="219"/>
      <c r="C156" s="220"/>
      <c r="D156" s="215" t="s">
        <v>140</v>
      </c>
      <c r="E156" s="221" t="s">
        <v>1</v>
      </c>
      <c r="F156" s="222" t="s">
        <v>464</v>
      </c>
      <c r="G156" s="220"/>
      <c r="H156" s="221" t="s">
        <v>1</v>
      </c>
      <c r="I156" s="223"/>
      <c r="J156" s="220"/>
      <c r="K156" s="220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140</v>
      </c>
      <c r="AU156" s="228" t="s">
        <v>86</v>
      </c>
      <c r="AV156" s="13" t="s">
        <v>86</v>
      </c>
      <c r="AW156" s="13" t="s">
        <v>32</v>
      </c>
      <c r="AX156" s="13" t="s">
        <v>78</v>
      </c>
      <c r="AY156" s="228" t="s">
        <v>127</v>
      </c>
    </row>
    <row r="157" spans="2:51" s="14" customFormat="1" ht="11.25">
      <c r="B157" s="229"/>
      <c r="C157" s="230"/>
      <c r="D157" s="215" t="s">
        <v>140</v>
      </c>
      <c r="E157" s="231" t="s">
        <v>1</v>
      </c>
      <c r="F157" s="232" t="s">
        <v>467</v>
      </c>
      <c r="G157" s="230"/>
      <c r="H157" s="233">
        <v>2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140</v>
      </c>
      <c r="AU157" s="239" t="s">
        <v>86</v>
      </c>
      <c r="AV157" s="14" t="s">
        <v>88</v>
      </c>
      <c r="AW157" s="14" t="s">
        <v>32</v>
      </c>
      <c r="AX157" s="14" t="s">
        <v>78</v>
      </c>
      <c r="AY157" s="239" t="s">
        <v>127</v>
      </c>
    </row>
    <row r="158" spans="2:51" s="15" customFormat="1" ht="11.25">
      <c r="B158" s="240"/>
      <c r="C158" s="241"/>
      <c r="D158" s="215" t="s">
        <v>140</v>
      </c>
      <c r="E158" s="242" t="s">
        <v>1</v>
      </c>
      <c r="F158" s="243" t="s">
        <v>143</v>
      </c>
      <c r="G158" s="241"/>
      <c r="H158" s="244">
        <v>2</v>
      </c>
      <c r="I158" s="245"/>
      <c r="J158" s="241"/>
      <c r="K158" s="241"/>
      <c r="L158" s="246"/>
      <c r="M158" s="251"/>
      <c r="N158" s="252"/>
      <c r="O158" s="252"/>
      <c r="P158" s="252"/>
      <c r="Q158" s="252"/>
      <c r="R158" s="252"/>
      <c r="S158" s="252"/>
      <c r="T158" s="253"/>
      <c r="AT158" s="250" t="s">
        <v>140</v>
      </c>
      <c r="AU158" s="250" t="s">
        <v>86</v>
      </c>
      <c r="AV158" s="15" t="s">
        <v>136</v>
      </c>
      <c r="AW158" s="15" t="s">
        <v>32</v>
      </c>
      <c r="AX158" s="15" t="s">
        <v>86</v>
      </c>
      <c r="AY158" s="250" t="s">
        <v>127</v>
      </c>
    </row>
    <row r="159" spans="1:31" s="2" customFormat="1" ht="6.95" customHeight="1">
      <c r="A159" s="34"/>
      <c r="B159" s="54"/>
      <c r="C159" s="55"/>
      <c r="D159" s="55"/>
      <c r="E159" s="55"/>
      <c r="F159" s="55"/>
      <c r="G159" s="55"/>
      <c r="H159" s="55"/>
      <c r="I159" s="152"/>
      <c r="J159" s="55"/>
      <c r="K159" s="55"/>
      <c r="L159" s="39"/>
      <c r="M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</row>
  </sheetData>
  <sheetProtection algorithmName="SHA-512" hashValue="Hew3YRCzkiZL0jSb4jUx6ztIbRZ+DMHVFKjZaliQIa/pcuhkk0oAqAge7qsdwwkOEJHUdMrHLqQXmpmGniPTSw==" saltValue="6KcT8gYi6CHfxg24y2cVDMq1/EzVnlYi0mwtU2eM9JxBmCDarNzuruJniOkICXVEY1XVckglT/rnRmilms++Kw==" spinCount="100000" sheet="1" objects="1" scenarios="1" formatColumns="0" formatRows="0" autoFilter="0"/>
  <autoFilter ref="C116:K158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Šprincl</dc:creator>
  <cp:keywords/>
  <dc:description/>
  <cp:lastModifiedBy>Zábranský Ladislav</cp:lastModifiedBy>
  <dcterms:created xsi:type="dcterms:W3CDTF">2020-04-26T12:43:46Z</dcterms:created>
  <dcterms:modified xsi:type="dcterms:W3CDTF">2020-04-27T12:48:57Z</dcterms:modified>
  <cp:category/>
  <cp:version/>
  <cp:contentType/>
  <cp:contentStatus/>
</cp:coreProperties>
</file>