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Smluvní požadavk..." sheetId="2" r:id="rId2"/>
    <sheet name="SO 101a - Komunikace - obec" sheetId="3" r:id="rId3"/>
    <sheet name="SO 101b - Komunikace - SÚSPK" sheetId="4" r:id="rId4"/>
    <sheet name="SO 191 - DIO" sheetId="5" r:id="rId5"/>
    <sheet name="SO 300 - Kanalizace" sheetId="6" r:id="rId6"/>
    <sheet name="SO 521 - Přeložka STL ply..." sheetId="7" r:id="rId7"/>
    <sheet name="Seznam figur" sheetId="8" r:id="rId8"/>
  </sheets>
  <definedNames>
    <definedName name="_xlnm.Print_Area" localSheetId="0">'Rekapitulace stavby'!$D$4:$AO$76,'Rekapitulace stavby'!$C$82:$AQ$101</definedName>
    <definedName name="_xlnm._FilterDatabase" localSheetId="1" hidden="1">'SO 001 - Smluvní požadavk...'!$C$119:$K$132</definedName>
    <definedName name="_xlnm.Print_Area" localSheetId="1">'SO 001 - Smluvní požadavk...'!$C$4:$J$76,'SO 001 - Smluvní požadavk...'!$C$82:$J$101,'SO 001 - Smluvní požadavk...'!$C$107:$K$132</definedName>
    <definedName name="_xlnm._FilterDatabase" localSheetId="2" hidden="1">'SO 101a - Komunikace - obec'!$C$124:$K$292</definedName>
    <definedName name="_xlnm.Print_Area" localSheetId="2">'SO 101a - Komunikace - obec'!$C$4:$J$76,'SO 101a - Komunikace - obec'!$C$82:$J$106,'SO 101a - Komunikace - obec'!$C$112:$K$292</definedName>
    <definedName name="_xlnm._FilterDatabase" localSheetId="3" hidden="1">'SO 101b - Komunikace - SÚSPK'!$C$124:$K$434</definedName>
    <definedName name="_xlnm.Print_Area" localSheetId="3">'SO 101b - Komunikace - SÚSPK'!$C$4:$J$76,'SO 101b - Komunikace - SÚSPK'!$C$82:$J$106,'SO 101b - Komunikace - SÚSPK'!$C$112:$K$434</definedName>
    <definedName name="_xlnm._FilterDatabase" localSheetId="4" hidden="1">'SO 191 - DIO'!$C$119:$K$176</definedName>
    <definedName name="_xlnm.Print_Area" localSheetId="4">'SO 191 - DIO'!$C$4:$J$76,'SO 191 - DIO'!$C$82:$J$101,'SO 191 - DIO'!$C$107:$K$176</definedName>
    <definedName name="_xlnm._FilterDatabase" localSheetId="5" hidden="1">'SO 300 - Kanalizace'!$C$125:$K$205</definedName>
    <definedName name="_xlnm.Print_Area" localSheetId="5">'SO 300 - Kanalizace'!$C$4:$J$76,'SO 300 - Kanalizace'!$C$82:$J$107,'SO 300 - Kanalizace'!$C$113:$K$205</definedName>
    <definedName name="_xlnm._FilterDatabase" localSheetId="6" hidden="1">'SO 521 - Přeložka STL ply...'!$C$120:$K$204</definedName>
    <definedName name="_xlnm.Print_Area" localSheetId="6">'SO 521 - Přeložka STL ply...'!$C$4:$J$76,'SO 521 - Přeložka STL ply...'!$C$82:$J$102,'SO 521 - Přeložka STL ply...'!$C$108:$K$204</definedName>
    <definedName name="_xlnm.Print_Area" localSheetId="7">'Seznam figur'!$C$4:$G$124</definedName>
    <definedName name="_xlnm.Print_Titles" localSheetId="0">'Rekapitulace stavby'!$92:$92</definedName>
    <definedName name="_xlnm.Print_Titles" localSheetId="1">'SO 001 - Smluvní požadavk...'!$119:$119</definedName>
    <definedName name="_xlnm.Print_Titles" localSheetId="2">'SO 101a - Komunikace - obec'!$124:$124</definedName>
    <definedName name="_xlnm.Print_Titles" localSheetId="3">'SO 101b - Komunikace - SÚSPK'!$124:$124</definedName>
    <definedName name="_xlnm.Print_Titles" localSheetId="4">'SO 191 - DIO'!$119:$119</definedName>
    <definedName name="_xlnm.Print_Titles" localSheetId="5">'SO 300 - Kanalizace'!$125:$125</definedName>
    <definedName name="_xlnm.Print_Titles" localSheetId="6">'SO 521 - Přeložka STL ply...'!$120:$120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<sst xmlns="http://schemas.openxmlformats.org/spreadsheetml/2006/main" count="8667" uniqueCount="1388">
  <si>
    <t>Export Komplet</t>
  </si>
  <si>
    <t/>
  </si>
  <si>
    <t>2.0</t>
  </si>
  <si>
    <t>ZAMOK</t>
  </si>
  <si>
    <t>False</t>
  </si>
  <si>
    <t>{4b2f8ae5-ff0b-4869-aa0a-95a014ec56b5}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</si>
  <si>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</si>
  <si>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</si>
  <si>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</si>
  <si>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</si>
  <si>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</si>
  <si>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</si>
  <si>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</si>
  <si>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</si>
  <si>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119081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</si>
  <si>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</si>
  <si>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</si>
  <si>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116037a - III-0267 Červený Újezd</t>
  </si>
  <si>
    <t>KSO:</t>
  </si>
  <si>
    <t>CC-CZ:</t>
  </si>
  <si>
    <t>Místo:</t>
  </si>
  <si>
    <t>Červený Újezd</t>
  </si>
  <si>
    <t>Datum:</t>
  </si>
  <si>
    <t>12. 1. 2021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</si>
  <si>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</si>
  <si>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</si>
  <si>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</si>
  <si>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</si>
  <si>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</si>
  <si>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</si>
  <si>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</si>
  <si>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Sagasta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</si>
  <si>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</si>
  <si>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</si>
  <si>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</si>
  <si>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</si>
  <si>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</si>
  <si>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</si>
  <si>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</si>
  <si>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</si>
  <si>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</si>
  <si>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</si>
  <si>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</si>
  <si>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</si>
  <si>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</si>
  <si>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</si>
  <si>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</si>
  <si>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</si>
  <si>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</si>
  <si>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</si>
  <si>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</si>
  <si>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</si>
  <si>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</si>
  <si>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</si>
  <si>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</si>
  <si>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</si>
  <si>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</si>
  <si>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</si>
  <si>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</si>
  <si>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</si>
  <si>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</si>
  <si>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</si>
  <si>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</si>
  <si>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</si>
  <si>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</si>
  <si>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</si>
  <si>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</si>
  <si>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</si>
  <si>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</si>
  <si>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</si>
  <si>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</si>
  <si>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</si>
  <si>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</si>
  <si>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</si>
  <si>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</si>
  <si>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</si>
  <si>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</si>
  <si>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</si>
  <si>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</si>
  <si>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</si>
  <si>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</si>
  <si>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</si>
  <si>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Smluvní požadavky objednatele</t>
  </si>
  <si>
    <t>STA</t>
  </si>
  <si>
    <t>1</t>
  </si>
  <si>
    <t>{f0fb62d3-f936-40df-bb40-960694616656}</t>
  </si>
  <si>
    <t>2</t>
  </si>
  <si>
    <t>SO 101a</t>
  </si>
  <si>
    <t>Komunikace - obec</t>
  </si>
  <si>
    <t>{d8124325-fe9d-46b9-8715-cdc4de219c6d}</t>
  </si>
  <si>
    <t>822 59 3</t>
  </si>
  <si>
    <t>SO 101b</t>
  </si>
  <si>
    <t>Komunikace - SÚSPK</t>
  </si>
  <si>
    <t>{79496481-e9f7-4199-b298-45de257937ad}</t>
  </si>
  <si>
    <t>822 24 7</t>
  </si>
  <si>
    <t>SO 191</t>
  </si>
  <si>
    <t>DIO</t>
  </si>
  <si>
    <t>{5fa6b83d-2c5e-42bf-8617-8ec87abcc740}</t>
  </si>
  <si>
    <t>SO 300</t>
  </si>
  <si>
    <t>Kanalizace</t>
  </si>
  <si>
    <t>{493832d6-50a0-4a97-ada3-168f6c355571}</t>
  </si>
  <si>
    <t>SO 521</t>
  </si>
  <si>
    <t>Přeložka STL plynovodu</t>
  </si>
  <si>
    <t>{d4afc46a-d1a5-45ac-b455-f749d715127e}</t>
  </si>
  <si>
    <t>-1</t>
  </si>
  <si>
    <t>KRYCÍ LIST SOUPISU PRACÍ</t>
  </si>
  <si>
    <t>Objekt:</t>
  </si>
  <si>
    <t>SO 001 - Smluvní požadavky objednatele</t>
  </si>
  <si>
    <t>REKAPITULACE ČLENĚNÍ SOUPISU PRACÍ</t>
  </si>
  <si>
    <t>Kód dílu - Popis</t>
  </si>
  <si>
    <t>Cena celkem [CZK]</t>
  </si>
  <si>
    <t>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</si>
  <si>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</si>
  <si>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</si>
  <si>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</si>
  <si>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</si>
  <si>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</si>
  <si>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</si>
  <si>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</si>
  <si>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</si>
  <si>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</si>
  <si>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</si>
  <si>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</si>
  <si>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</si>
  <si>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</si>
  <si>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</si>
  <si>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</si>
  <si>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</si>
  <si>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</si>
  <si>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</si>
  <si>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</si>
  <si>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</si>
  <si>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</si>
  <si>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</si>
  <si>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</si>
  <si>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</si>
  <si>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</si>
  <si>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</si>
  <si>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</si>
  <si>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1024</t>
  </si>
  <si>
    <t>1667795931</t>
  </si>
  <si>
    <t>012203000</t>
  </si>
  <si>
    <t>Geodetické práce při provádění stavby</t>
  </si>
  <si>
    <t>-1320475070</t>
  </si>
  <si>
    <t>3</t>
  </si>
  <si>
    <t>012303000</t>
  </si>
  <si>
    <t>Geodetické práce po výstavbě</t>
  </si>
  <si>
    <t>1098169088</t>
  </si>
  <si>
    <t>4</t>
  </si>
  <si>
    <t>013254000</t>
  </si>
  <si>
    <t>Dokumentace skutečného provedení stavby - 4 vyhotovení</t>
  </si>
  <si>
    <t>Kč</t>
  </si>
  <si>
    <t>-446408808</t>
  </si>
  <si>
    <t>VRN3</t>
  </si>
  <si>
    <t>Zařízení staveniště</t>
  </si>
  <si>
    <t>030001000</t>
  </si>
  <si>
    <t>Základní rozdělení průvodních činností a nákladů zařízení staveniště</t>
  </si>
  <si>
    <t>-789219166</t>
  </si>
  <si>
    <t>P</t>
  </si>
  <si>
    <t>Poznámka k položce:
vč. zřízení případných přístupových komunikací
vč. veškerých teréních úprav</t>
  </si>
  <si>
    <t>VRN4</t>
  </si>
  <si>
    <t>Inženýrská činnost</t>
  </si>
  <si>
    <t>6</t>
  </si>
  <si>
    <t>041903000</t>
  </si>
  <si>
    <t>Dozor jiné osoby - odborný dozor geologa</t>
  </si>
  <si>
    <t>-922243971</t>
  </si>
  <si>
    <t>7</t>
  </si>
  <si>
    <t>043002000</t>
  </si>
  <si>
    <t>Zkoušky a ostatní měření</t>
  </si>
  <si>
    <t>-573165618</t>
  </si>
  <si>
    <t>SO 101a - Komunikace - obec</t>
  </si>
  <si>
    <t>21121</t>
  </si>
  <si>
    <t>Ing. Hanzlová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</si>
  <si>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</si>
  <si>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</si>
  <si>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</si>
  <si>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</si>
  <si>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</si>
  <si>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</si>
  <si>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</si>
  <si>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 Přesun sutě</t>
  </si>
  <si>
    <t xml:space="preserve">    998 - Přesun hmot</t>
  </si>
  <si>
    <t>HSV</t>
  </si>
  <si>
    <t>Práce a dodávky HSV</t>
  </si>
  <si>
    <t>Zemní práce</t>
  </si>
  <si>
    <t>113105113</t>
  </si>
  <si>
    <t>Rozebrání dlažeb z lomového kamene kladených na MC vyspárované MC</t>
  </si>
  <si>
    <t>m2</t>
  </si>
  <si>
    <t>1903533351</t>
  </si>
  <si>
    <t>VV</t>
  </si>
  <si>
    <t>65+90</t>
  </si>
  <si>
    <t>Součet</t>
  </si>
  <si>
    <t>122251106</t>
  </si>
  <si>
    <t>Odkopávky a prokopávky nezapažené v hornině třídy těžitelnosti I, skupiny 3 objem do 5000 m3 strojně</t>
  </si>
  <si>
    <t>m3</t>
  </si>
  <si>
    <t>-547059132</t>
  </si>
  <si>
    <t>((49+27+19+24)+(11+12+7+27))*0,5*(3/4)   "odkop pro AZ nezpevněné sjezdy</t>
  </si>
  <si>
    <t>122351104</t>
  </si>
  <si>
    <t>Odkopávky a prokopávky nezapažené v hornině třídy těžitelnosti II, skupiny 4 objem do 500 m3 strojně</t>
  </si>
  <si>
    <t>1506593505</t>
  </si>
  <si>
    <t>Poznámka k položce:
výkop</t>
  </si>
  <si>
    <t>((49+27+19+24)+(11+12+7+27))*0,5*(1/4)   "odkop pro AZ nezpevněné sjezdy</t>
  </si>
  <si>
    <t>132254103</t>
  </si>
  <si>
    <t>Hloubení rýh zapažených š do 800 mm v hornině třídy těžitelnosti I, skupiny 3 objem do 100 m3 strojně</t>
  </si>
  <si>
    <t>-969794459</t>
  </si>
  <si>
    <t>"DN 200 dle soupisu přípojek  - délka x šířka x hloubka - odhadnuto"  ((67,36-30)*1,0*0,85)/2</t>
  </si>
  <si>
    <t>"DN 150 dle soupisu přípojek  - délka x šířka x hloubka - odečet rýh ve větší hloubce dle DSP"   ((21,94-7)*1,0*0,85)/2</t>
  </si>
  <si>
    <t>(5*1*1,75)/2+(30*1*1,9)/2   "délky rýh ve větších hloubkách dle DSP a RDS v extravilánu</t>
  </si>
  <si>
    <t>132354103</t>
  </si>
  <si>
    <t>Hloubení rýh zapažených š do 800 mm v hornině třídy těžitelnosti II, skupiny 4 objem do 100 m3 strojně</t>
  </si>
  <si>
    <t>-980316501</t>
  </si>
  <si>
    <t>Poznámka k položce:
prům.výška 1,5 m - odhad</t>
  </si>
  <si>
    <t>151101102</t>
  </si>
  <si>
    <t>Zřízení příložného pažení a rozepření stěn rýh hl do 4 m</t>
  </si>
  <si>
    <t>-960836514</t>
  </si>
  <si>
    <t>(37-2)*2*2   "délky hlubokých rýh x výška x dvě strany - odečet realizace v extravilánu</t>
  </si>
  <si>
    <t>151101112</t>
  </si>
  <si>
    <t>Odstranění příložného pažení a rozepření stěn rýh hl do 4 m</t>
  </si>
  <si>
    <t>-11509963</t>
  </si>
  <si>
    <t>Poznámka k položce:
dle pol.151101102</t>
  </si>
  <si>
    <t>8</t>
  </si>
  <si>
    <t>162351103</t>
  </si>
  <si>
    <t>Vodorovné přemístění do 500 m výkopku/sypaniny z horniny třídy těžitelnosti I, skupiny 1 až 3</t>
  </si>
  <si>
    <t>-771482503</t>
  </si>
  <si>
    <t>167+101   "zemní krajnice a dosypávky - dovoz z MDP</t>
  </si>
  <si>
    <t>9</t>
  </si>
  <si>
    <t>162751117</t>
  </si>
  <si>
    <t>Vodorovné přemístění do 10000 m výkopku/sypaniny z horniny třídy těžitelnosti I, skupiny 1 až 3</t>
  </si>
  <si>
    <t>1238837494</t>
  </si>
  <si>
    <t xml:space="preserve">Poznámka k položce:
nevhodná skrývka dle pol. 121151124 a 
výkop pro spodní stavbu na skládku
</t>
  </si>
  <si>
    <t>10</t>
  </si>
  <si>
    <t>162751137</t>
  </si>
  <si>
    <t>Vodorovné přemístění do 10000 m výkopku/sypaniny z horniny třídy těžitelnosti II, skupiny 4 a 5</t>
  </si>
  <si>
    <t>-532025528</t>
  </si>
  <si>
    <t>11</t>
  </si>
  <si>
    <t>167111101</t>
  </si>
  <si>
    <t>Nakládání výkopku z hornin třídy těžitelnosti I, skupiny 1 až 3 do 100 m3 ručně</t>
  </si>
  <si>
    <t>292450369</t>
  </si>
  <si>
    <t>268 "dovoz do dosypávek a krajnic z MDP - dle pol. 171151112</t>
  </si>
  <si>
    <t>12</t>
  </si>
  <si>
    <t>171151112</t>
  </si>
  <si>
    <t>Uložení sypaniny z hornin nesoudržných kamenitých do násypů zhutněných</t>
  </si>
  <si>
    <t>417458813</t>
  </si>
  <si>
    <t>13</t>
  </si>
  <si>
    <t>171152501</t>
  </si>
  <si>
    <t>Zhutnění podloží z hornin soudržných nebo nesoudržných pod násypy</t>
  </si>
  <si>
    <t>840798173</t>
  </si>
  <si>
    <t>156  "vjezdy do objektů</t>
  </si>
  <si>
    <t>75   "sjezdy na pozemky</t>
  </si>
  <si>
    <t>305  "chodníky</t>
  </si>
  <si>
    <t>52+17  "reliéfní dlažba</t>
  </si>
  <si>
    <t>14</t>
  </si>
  <si>
    <t>171201231</t>
  </si>
  <si>
    <t>Poplatek za uložení zeminy a kamení na recyklační skládce (skládkovné) kód odpadu 17 05 04</t>
  </si>
  <si>
    <t>t</t>
  </si>
  <si>
    <t>-1303912699</t>
  </si>
  <si>
    <t>(55,103*2)*1,85</t>
  </si>
  <si>
    <t>171251201</t>
  </si>
  <si>
    <t>Uložení sypaniny na skládky nebo meziskládky</t>
  </si>
  <si>
    <t>329470335</t>
  </si>
  <si>
    <t>"rýhy"  2*55,103</t>
  </si>
  <si>
    <t>16</t>
  </si>
  <si>
    <t>174101101</t>
  </si>
  <si>
    <t>Zásyp jam, šachet rýh nebo kolem objektů sypaninou se zhutněním</t>
  </si>
  <si>
    <t>-91517894</t>
  </si>
  <si>
    <t>"gabion" 1,3*10   "plocha v řezu x délka</t>
  </si>
  <si>
    <t>"stávající lapač" 7</t>
  </si>
  <si>
    <t>"DN 200 dle soupisu přípojek"  ((67,36-30)*1,0*0,15)</t>
  </si>
  <si>
    <t>"DN 150 dle soupisu přípojek"   ((21,94-5)*1,0*0,15)</t>
  </si>
  <si>
    <t>(5*1*1,05+30*1*1,2)    "přípojky v hlubokých rýhách</t>
  </si>
  <si>
    <t>17</t>
  </si>
  <si>
    <t>M</t>
  </si>
  <si>
    <t>58333674</t>
  </si>
  <si>
    <t>kamenivo těžené hrubé frakce 16/32</t>
  </si>
  <si>
    <t>1862758488</t>
  </si>
  <si>
    <t>69,395*2,0</t>
  </si>
  <si>
    <t>18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</si>
  <si>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</si>
  <si>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</si>
  <si>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1879367044</t>
  </si>
  <si>
    <t>"DN 200 dle soupisu přípojek - délka x šířka x hloubka dle schéma uložení potrubí "  (67,36*1,0*0,30)</t>
  </si>
  <si>
    <t>"DN 150 dle soupisu přípojek - délka x šířka x hloubka dle schéma uložení potrubí"   (21,94*1,0*0,25)</t>
  </si>
  <si>
    <t>19</t>
  </si>
  <si>
    <t>58333651</t>
  </si>
  <si>
    <t>kamenivo těžené hrubé frakce 8/16</t>
  </si>
  <si>
    <t>-1714433050</t>
  </si>
  <si>
    <t>25,693*2,0   "obsyp potrubí  - Přepočtené koeficientem množství</t>
  </si>
  <si>
    <t>Svislé a kompletní konstrukce</t>
  </si>
  <si>
    <t>20</t>
  </si>
  <si>
    <t>359901211</t>
  </si>
  <si>
    <t>Monitoring stoky jakékoli výšky na nové kanalizaci</t>
  </si>
  <si>
    <t>m</t>
  </si>
  <si>
    <t>-753400405</t>
  </si>
  <si>
    <t>89,3   "dle pol. 871350310</t>
  </si>
  <si>
    <t>Vodorovné konstrukce</t>
  </si>
  <si>
    <t>451315111</t>
  </si>
  <si>
    <t>Podkladní nebo vyrovnávací vrstva z betonu C25/30 tl 100 mm</t>
  </si>
  <si>
    <t>-44271906</t>
  </si>
  <si>
    <t>(75+52)*2  "sjezdy na pozemky - PB tl. 200 mm</t>
  </si>
  <si>
    <t>22</t>
  </si>
  <si>
    <t>451541111</t>
  </si>
  <si>
    <t>Lože pod potrubí otevřený výkop ze štěrkodrtě</t>
  </si>
  <si>
    <t>348220868</t>
  </si>
  <si>
    <t>"DN 200 dle soupisu přípojek"  67,36*1,0*0,15</t>
  </si>
  <si>
    <t>"DN 150 dle soupisu přípojek"   21,94*1,0*0,15</t>
  </si>
  <si>
    <t>Komunikace pozemní</t>
  </si>
  <si>
    <t>23</t>
  </si>
  <si>
    <t>564851111</t>
  </si>
  <si>
    <t>Podklad ze štěrkodrtě ŠD tl 150 mm</t>
  </si>
  <si>
    <t>1437245564</t>
  </si>
  <si>
    <t>24</t>
  </si>
  <si>
    <t>564861111</t>
  </si>
  <si>
    <t>Podklad ze štěrkodrtě ŠD tl 200 mm</t>
  </si>
  <si>
    <t>1122920910</t>
  </si>
  <si>
    <t>"vyrovnávací vrstva pod sil. obrubou" 1512</t>
  </si>
  <si>
    <t>25</t>
  </si>
  <si>
    <t>596211110</t>
  </si>
  <si>
    <t>Kladení zámkové dlažby komunikací pro pěší tl 60 mm skupiny A pl do 50 m2</t>
  </si>
  <si>
    <t>387029787</t>
  </si>
  <si>
    <t>26</t>
  </si>
  <si>
    <t>59245006</t>
  </si>
  <si>
    <t>dlažba tvar obdélník betonová pro nevidomé 200x100x60mm barevná</t>
  </si>
  <si>
    <t>39036870</t>
  </si>
  <si>
    <t>"ztratné 3%" 17/100*3</t>
  </si>
  <si>
    <t>27</t>
  </si>
  <si>
    <t>596211113</t>
  </si>
  <si>
    <t>Kladení zámkové dlažby komunikací pro pěší tl 60 mm skupiny A pl přes 300 m2</t>
  </si>
  <si>
    <t>-148897950</t>
  </si>
  <si>
    <t>305   "chodník - plocha dle situace</t>
  </si>
  <si>
    <t>28</t>
  </si>
  <si>
    <t>592450380</t>
  </si>
  <si>
    <t>dlažba zámková profilová základní 20x16,5x6 cm přírodní</t>
  </si>
  <si>
    <t>445959633</t>
  </si>
  <si>
    <t>305</t>
  </si>
  <si>
    <t>"ztratné 1%" 305/100*1</t>
  </si>
  <si>
    <t>29</t>
  </si>
  <si>
    <t>596212211</t>
  </si>
  <si>
    <t>Kladení zámkové dlažby pozemních komunikací tl 80 mm skupiny A pl do 100 m2</t>
  </si>
  <si>
    <t>555360738</t>
  </si>
  <si>
    <t>30</t>
  </si>
  <si>
    <t>59245226</t>
  </si>
  <si>
    <t>dlažba tvar obdélník betonová pro nevidomé 200x100x80mm barevná</t>
  </si>
  <si>
    <t>-1166471973</t>
  </si>
  <si>
    <t>"ztratné 1%"   52/100*3</t>
  </si>
  <si>
    <t>31</t>
  </si>
  <si>
    <t>596212212</t>
  </si>
  <si>
    <t>Kladení zámkové dlažby pozemních komunikací tl 80 mm skupiny A pl do 300 m2</t>
  </si>
  <si>
    <t>1661120800</t>
  </si>
  <si>
    <t>156   "vjezdy do objektů</t>
  </si>
  <si>
    <t>32</t>
  </si>
  <si>
    <t>592450070</t>
  </si>
  <si>
    <t>dlažba zámková profilová pro komunikace 20x16,5x8 cm přírodní</t>
  </si>
  <si>
    <t>1918146801</t>
  </si>
  <si>
    <t>"ztratné 1%"   231/100*1</t>
  </si>
  <si>
    <t>Trubní vedení</t>
  </si>
  <si>
    <t>33</t>
  </si>
  <si>
    <t>721242115</t>
  </si>
  <si>
    <t>Lapač střešních splavenin z PP s kulovým kloubem na odtoku DN 110</t>
  </si>
  <si>
    <t>kus</t>
  </si>
  <si>
    <t>-1484478367</t>
  </si>
  <si>
    <t>34</t>
  </si>
  <si>
    <t>7212428R1</t>
  </si>
  <si>
    <t>Demontáž lapačů střešních splavenin DN 110</t>
  </si>
  <si>
    <t>1802608570</t>
  </si>
  <si>
    <t>35</t>
  </si>
  <si>
    <t>831263195</t>
  </si>
  <si>
    <t>Montáž potrubí z trub kameninových hrdlových s integrovaným těsněním Příplatek k cenám za zřízení kanalizační přípojky DN od 100 do 300</t>
  </si>
  <si>
    <t>416017988</t>
  </si>
  <si>
    <t>36</t>
  </si>
  <si>
    <t>871270310</t>
  </si>
  <si>
    <t>Montáž kanalizačního potrubí z plastů z polypropylenu PP hladkého plnostěnného SN 10 DN 125</t>
  </si>
  <si>
    <t>1686720924</t>
  </si>
  <si>
    <t>37</t>
  </si>
  <si>
    <t>286171010</t>
  </si>
  <si>
    <t>trubka kanalizační PP SN 10, dl. 1m, DN 125</t>
  </si>
  <si>
    <t>-288105329</t>
  </si>
  <si>
    <t>38</t>
  </si>
  <si>
    <t>871350310</t>
  </si>
  <si>
    <t>Montáž kanalizačního potrubí hladkého plnostěnného SN 10 z polypropylenu DN 200</t>
  </si>
  <si>
    <t>1346039977</t>
  </si>
  <si>
    <t>"DN 200 dle soupisu přípojek"  12,82+3,41+2,52+11,18+2,99+1,25+19,1+5,62+1,15+1,32+1,37+1,43+1,44+1,76</t>
  </si>
  <si>
    <t>"DN 150 dle soupisu přípojek"   3,50+5,15+3,5+1,94+6,30+1,55</t>
  </si>
  <si>
    <t>39</t>
  </si>
  <si>
    <t>28611131</t>
  </si>
  <si>
    <t>trubka kanalizační PVC DN 160x1000mm SN4</t>
  </si>
  <si>
    <t>46463309</t>
  </si>
  <si>
    <t>Poznámka k položce:
přípojky ŠV z PVC DN 150</t>
  </si>
  <si>
    <t>40</t>
  </si>
  <si>
    <t>28611136</t>
  </si>
  <si>
    <t>trubka kanalizační PVC DN 200x1000mm SN4</t>
  </si>
  <si>
    <t>52001717</t>
  </si>
  <si>
    <t>Poznámka k položce:
přípojky UV z PVC DN 200</t>
  </si>
  <si>
    <t>41</t>
  </si>
  <si>
    <t>871360310XX</t>
  </si>
  <si>
    <t>Montáž kanalizačního potrubí hladkého plnostěnného SN 10 z polypropylenu DN 250</t>
  </si>
  <si>
    <t>687527250</t>
  </si>
  <si>
    <t>42</t>
  </si>
  <si>
    <t>286171040</t>
  </si>
  <si>
    <t>trubka kanalizační PP SN 10, dl. 1m, DN 250</t>
  </si>
  <si>
    <t>3468354</t>
  </si>
  <si>
    <t>43</t>
  </si>
  <si>
    <t>877355211</t>
  </si>
  <si>
    <t>Montáž tvarovek z tvrdého PVC-systém KG nebo z polypropylenu-systém KG 2000 jednoosé DN 200</t>
  </si>
  <si>
    <t>164995546</t>
  </si>
  <si>
    <t>1+34+2+20+1</t>
  </si>
  <si>
    <t>44</t>
  </si>
  <si>
    <t>2865078R1</t>
  </si>
  <si>
    <t>odbočka kanalizační PVC D 200/160 mm</t>
  </si>
  <si>
    <t>-1263403769</t>
  </si>
  <si>
    <t>45</t>
  </si>
  <si>
    <t>28611400</t>
  </si>
  <si>
    <t>odbočka kanalizační plastová s hrdlem KG 250/200/45°</t>
  </si>
  <si>
    <t>1969445101</t>
  </si>
  <si>
    <t>46</t>
  </si>
  <si>
    <t>28611441</t>
  </si>
  <si>
    <t>odbočka kanalizační plastová s hrdlem KG 315/160/87°</t>
  </si>
  <si>
    <t>344951145</t>
  </si>
  <si>
    <t>47</t>
  </si>
  <si>
    <t>28611442</t>
  </si>
  <si>
    <t>odbočka kanalizační plastová s hrdlem KG 315/200/87°</t>
  </si>
  <si>
    <t>537044110</t>
  </si>
  <si>
    <t>48</t>
  </si>
  <si>
    <t>2865078R2</t>
  </si>
  <si>
    <t>771108945</t>
  </si>
  <si>
    <t>49</t>
  </si>
  <si>
    <t>2865078R3</t>
  </si>
  <si>
    <t>-1328146513</t>
  </si>
  <si>
    <t>2+20</t>
  </si>
  <si>
    <t>50</t>
  </si>
  <si>
    <t>892351111</t>
  </si>
  <si>
    <t>Tlaková zkouška vodou potrubí DN 150 nebo 200</t>
  </si>
  <si>
    <t>-1523000436</t>
  </si>
  <si>
    <t>67,36+21,94</t>
  </si>
  <si>
    <t>51</t>
  </si>
  <si>
    <t>899722112</t>
  </si>
  <si>
    <t>Krytí potrubí z plastů výstražnou fólií z PVC 25 cm</t>
  </si>
  <si>
    <t>1242056134</t>
  </si>
  <si>
    <t>89,5+12</t>
  </si>
  <si>
    <t>Ostatní konstrukce a práce, bourání</t>
  </si>
  <si>
    <t>52</t>
  </si>
  <si>
    <t>8993111R1</t>
  </si>
  <si>
    <t>Osazení ocelových nebo litinových poklopů s rámem na šachtách tunelové stoky hmotnosti jednotlivě přes 50 do 100 kg</t>
  </si>
  <si>
    <t>1630730317</t>
  </si>
  <si>
    <t>53</t>
  </si>
  <si>
    <t>5524233R1</t>
  </si>
  <si>
    <t>Mříž pro lapač splavenin</t>
  </si>
  <si>
    <t>1099242088</t>
  </si>
  <si>
    <t>54</t>
  </si>
  <si>
    <t>899432111</t>
  </si>
  <si>
    <t>Výšková úprava uličního vstupu nebo vpusti do 200 mm snížením krycího hrnce, šoupěte, nebo hydrantu bez úpravy armatur</t>
  </si>
  <si>
    <t>-1206831774</t>
  </si>
  <si>
    <t>55</t>
  </si>
  <si>
    <t>911111111</t>
  </si>
  <si>
    <t>Montáž zábradlí ocelového zabetonovaného</t>
  </si>
  <si>
    <t>-1085487087</t>
  </si>
  <si>
    <t>56</t>
  </si>
  <si>
    <t>553915340</t>
  </si>
  <si>
    <t>zábradelní systém pozinkovaný s výplní ze svislých ocelových tyčí ZSNH4/H2 - sestava 4 m</t>
  </si>
  <si>
    <t>2069727954</t>
  </si>
  <si>
    <t>57</t>
  </si>
  <si>
    <t>916131213</t>
  </si>
  <si>
    <t>Osazení silničního obrubníku betonového stojatého s boční opěrou do lože z betonu prostého</t>
  </si>
  <si>
    <t>-1149666553</t>
  </si>
  <si>
    <t xml:space="preserve">Poznámka k položce:
silniční obruba vč.snížených  obrub u vjezdů a sjezdů :-)
</t>
  </si>
  <si>
    <t>58</t>
  </si>
  <si>
    <t>59217031</t>
  </si>
  <si>
    <t>obrubník betonový silniční 1000x150x250mm</t>
  </si>
  <si>
    <t>-784734044</t>
  </si>
  <si>
    <t>949-30</t>
  </si>
  <si>
    <t>59</t>
  </si>
  <si>
    <t>59217040</t>
  </si>
  <si>
    <t>obrubník betonový bezbariérový náběhový</t>
  </si>
  <si>
    <t>47801031</t>
  </si>
  <si>
    <t>Poznámka k položce:
přechodový obrubník u vjezdů a sjezdů</t>
  </si>
  <si>
    <t>60</t>
  </si>
  <si>
    <t>916331112</t>
  </si>
  <si>
    <t>Osazení zahradního obrubníku betonového do lože z betonu s boční opěrou</t>
  </si>
  <si>
    <t>949597630</t>
  </si>
  <si>
    <t>61</t>
  </si>
  <si>
    <t>59217012</t>
  </si>
  <si>
    <t>obrubník betonový zahradní 500x80x250mm</t>
  </si>
  <si>
    <t>1011165880</t>
  </si>
  <si>
    <t>62</t>
  </si>
  <si>
    <t>919121221</t>
  </si>
  <si>
    <t>Utěsnění dilatačních spár zálivkou za studena v cementobetonovém nebo živičném krytu včetně adhezního nátěru bez těsnicího profilu pod zálivkou, pro komůrky šířky 15 mm, hloubky 20 mm</t>
  </si>
  <si>
    <t>16392376</t>
  </si>
  <si>
    <t>949   "podél obrub</t>
  </si>
  <si>
    <t>63</t>
  </si>
  <si>
    <t>9194131R1</t>
  </si>
  <si>
    <t>Lapač splavenin</t>
  </si>
  <si>
    <t>668434756</t>
  </si>
  <si>
    <t>997</t>
  </si>
  <si>
    <t xml:space="preserve"> Přesun sutě</t>
  </si>
  <si>
    <t>64</t>
  </si>
  <si>
    <t>997221551</t>
  </si>
  <si>
    <t>Vodorovná doprava suti ze sypkých materiálů do 1 km</t>
  </si>
  <si>
    <t>-969542413</t>
  </si>
  <si>
    <t>65</t>
  </si>
  <si>
    <t>997221559</t>
  </si>
  <si>
    <t>Příplatek ZKD 1 km u vodorovné dopravy suti ze sypkých materiálů</t>
  </si>
  <si>
    <t>1612837391</t>
  </si>
  <si>
    <t>90,830*14 "Přepočtené koeficientem množství</t>
  </si>
  <si>
    <t>998</t>
  </si>
  <si>
    <t>Přesun hmot</t>
  </si>
  <si>
    <t>66</t>
  </si>
  <si>
    <t>998223011</t>
  </si>
  <si>
    <t>Přesun hmot pro pozemní komunikace s krytem dlážděným</t>
  </si>
  <si>
    <t>1689310917</t>
  </si>
  <si>
    <t>67</t>
  </si>
  <si>
    <t>998223094</t>
  </si>
  <si>
    <t>Příplatek k přesunu hmot pro pozemní komunikace s krytem dlážděným za zvětšený přesun do 5000 m</t>
  </si>
  <si>
    <t>-2112412127</t>
  </si>
  <si>
    <t>68</t>
  </si>
  <si>
    <t>998223095</t>
  </si>
  <si>
    <t>Příplatek k přesunu hmot pro pozemní komunikace s krytem dlážděným za zvětšený přesun ZKD 5000 m</t>
  </si>
  <si>
    <t>-243043407</t>
  </si>
  <si>
    <t>SO 101b - Komunikace - SÚSPK</t>
  </si>
  <si>
    <t xml:space="preserve">    2 - Zakládání</t>
  </si>
  <si>
    <t>111209111</t>
  </si>
  <si>
    <t>Spálení proutí a klestu - Spálení odstraněných křovin a stromů na hromadách průměru kmene do 100 mm pro jakoukoliv plochu</t>
  </si>
  <si>
    <t>144949488</t>
  </si>
  <si>
    <t>Poznámka k položce:
Spálení odstraněných křovin a stromů na hromadách prům. kmene do 100 mm</t>
  </si>
  <si>
    <t>111251102</t>
  </si>
  <si>
    <t>Odstranění křovin a stromů průměru kmene do 100 mm i s kořeny sklonu terénu do 1:5 z celkové plochy přes 100 do 500 m2 strojně</t>
  </si>
  <si>
    <t>1224477218</t>
  </si>
  <si>
    <t>112101102</t>
  </si>
  <si>
    <t>Kácení stromů s odřezáním kmene a s odvětvením listnatých, průměru kmene přes 300 do 500 mm</t>
  </si>
  <si>
    <t>-868161677</t>
  </si>
  <si>
    <t>112111111</t>
  </si>
  <si>
    <t>Spálení větví všech druhů stromů</t>
  </si>
  <si>
    <t>-1977524068</t>
  </si>
  <si>
    <t>112201102</t>
  </si>
  <si>
    <t>Odstranění pařezů s jejich vykopáním, vytrháním nebo odstřelením, s přesekáním kořenů průměru přes 300 do 500 mm</t>
  </si>
  <si>
    <t>2055706987</t>
  </si>
  <si>
    <t>113107224</t>
  </si>
  <si>
    <t>Odstranění podkladu z kameniva drceného tl 400 mm strojně pl přes 200 m2</t>
  </si>
  <si>
    <t>508068550</t>
  </si>
  <si>
    <t>49+(27+19+24)+(11+12+7+27)   "odstranění nezpevněných sjezdů - komplet</t>
  </si>
  <si>
    <t>98+37+80+39+127   "zpevněné sjezdy</t>
  </si>
  <si>
    <t>113107225</t>
  </si>
  <si>
    <t>Odstranění podkladu z kameniva drceného tl 500 mm strojně pl přes 200 m2</t>
  </si>
  <si>
    <t>-2009516114</t>
  </si>
  <si>
    <t>2060   "HLAVNÍ TRASA vč. napojení MK</t>
  </si>
  <si>
    <t>50     "pro napojení na ZÚ a na KÚ</t>
  </si>
  <si>
    <t>113107242</t>
  </si>
  <si>
    <t>Odstranění krytu živičného tl 100 mm strojně pl přes 200 m2</t>
  </si>
  <si>
    <t>-423147787</t>
  </si>
  <si>
    <t>Poznámka k položce:
odstranění krytu stávající voz. po rozrušení dle pol. 113108442 vč. naložení na dopr. prostředek</t>
  </si>
  <si>
    <t>2060   "hlavní komunikace</t>
  </si>
  <si>
    <t>50   "při napojení na ZÚ a na KÚ</t>
  </si>
  <si>
    <t>113108442</t>
  </si>
  <si>
    <t>Rozrytí krytu z kameniva bez zhutnění s živičným pojivem</t>
  </si>
  <si>
    <t>1153159711</t>
  </si>
  <si>
    <t>Poznámka k položce:
Rozrušení stávajícího krytu vozovky</t>
  </si>
  <si>
    <t>121151123</t>
  </si>
  <si>
    <t>Sejmutí ornice plochy přes 500 m2 tl vrstvy do 200 mm strojně</t>
  </si>
  <si>
    <t>896790424</t>
  </si>
  <si>
    <t xml:space="preserve">Poznámka k položce:
nevhodný materiál, odvezen na skládku
</t>
  </si>
  <si>
    <t>(177+196+139+73+239+18+181+82+55+158+426+27+27+319+67)*1,08  "plochy dle situace a zaměření x koef.pro sklon svahu</t>
  </si>
  <si>
    <t>122151404</t>
  </si>
  <si>
    <t>Vykopávky v zemníku na suchu v hornině třídy těžitelnosti I, skupiny 1 a 2 objem do 500 m3 strojně</t>
  </si>
  <si>
    <t>-968090174</t>
  </si>
  <si>
    <t>1538,16*0,10    "dovoz ornice ze zemníku</t>
  </si>
  <si>
    <t>-1278270920</t>
  </si>
  <si>
    <t>1432,15*(3/4)   "odkop pro AZ dle pol. 171152111</t>
  </si>
  <si>
    <t>(98+37+80+39+127)*0,5*(3/4)   "odkop pro AZ pod zpevněné sjezdy</t>
  </si>
  <si>
    <t>-1113103813</t>
  </si>
  <si>
    <t>1432,15*(1/4)   "odkop pro AZ dle pol. 171152111</t>
  </si>
  <si>
    <t>(98+37+80+39+127)*0,5*(1/4)   "odkop pro AZ pod zpevněné sjezdy</t>
  </si>
  <si>
    <t>132251103</t>
  </si>
  <si>
    <t>Hloubení rýh nezapažených  š do 800 mm v hornině třídy těžitelnosti I, skupiny 3 objem do 100 m3 strojně</t>
  </si>
  <si>
    <t>449446644</t>
  </si>
  <si>
    <t>(740*0,4*0,5)/2   "hloubení pro trativody - rozděleno na poloviny pro tř. I a tř. II</t>
  </si>
  <si>
    <t>132351103</t>
  </si>
  <si>
    <t>Hloubení rýh nezapažených  š do 800 mm v hornině třídy těžitelnosti II, skupiny 4 objem do 100 m3 strojně</t>
  </si>
  <si>
    <t>-552862434</t>
  </si>
  <si>
    <t>162201402</t>
  </si>
  <si>
    <t>Vodorovné přemístění větví stromů listnatých do 1 km D kmene do 500 mm</t>
  </si>
  <si>
    <t>-1039755400</t>
  </si>
  <si>
    <t>162201412</t>
  </si>
  <si>
    <t>Vodorovné přemístění kmenů stromů listnatých do 1 km D kmene do 500 mm</t>
  </si>
  <si>
    <t>982939832</t>
  </si>
  <si>
    <t>162201422</t>
  </si>
  <si>
    <t>Vodorovné přemístění pařezů do 1 km D do 500 mm</t>
  </si>
  <si>
    <t>-1862753833</t>
  </si>
  <si>
    <t>162301932</t>
  </si>
  <si>
    <t>Příplatek k vodorovnému přemístění větví stromů listnatých D kmene do 500 mm ZKD 1 km</t>
  </si>
  <si>
    <t>1035836334</t>
  </si>
  <si>
    <t xml:space="preserve">Poznámka k položce:
celkem 20 km </t>
  </si>
  <si>
    <t>4*19 'Přepočtené koeficientem množství</t>
  </si>
  <si>
    <t>162301952</t>
  </si>
  <si>
    <t>Příplatek k vodorovnému přemístění kmenů stromů listnatých D kmene do 500 mm ZKD 1 km</t>
  </si>
  <si>
    <t>1928840207</t>
  </si>
  <si>
    <t xml:space="preserve">Poznámka k položce:
celkem 20 km
</t>
  </si>
  <si>
    <t>162301972</t>
  </si>
  <si>
    <t>Příplatek k vodorovnému přemístění pařezů D 500 mm ZKD 1 km</t>
  </si>
  <si>
    <t>320230485</t>
  </si>
  <si>
    <t>-1736846760</t>
  </si>
  <si>
    <t>48,2+59,6  "přísyp svahů a násypy - dovoz z MDP</t>
  </si>
  <si>
    <t>107,8   "z výkopů na MDP pro použití zpět</t>
  </si>
  <si>
    <t>-520385628</t>
  </si>
  <si>
    <t>1249,5-107,8    "odkopy pro AZ - odečet zeminy pro použití zpět na dosypávky</t>
  </si>
  <si>
    <t>74    "z hloubení rýh</t>
  </si>
  <si>
    <t>2358,72*0,10   "odvoz ornice na skládku</t>
  </si>
  <si>
    <t>63424008</t>
  </si>
  <si>
    <t>416,5   "výkop na skládku</t>
  </si>
  <si>
    <t>74   "z hloubení rýh na skládku</t>
  </si>
  <si>
    <t>770547307</t>
  </si>
  <si>
    <t>153,816  "ornice ze zemníku</t>
  </si>
  <si>
    <t>107,8  "dovoz do násypů z MDP - dle pol. 171151112</t>
  </si>
  <si>
    <t>1097292226</t>
  </si>
  <si>
    <t>48,2+59,6   "přísyp svahů a násypy - dovoz z MDP</t>
  </si>
  <si>
    <t>171152111</t>
  </si>
  <si>
    <t>Uložení sypaniny z hornin nesoudržných a sypkých do násypů zhutněných v aktivní zóně silnic a dálnic</t>
  </si>
  <si>
    <t>-1930997680</t>
  </si>
  <si>
    <t>2293*1,1*0,5  "dle situace - obrusná vrstva hlavní komunikace x koef.rozšíření</t>
  </si>
  <si>
    <t>(114+43+32+24+81+48)*0,5   "kce vozovky v místě napojení MK dle jiné PD</t>
  </si>
  <si>
    <t>1092834259</t>
  </si>
  <si>
    <t>8,5*370   "šířka x délka</t>
  </si>
  <si>
    <t>171201221R</t>
  </si>
  <si>
    <t>Poplatek za zemník</t>
  </si>
  <si>
    <t>-1242325172</t>
  </si>
  <si>
    <t>153,816*1,85</t>
  </si>
  <si>
    <t>1651007931</t>
  </si>
  <si>
    <t>"rýhy"  2*74</t>
  </si>
  <si>
    <t>1249,5   "odkopy pro AZ - na skládku i MDP</t>
  </si>
  <si>
    <t>171201221</t>
  </si>
  <si>
    <t>Poplatek za uložení na skládce (skládkovné) zeminy a kamení kód odpadu 17 05 04</t>
  </si>
  <si>
    <t>110388294</t>
  </si>
  <si>
    <t>1249,5-107,8   "odkopy pro AZ - odečet zeminy pro zpětné použití</t>
  </si>
  <si>
    <t>1942,072*1,85 'Přepočtené koeficientem množství</t>
  </si>
  <si>
    <t>181202301</t>
  </si>
  <si>
    <t>Úprava pláně na stavbách dálnic na násypech bez zhutnění</t>
  </si>
  <si>
    <t>-2024334676</t>
  </si>
  <si>
    <t>1538,16  "dle pol. 181351113 a 182351123</t>
  </si>
  <si>
    <t>181202305</t>
  </si>
  <si>
    <t>Úprava pláně na stavbách dálnic na násypech se zhutněním</t>
  </si>
  <si>
    <t>587747497</t>
  </si>
  <si>
    <t>2293*1,2   "dle situace - obrusná vrstva hlavní komunikace x koef.rozšíření</t>
  </si>
  <si>
    <t>(3,25*6,5)+(3,25*6,0)   "délka x šířka na ZÚ a na KÚ</t>
  </si>
  <si>
    <t>181351113</t>
  </si>
  <si>
    <t>Rozprostření ornice tl vrstvy do 200 mm pl přes 500 m2 v rovině nebo ve svahu do 1:5 strojně</t>
  </si>
  <si>
    <t>-496714041</t>
  </si>
  <si>
    <t>(1508*1,02)-(115+355)    "plocha zeleně x koef. pro sklon - odečet svahů nad 1:5</t>
  </si>
  <si>
    <t>181451121</t>
  </si>
  <si>
    <t>Založení trávníku na půdě předem připravené plochy přes 1000 m2 výsevem včetně utažení lučního v rovině nebo na svahu do 1:5</t>
  </si>
  <si>
    <t>-1014033211</t>
  </si>
  <si>
    <t>005724700</t>
  </si>
  <si>
    <t>osivo směs travní univerzál</t>
  </si>
  <si>
    <t>kg</t>
  </si>
  <si>
    <t>-1884250588</t>
  </si>
  <si>
    <t>1538,16*0,025 "Přepočtené koeficientem množství</t>
  </si>
  <si>
    <t>182151111</t>
  </si>
  <si>
    <t>Svahování v zářezech v hornině třídy těžitelnosti I, skupiny 1 až 3</t>
  </si>
  <si>
    <t>1552987351</t>
  </si>
  <si>
    <t>182251101</t>
  </si>
  <si>
    <t>Svahování násypů</t>
  </si>
  <si>
    <t>-675915793</t>
  </si>
  <si>
    <t>470-115</t>
  </si>
  <si>
    <t>182351123</t>
  </si>
  <si>
    <t>Rozprostření ornice pl do 500 m2 ve svahu přes 1:5 tl vrstvy do 200 mm strojně</t>
  </si>
  <si>
    <t>900281039</t>
  </si>
  <si>
    <t>115+355</t>
  </si>
  <si>
    <t>Zakládání</t>
  </si>
  <si>
    <t>211971121</t>
  </si>
  <si>
    <t>Zřízení opláštění žeber nebo trativodů geotextilií v rýze nebo zářezu sklonu přes 1:2 š do 2,5 m</t>
  </si>
  <si>
    <t>860660938</t>
  </si>
  <si>
    <t>(0,5*2+0,4*2)*740   "pro drenáže</t>
  </si>
  <si>
    <t>69311070</t>
  </si>
  <si>
    <t>geotextilie netkaná separační, ochranná, filtrační, drenážní PP 400g/m2</t>
  </si>
  <si>
    <t>-1352651568</t>
  </si>
  <si>
    <t>212752521</t>
  </si>
  <si>
    <t>Trativod z drenážních trubek korugovaných PP SN 8 perforace 120° včetně lože otevřený výkop DN 150 pro liniové stavby</t>
  </si>
  <si>
    <t>-1831518627</t>
  </si>
  <si>
    <t>(715-345)*2    "délka trasy x dvě strany</t>
  </si>
  <si>
    <t>2127552R1</t>
  </si>
  <si>
    <t>Vyústění drenáže do svahu, obetonování</t>
  </si>
  <si>
    <t>1666535458</t>
  </si>
  <si>
    <t>274311127</t>
  </si>
  <si>
    <t>Základové pasy, prahy, věnce a ostruhy z betonu prostého C 25/30</t>
  </si>
  <si>
    <t>-119373556</t>
  </si>
  <si>
    <t>Poznámka k položce:
základ pod gabionovou zídku</t>
  </si>
  <si>
    <t>10,0*1,0*0,6   "délka x šířka x výška</t>
  </si>
  <si>
    <t>274361116</t>
  </si>
  <si>
    <t>Výztuž základových pasů, prahů, věnců a ostruh z betonářské oceli 10 505</t>
  </si>
  <si>
    <t>-78775021</t>
  </si>
  <si>
    <t>(10/0,5)*1,0   "počet kusů na délce 10,5m ve vzdálenosti 0,5 m x délka jednoho kusu</t>
  </si>
  <si>
    <t>(20*3,14*0,01*0,01)*7,850</t>
  </si>
  <si>
    <t>291111111</t>
  </si>
  <si>
    <t>Podklad pro zpevněné plochy s rozprostřením a s hutněním z kameniva drceného frakce 0 - 63 mm</t>
  </si>
  <si>
    <t>-937899055</t>
  </si>
  <si>
    <t>888,2</t>
  </si>
  <si>
    <t>"gabion" 2,2</t>
  </si>
  <si>
    <t>327215421</t>
  </si>
  <si>
    <t>Opěrná zeď z gabionových matrací dvouzákrutová síť úprava poplastovaný galfan vyplněná kamenem</t>
  </si>
  <si>
    <t>624428865</t>
  </si>
  <si>
    <t>11*0,8    "gabion vlevo v km 0,450</t>
  </si>
  <si>
    <t>388995212</t>
  </si>
  <si>
    <t>Chránička kabelů v římse z trub HDPE přes DN 80 do DN 110</t>
  </si>
  <si>
    <t>195205544</t>
  </si>
  <si>
    <t>-1172345333</t>
  </si>
  <si>
    <t>"odvodňovací vrstva ŠD do svahu - JE TAM NĚKDE?" 300</t>
  </si>
  <si>
    <t>(114+43+32+24+81+48)*2   "kce vozovky v místě napojení MK dle jiné PD</t>
  </si>
  <si>
    <t>1112984485</t>
  </si>
  <si>
    <t>435</t>
  </si>
  <si>
    <t>4,2   "pod dlažbou z lomového kamene</t>
  </si>
  <si>
    <t>564871111</t>
  </si>
  <si>
    <t>Podklad ze štěrkodrtě ŠD tl 250 mm</t>
  </si>
  <si>
    <t>-402009534</t>
  </si>
  <si>
    <t>565135121</t>
  </si>
  <si>
    <t>Asfaltový beton vrstva podkladní ACP 16 (obalované kamenivo OKS) tl 50 mm š přes 3 m</t>
  </si>
  <si>
    <t>2128703244</t>
  </si>
  <si>
    <t>Poznámka k položce:
ACP 16+</t>
  </si>
  <si>
    <t>114+43+32+24+81+48   "kce vozovky v místě napojení MK dle jiné PD</t>
  </si>
  <si>
    <t>565156121</t>
  </si>
  <si>
    <t>Asfaltový beton vrstva podkladní ACP 22 (obalované kamenivo OKH) tl 100 mm š přes 3 m</t>
  </si>
  <si>
    <t>-1205330447</t>
  </si>
  <si>
    <t>Poznámka k položce:
ACP 22S</t>
  </si>
  <si>
    <t xml:space="preserve">2293   "dle situace - obrusná vrstva hlavní komunikace </t>
  </si>
  <si>
    <t>(4,0*6,5)+(4,0*6,0)   "délka x šířka na ZÚ a na KÚ</t>
  </si>
  <si>
    <t>567132113</t>
  </si>
  <si>
    <t>Podklad ze směsi stmelené cementem SC C 8/10 (KSC I) tl 180 mm</t>
  </si>
  <si>
    <t>2141025509</t>
  </si>
  <si>
    <t xml:space="preserve">2293*1,15   "dle situace - obrusná vrstva hlavní komunikace x koef. rozšíření </t>
  </si>
  <si>
    <t>(3,5*6,5)+(3,5*6,0)   "délka x šířka na ZÚ a na KÚ</t>
  </si>
  <si>
    <t>569231111</t>
  </si>
  <si>
    <t>Zpevnění krajnic štěrkopískem nebo kamenivem těženým tl 100 mm</t>
  </si>
  <si>
    <t>769897919</t>
  </si>
  <si>
    <t>569903311</t>
  </si>
  <si>
    <t>Zřízení zemních krajnic se zhutněním</t>
  </si>
  <si>
    <t>1708081720</t>
  </si>
  <si>
    <t>168+101   "dle příčných řezů</t>
  </si>
  <si>
    <t>573111112</t>
  </si>
  <si>
    <t>Postřik živičný infiltrační s posypem z asfaltu množství 1 kg/m2</t>
  </si>
  <si>
    <t>-446054435</t>
  </si>
  <si>
    <t xml:space="preserve">Poznámka k položce:
pod ACP 16+ a ACP 22S
</t>
  </si>
  <si>
    <t>2343  "dle pol. 565156121</t>
  </si>
  <si>
    <t>342  "dle pol. 565135121</t>
  </si>
  <si>
    <t>573211106</t>
  </si>
  <si>
    <t>Postřik živičný spojovací z asfaltu v množství 0,20 kg/m2</t>
  </si>
  <si>
    <t>-1629887809</t>
  </si>
  <si>
    <t>Poznámka k položce:
pod vrstvami ACO a ACL</t>
  </si>
  <si>
    <t>2343*2  "dle pol. 577144141 a 577165122</t>
  </si>
  <si>
    <t>342*2  "dle pol. 577134121 a pol. 577155112</t>
  </si>
  <si>
    <t>577134121</t>
  </si>
  <si>
    <t>Asfaltový beton vrstva obrusná ACO 11 (ABS) tř. I tl 40 mm š přes 3 m z nemodifikovaného asfaltu</t>
  </si>
  <si>
    <t>-1004007274</t>
  </si>
  <si>
    <t>577144141</t>
  </si>
  <si>
    <t>Asfaltový beton vrstva obrusná ACO 11 (ABS) tř. I tl 50 mm š přes 3 m z modifikovaného asfaltu</t>
  </si>
  <si>
    <t>174186729</t>
  </si>
  <si>
    <t>Poznámka k položce:
ACO 11S</t>
  </si>
  <si>
    <t>577155112</t>
  </si>
  <si>
    <t>Asfaltový beton vrstva ložní ACL 16 (ABH) tl 60 mm š do 3 m z nemodifikovaného asfaltu</t>
  </si>
  <si>
    <t>-619231716</t>
  </si>
  <si>
    <t>Poznámka k položce:
ACL 16+</t>
  </si>
  <si>
    <t>577165122</t>
  </si>
  <si>
    <t>Asfaltový beton vrstva ložní ACL 16 (ABH) tl 70 mm š přes 3 m z nemodifikovaného asfaltu</t>
  </si>
  <si>
    <t>-1344952601</t>
  </si>
  <si>
    <t>Poznámka k položce:
ACL 16S</t>
  </si>
  <si>
    <t>594511111</t>
  </si>
  <si>
    <t>Dlažba z lomového kamene s provedením lože z betonu</t>
  </si>
  <si>
    <t>-1286534829</t>
  </si>
  <si>
    <t>4,2     "tl. 250 mm</t>
  </si>
  <si>
    <t>871315251</t>
  </si>
  <si>
    <t>Kanalizační potrubí z tvrdého PVC vícevrstvé tuhost třídy SN16 DN 150</t>
  </si>
  <si>
    <t>72227644</t>
  </si>
  <si>
    <t>55   "přípojky mezi vpustmi (a šachtami) a kanalizací</t>
  </si>
  <si>
    <t>895941111</t>
  </si>
  <si>
    <t>Zřízení vpusti kanalizační uliční z betonových dílců typ UV-50 normální</t>
  </si>
  <si>
    <t>341628681</t>
  </si>
  <si>
    <t>592238730</t>
  </si>
  <si>
    <t>mříž vtoková s rámem pro uliční vpusti 500/500</t>
  </si>
  <si>
    <t>442536289</t>
  </si>
  <si>
    <t>286618160</t>
  </si>
  <si>
    <t>koš kalový pro silniční vpusť 315 mm</t>
  </si>
  <si>
    <t>310779875</t>
  </si>
  <si>
    <t>BTL.0006308.URS</t>
  </si>
  <si>
    <t>skruž betonová pro uliční vpusť horní TBV-Q 450/570/5d</t>
  </si>
  <si>
    <t>-1847005711</t>
  </si>
  <si>
    <t>69</t>
  </si>
  <si>
    <t>592238520</t>
  </si>
  <si>
    <t>dno betonové pro uliční vpusť s kalovou prohlubní 45x30x5 cm</t>
  </si>
  <si>
    <t>-605281761</t>
  </si>
  <si>
    <t xml:space="preserve">Poznámka k položce:
do kanalizace
</t>
  </si>
  <si>
    <t>70</t>
  </si>
  <si>
    <t>5922385R1</t>
  </si>
  <si>
    <t>skruž betonová pro uliční vpusť s výtokovým otvorem PVC, 45x35x5 cm</t>
  </si>
  <si>
    <t>-1688742518</t>
  </si>
  <si>
    <t>71</t>
  </si>
  <si>
    <t>BTL.0006308.URS.R</t>
  </si>
  <si>
    <t>skruž betonová pro uliční vpusť horní TBV-Q 450/570/3z</t>
  </si>
  <si>
    <t>1076092066</t>
  </si>
  <si>
    <t>Poznámka k položce:
dle výkresu 5.2</t>
  </si>
  <si>
    <t>72</t>
  </si>
  <si>
    <t>BTL.0006303.URS</t>
  </si>
  <si>
    <t>dno betonové pro uliční vpusť s výtokovým otvorem TBV-Q 450/330/1a a odtok PVC DN 200</t>
  </si>
  <si>
    <t>907688031</t>
  </si>
  <si>
    <t xml:space="preserve">Poznámka k položce:
přípojky do dešťové kanalizace
</t>
  </si>
  <si>
    <t>73</t>
  </si>
  <si>
    <t>592238640</t>
  </si>
  <si>
    <t>prstenec betonový pro uliční vpusť vyrovnávací 39 x 6 x 13 cm</t>
  </si>
  <si>
    <t>1604381093</t>
  </si>
  <si>
    <t>74</t>
  </si>
  <si>
    <t>899331111</t>
  </si>
  <si>
    <t>Výšková úprava uličního vstupu nebo vpusti do 200 mm zvýšením poklopu</t>
  </si>
  <si>
    <t>523275239</t>
  </si>
  <si>
    <t>75</t>
  </si>
  <si>
    <t>899332111</t>
  </si>
  <si>
    <t>Výšková úprava uličního vstupu nebo vpusti do 200 mm snížením poklopu</t>
  </si>
  <si>
    <t>-1682809235</t>
  </si>
  <si>
    <t>76</t>
  </si>
  <si>
    <t>899431111</t>
  </si>
  <si>
    <t>Výšková úprava uličního vstupu nebo vpusti do 200 mm zvýšením krycího hrnce, šoupěte nebo hydrantu bez úpravy armatur</t>
  </si>
  <si>
    <t>-953772183</t>
  </si>
  <si>
    <t>77</t>
  </si>
  <si>
    <t>914111111</t>
  </si>
  <si>
    <t>Montáž svislé dopravní značky základní velikosti do 1 m2 objímkami na sloupky nebo konzoly</t>
  </si>
  <si>
    <t>-1600181396</t>
  </si>
  <si>
    <t>78</t>
  </si>
  <si>
    <t>404440100</t>
  </si>
  <si>
    <t>značka dopravní svislá výstražná FeZn A1 - A30, P1,P4 900 mm</t>
  </si>
  <si>
    <t>452614188</t>
  </si>
  <si>
    <t>"P4" 3</t>
  </si>
  <si>
    <t>"P2" 3</t>
  </si>
  <si>
    <t>"IP10a" 1</t>
  </si>
  <si>
    <t>"B20a" 2</t>
  </si>
  <si>
    <t>79</t>
  </si>
  <si>
    <t>404455220</t>
  </si>
  <si>
    <t>značka dopravní svislá retroreflexní fólie tř. 1, FeZn-Al rám., 1000 x 750 mm</t>
  </si>
  <si>
    <t>-210172793</t>
  </si>
  <si>
    <t>"IP26a" 3</t>
  </si>
  <si>
    <t>"IP26b" 3</t>
  </si>
  <si>
    <t>80</t>
  </si>
  <si>
    <t>404455260</t>
  </si>
  <si>
    <t>značka dopravní svislá retroreflexní fólie tř. 1, FeZn-Al rám., 1350 x 500 mm</t>
  </si>
  <si>
    <t>368862311</t>
  </si>
  <si>
    <t>"IS3d" 2</t>
  </si>
  <si>
    <t>81</t>
  </si>
  <si>
    <t>40445625</t>
  </si>
  <si>
    <t>informativní značky provozní IP8, IP9, IP11-IP13 500x700mm</t>
  </si>
  <si>
    <t>-963513244</t>
  </si>
  <si>
    <t>"IZ 4a"   4</t>
  </si>
  <si>
    <t>"IZ4b"   2</t>
  </si>
  <si>
    <t>82</t>
  </si>
  <si>
    <t>914511111</t>
  </si>
  <si>
    <t>Montáž sloupku dopravních značek délky do 3,5 m s betonovým základem</t>
  </si>
  <si>
    <t>-195857760</t>
  </si>
  <si>
    <t>83</t>
  </si>
  <si>
    <t>404452300</t>
  </si>
  <si>
    <t>sloupek Zn 70 - 350</t>
  </si>
  <si>
    <t>-1907351701</t>
  </si>
  <si>
    <t>84</t>
  </si>
  <si>
    <t>404452540</t>
  </si>
  <si>
    <t>víčko plastové na sloupek 70</t>
  </si>
  <si>
    <t>903908838</t>
  </si>
  <si>
    <t>85</t>
  </si>
  <si>
    <t>404452570</t>
  </si>
  <si>
    <t>upínací svorka na sloupek US 70</t>
  </si>
  <si>
    <t>132095192</t>
  </si>
  <si>
    <t>86</t>
  </si>
  <si>
    <t>915111112</t>
  </si>
  <si>
    <t>Vodorovné dopravní značení dělící čáry souvislé š 125 mm retroreflexní bílá barva</t>
  </si>
  <si>
    <t>825979167</t>
  </si>
  <si>
    <t>"V4/0,125" 2*370-(39+61)</t>
  </si>
  <si>
    <t>"V1/0,125"370-41</t>
  </si>
  <si>
    <t>87</t>
  </si>
  <si>
    <t>915111122</t>
  </si>
  <si>
    <t>Vodorovné dopravní značení dělící čáry přerušované š 125 mm retroreflexní bílá barva</t>
  </si>
  <si>
    <t>2146965623</t>
  </si>
  <si>
    <t>"V2b 3/1,5/0,125"   16+25</t>
  </si>
  <si>
    <t>"V2b 1,5/1,5/0,125"   23+17+21</t>
  </si>
  <si>
    <t>88</t>
  </si>
  <si>
    <t>915611111</t>
  </si>
  <si>
    <t>Předznačení vodorovného liniového značení</t>
  </si>
  <si>
    <t>1065579870</t>
  </si>
  <si>
    <t>89</t>
  </si>
  <si>
    <t>919724131</t>
  </si>
  <si>
    <t>Drenážní geosyntetikum s tuhým jádrem laminované geotextilií a fólií</t>
  </si>
  <si>
    <t>1374527264</t>
  </si>
  <si>
    <t>Poznámka k položce:
Poznámka k položce: Geotextilie pro odvodnění konstrukčních vrstev, geosyntetikum tl. 5-15mm, souč. propustnosti &gt;1.10-4  m.s-1</t>
  </si>
  <si>
    <t>740*0,5*2</t>
  </si>
  <si>
    <t>90</t>
  </si>
  <si>
    <t>919726121</t>
  </si>
  <si>
    <t>Geotextilie netkaná pro ochranu, separaci nebo filtraci měrná hmotnost do 200 g/m2</t>
  </si>
  <si>
    <t>1982263314</t>
  </si>
  <si>
    <t>"gabion" 18</t>
  </si>
  <si>
    <t>91</t>
  </si>
  <si>
    <t>919735111</t>
  </si>
  <si>
    <t>Řezání stávajícího živičného krytu hl do 50 mm</t>
  </si>
  <si>
    <t>877681695</t>
  </si>
  <si>
    <t>2*370+185+1350</t>
  </si>
  <si>
    <t>92</t>
  </si>
  <si>
    <t>919735113</t>
  </si>
  <si>
    <t>Řezání stávajícího živičného krytu hl do 150 mm</t>
  </si>
  <si>
    <t>734611618</t>
  </si>
  <si>
    <t>2*370+(6,5+6,0+5,0+3,7+6,3+5,0+6,0+5,0)   "délka trasy po stranách + ZÚ  a KÚ a napojení na MK</t>
  </si>
  <si>
    <t>93</t>
  </si>
  <si>
    <t>935113211</t>
  </si>
  <si>
    <t>Osazení odvodňovacího žlabu s krycím roštem betonového šířky do 200 mm</t>
  </si>
  <si>
    <t>730355895</t>
  </si>
  <si>
    <t>94</t>
  </si>
  <si>
    <t>56241021</t>
  </si>
  <si>
    <t>žlab PE vyztužený skelnými vlákny zátěž A15-D 400kN světlá š 150mm</t>
  </si>
  <si>
    <t>816266442</t>
  </si>
  <si>
    <t>"šířka 150mm"   6,0+5,0+5,32+3,6+3,7</t>
  </si>
  <si>
    <t>95</t>
  </si>
  <si>
    <t>5922710R1</t>
  </si>
  <si>
    <t>Liniový žlab šířka 150mm-revizní díl</t>
  </si>
  <si>
    <t>-417076238</t>
  </si>
  <si>
    <t>96</t>
  </si>
  <si>
    <t>5922710R2</t>
  </si>
  <si>
    <t>Liniový žlab šířka 150mm-vpust s litinovou mříží D400 a kalovým košem</t>
  </si>
  <si>
    <t>233057500</t>
  </si>
  <si>
    <t>97</t>
  </si>
  <si>
    <t>56241027</t>
  </si>
  <si>
    <t>žlab PE vyztužený skelnými vlákny zátěž A15-D 400kN světlá š 200mm</t>
  </si>
  <si>
    <t>-1195172690</t>
  </si>
  <si>
    <t>98</t>
  </si>
  <si>
    <t>5922710R3</t>
  </si>
  <si>
    <t>liniový žlab šířka 200mm-revizní díl</t>
  </si>
  <si>
    <t>1150727445</t>
  </si>
  <si>
    <t>99</t>
  </si>
  <si>
    <t>5922710R4</t>
  </si>
  <si>
    <t>liniový žlab šířka 200mm - vpust s litinovou mříží D400 a kalovým košem</t>
  </si>
  <si>
    <t>709720755</t>
  </si>
  <si>
    <t>100</t>
  </si>
  <si>
    <t>964011111</t>
  </si>
  <si>
    <t>Demontáž prefabrikovaných základových pasů z ŽB hmotnosti do 5 t</t>
  </si>
  <si>
    <t>332282307</t>
  </si>
  <si>
    <t>Poznámka k položce:
Odstranění betonového čela propustku</t>
  </si>
  <si>
    <t>101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</si>
  <si>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</si>
  <si>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</si>
  <si>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-847358576</t>
  </si>
  <si>
    <t>2   "IS 12 a, IS 12b</t>
  </si>
  <si>
    <t>102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</si>
  <si>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</si>
  <si>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</si>
  <si>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1258712577</t>
  </si>
  <si>
    <t>6+4+1+4</t>
  </si>
  <si>
    <t>103</t>
  </si>
  <si>
    <t>966008113</t>
  </si>
  <si>
    <t>Bourání trubního propustku do DN 800</t>
  </si>
  <si>
    <t>560516873</t>
  </si>
  <si>
    <t>16+28+5  "dle situace v km 0,450,  0,520  a  0,600 vpravo</t>
  </si>
  <si>
    <t>104</t>
  </si>
  <si>
    <t>796828687</t>
  </si>
  <si>
    <t>323,060+1582,5  "spodní vrstvy vozovek dle pol. 113107224 a 11310225</t>
  </si>
  <si>
    <t>105</t>
  </si>
  <si>
    <t>Vodorovná doprava suti bez naložení, ale se složením a s hrubým urovnáním Příplatek k ceně za každý další i započatý 1 km přes 1 km</t>
  </si>
  <si>
    <t>939982714</t>
  </si>
  <si>
    <t>1905,56*19 "Přepočtené koeficientem množství</t>
  </si>
  <si>
    <t>106</t>
  </si>
  <si>
    <t>997221561R</t>
  </si>
  <si>
    <t>Vodorovná doprava suti z kusových materiálů dle výběru skládky zhotovitelem</t>
  </si>
  <si>
    <t>-74904312</t>
  </si>
  <si>
    <t>Poznámka k položce:
asfalt ze stáv.vozovky dle diagnostiky a zkoušek na PAU třída 4
odvoz nevhodného materiálu na skládku</t>
  </si>
  <si>
    <t>548,020   "vybourané  asf.vrstvy dle pol. 113107242</t>
  </si>
  <si>
    <t>107</t>
  </si>
  <si>
    <t>997221561</t>
  </si>
  <si>
    <t>Vodorovná doprava suti z kusových materiálů do 1 km</t>
  </si>
  <si>
    <t>147956805</t>
  </si>
  <si>
    <t xml:space="preserve">Poznámka k položce:
ŽB z propustků
</t>
  </si>
  <si>
    <t>20,88   "čela propustků dle pol. 964011111</t>
  </si>
  <si>
    <t>100,695   "propustky dle pol. 966008113</t>
  </si>
  <si>
    <t>108</t>
  </si>
  <si>
    <t>997221569</t>
  </si>
  <si>
    <t>Příplatek ZKD 1 km u vodorovné dopravy suti z kusových materiálů</t>
  </si>
  <si>
    <t>526272642</t>
  </si>
  <si>
    <t>121,575*19 'Přepočtené koeficientem množství</t>
  </si>
  <si>
    <t>109</t>
  </si>
  <si>
    <t>997221645</t>
  </si>
  <si>
    <t>Poplatek za uložení na skládce (skládkovné) odpadu asfaltového nevhodného</t>
  </si>
  <si>
    <t>234426983</t>
  </si>
  <si>
    <t>Poznámka k položce:
Vybouraný asfalt s dehtem - ZAS-T3 a ZAS-T4</t>
  </si>
  <si>
    <t>110</t>
  </si>
  <si>
    <t>997221862</t>
  </si>
  <si>
    <t>Poplatek za uložení stavebního odpadu na recyklační skládce (skládkovné) z armovaného betonu pod kódem 17 01 01</t>
  </si>
  <si>
    <t>-345458819</t>
  </si>
  <si>
    <t>Poznámka k položce:
železobeton dle pol. 997221561</t>
  </si>
  <si>
    <t>111</t>
  </si>
  <si>
    <t>997221873</t>
  </si>
  <si>
    <t>Poplatek za uložení stavebního odpadu na recyklační skládce (skládkovné) zeminy a kamení zatříděného do Katalogu odpadů pod kódem 17 05 04</t>
  </si>
  <si>
    <t>-1976019777</t>
  </si>
  <si>
    <t>112</t>
  </si>
  <si>
    <t>998225111</t>
  </si>
  <si>
    <t>Přesun hmot pro komunikace s krytem z kameniva, monolitickým betonovým nebo živičným dopravní vzdálenost do 200 m jakékoliv délky objektu</t>
  </si>
  <si>
    <t>-1175715042</t>
  </si>
  <si>
    <t>113</t>
  </si>
  <si>
    <t>998225191</t>
  </si>
  <si>
    <t>Příplatek k přesunu hmot pro pozemní komunikace s krytem z kamene, živičným, betonovým do 1000 m</t>
  </si>
  <si>
    <t>-156469179</t>
  </si>
  <si>
    <t>SO 191 - DIO</t>
  </si>
  <si>
    <t>122111101</t>
  </si>
  <si>
    <t>Odkopávky a prokopávky v hornině třídy těžitelnosti I, skupiny 1 a 2 ručně</t>
  </si>
  <si>
    <t>-315933526</t>
  </si>
  <si>
    <t>436146006</t>
  </si>
  <si>
    <t>167151101</t>
  </si>
  <si>
    <t>Nakládání výkopku z hornin třídy těžitelnosti I, skupiny 1 až 3 do 100 m3</t>
  </si>
  <si>
    <t>80331659</t>
  </si>
  <si>
    <t>171151103</t>
  </si>
  <si>
    <t>Uložení sypaniny z hornin soudržných do násypů zhutněných</t>
  </si>
  <si>
    <t>88983307</t>
  </si>
  <si>
    <t>"vozovka fáze 3" 675</t>
  </si>
  <si>
    <t>"vozovka fáze 3" 95+95</t>
  </si>
  <si>
    <t>"vozovka fáze 5" 90+60</t>
  </si>
  <si>
    <t>"vozovka fáze 2" 75</t>
  </si>
  <si>
    <t>670</t>
  </si>
  <si>
    <t>182201101</t>
  </si>
  <si>
    <t>Svahování trvalých svahů do projektovaných profilů s potřebným přemístěním výkopku při svahování násypů v jakékoliv hornině</t>
  </si>
  <si>
    <t>564811111</t>
  </si>
  <si>
    <t>Podklad ze štěrkodrti ŠD s rozprostřením a zhutněním, po zhutnění tl. 50 mm</t>
  </si>
  <si>
    <t>Poznámka k položce:
Poznámka k položce: vč. odstranění</t>
  </si>
  <si>
    <t>Podklad ze štěrkodrti ŠD s rozprostřením a zhutněním, po zhutnění tl. 150 mm</t>
  </si>
  <si>
    <t>Podklad ze štěrkodrti ŠD s rozprostřením a zhutněním, po zhutnění tl. 200 mm</t>
  </si>
  <si>
    <t>Zpevnění krajnic nebo komunikací pro pěší s rozprostřením a zhutněním, po zhutnění štěrkopískem nebo kamenivem těženým tl. 100 mm</t>
  </si>
  <si>
    <t>584121111</t>
  </si>
  <si>
    <t>Osazení silničních dílců ze železového betonu s podkladem z kameniva těženého do tl. 40 mm jakéhokoliv druhu a velikosti</t>
  </si>
  <si>
    <t>Poznámka k položce:
Poznámka k položce: Silniční panely KZD 7-100/300/21, nájem 8měsíců 225m x š.3,0m -potřeba panelů ve fázi 1: 95+95 -potřeba panelů ve fázi 5: 90+60 -potřeba panelů ve fázi 2: 75 vč. odstranění kompletní konstrukce</t>
  </si>
  <si>
    <t>913100000R</t>
  </si>
  <si>
    <t xml:space="preserve">Montáž a demontáž dočasných dopravních značek </t>
  </si>
  <si>
    <t>-1810094193</t>
  </si>
  <si>
    <t>Poznámka k položce:
vč. všech potřebných prací a materiálů potřebných k řádnému dokončení díla</t>
  </si>
  <si>
    <t>913200000R</t>
  </si>
  <si>
    <t xml:space="preserve">Montáž a demontáž dočasné dopravní zábrany </t>
  </si>
  <si>
    <t>913300000R</t>
  </si>
  <si>
    <t>Montáž a demontáž dočasných směrových desek a výstražných světel</t>
  </si>
  <si>
    <t>1263061510</t>
  </si>
  <si>
    <t>913400000R</t>
  </si>
  <si>
    <t>Montáž a demontáž mobilní semaforové soupravy se 2 semafory</t>
  </si>
  <si>
    <t>1760022654</t>
  </si>
  <si>
    <t>Poznámka k položce:
vč. všech potřebných prací a materiálů potřebných k řádnému dokončení díla (akumulátoru, atd...)</t>
  </si>
  <si>
    <t>915111115</t>
  </si>
  <si>
    <t>Vodorovné dopravní značení dělící čáry souvislé š 125 mm základní žlutá barva</t>
  </si>
  <si>
    <t>-682062385</t>
  </si>
  <si>
    <t>919726123</t>
  </si>
  <si>
    <t>Geotextilie pro ochranu, separaci a filtraci netkaná měrná hmotnost do 500 g/m2</t>
  </si>
  <si>
    <t>SO 300 - Kanalizace</t>
  </si>
  <si>
    <t xml:space="preserve">    VRN6 - Územní vlivy</t>
  </si>
  <si>
    <t>132201203</t>
  </si>
  <si>
    <t>Hloubení zapažených i nezapažených rýh šířky přes 600 do 2 000 mm  s urovnáním dna do předepsaného profilu a spádu v hornině tř. 3 přes 1 000 do 5 000 m3</t>
  </si>
  <si>
    <t>48375150</t>
  </si>
  <si>
    <t>dle PP</t>
  </si>
  <si>
    <t>(69.28*1.2)+(285.02*1,2)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</si>
  <si>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</si>
  <si>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</si>
  <si>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-1191287025</t>
  </si>
  <si>
    <t>151101101</t>
  </si>
  <si>
    <t>Zřízení pažení a rozepření stěn rýh pro podzemní vedení pro všechny šířky rýhy  příložné pro jakoukoliv mezerovitost, hloubky do 2 m</t>
  </si>
  <si>
    <t>1843541064</t>
  </si>
  <si>
    <t>(69.28+285.02)*2</t>
  </si>
  <si>
    <t>151101111</t>
  </si>
  <si>
    <t>Odstranění pažení a rozepření stěn rýh pro podzemní vedení s uložením materiálu na vzdálenost do 3 m od kraje výkopu příložné, hloubky do 2 m</t>
  </si>
  <si>
    <t>1813268408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</si>
  <si>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</si>
  <si>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</si>
  <si>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118962095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</si>
  <si>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</si>
  <si>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</si>
  <si>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527051589</t>
  </si>
  <si>
    <t>134.062+51.793</t>
  </si>
  <si>
    <t>162701159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</si>
  <si>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</si>
  <si>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-1000779653</t>
  </si>
  <si>
    <t>185,855*9 "Přepočtené koeficientem množství</t>
  </si>
  <si>
    <t>167101102</t>
  </si>
  <si>
    <t>Nakládání, skládání a překládání neulehlého výkopku nebo sypaniny  nakládání, množství přes 100 m3, z hornin tř. 1 až 4</t>
  </si>
  <si>
    <t>175221975</t>
  </si>
  <si>
    <t>171201201</t>
  </si>
  <si>
    <t>Uložení sypaniny  na skládky</t>
  </si>
  <si>
    <t>-509309699</t>
  </si>
  <si>
    <t>171201211</t>
  </si>
  <si>
    <t>Poplatek za uložení stavebního odpadu na skládce (skládkovné) zeminy a kameniva zatříděného do Katalogu odpadů pod kódem 170 504</t>
  </si>
  <si>
    <t>-686617070</t>
  </si>
  <si>
    <t>185,855*1,9</t>
  </si>
  <si>
    <t>Zásyp sypaninou z jakékoliv horniny  s uložením výkopku ve vrstvách se zhutněním jam, šachet, rýh nebo kolem objektů v těchto vykopávkách</t>
  </si>
  <si>
    <t>239626627</t>
  </si>
  <si>
    <t>425.16-(134.062+51.793)</t>
  </si>
  <si>
    <t>1230752739</t>
  </si>
  <si>
    <t>(67.56*1.2*0.35)+(220.18*1.2*0.4)</t>
  </si>
  <si>
    <t>58331200</t>
  </si>
  <si>
    <t>štěrkopísek netříděný zásypový</t>
  </si>
  <si>
    <t>1103515342</t>
  </si>
  <si>
    <t>134,062*2 "Přepočtené koeficientem množství</t>
  </si>
  <si>
    <t>274311128</t>
  </si>
  <si>
    <t>Základové konstrukce z betonu prostého pasy, prahy, věnce a ostruhy ve výkopu nebo na hlavách pilot C 30/37</t>
  </si>
  <si>
    <t>206813748</t>
  </si>
  <si>
    <t>1*0,5*2</t>
  </si>
  <si>
    <t>451319777</t>
  </si>
  <si>
    <t>Podklad nebo lože pod dlažbu (přídlažbu)  Příplatek k cenám za každých dalších i započatých 10 mm tloušťky podkladu nebo lože přes 100 mm z betonu prostého</t>
  </si>
  <si>
    <t>-1359866250</t>
  </si>
  <si>
    <t>451573111</t>
  </si>
  <si>
    <t>Lože pod potrubí, stoky a drobné objekty v otevřeném výkopu z písku a štěrkopísku do 63 mm</t>
  </si>
  <si>
    <t>-1474052344</t>
  </si>
  <si>
    <t>(67.56+220.18)*1,2*0,15</t>
  </si>
  <si>
    <t>Dlažba nebo přídlažba z lomového kamene lomařsky upraveného rigolového  v ploše vodorovné nebo ve sklonu tl. do 250 mm, bez vyplnění spár, s provedením lože tl. 50 mm z betonu</t>
  </si>
  <si>
    <t>882279894</t>
  </si>
  <si>
    <t>4,9*1,5</t>
  </si>
  <si>
    <t>6,0*1,5</t>
  </si>
  <si>
    <t>817372911R</t>
  </si>
  <si>
    <t>Čelo propustku</t>
  </si>
  <si>
    <t>91066053</t>
  </si>
  <si>
    <t>Poznámka k položce:
TBM - Q 650 / 750 / 300</t>
  </si>
  <si>
    <t>871363121</t>
  </si>
  <si>
    <t>Montáž kanalizačního potrubí z plastů z tvrdého PVC těsněných gumovým kroužkem v otevřeném výkopu ve sklonu do 20 % DN 250</t>
  </si>
  <si>
    <t>581212114</t>
  </si>
  <si>
    <t>67,56</t>
  </si>
  <si>
    <t>28611108</t>
  </si>
  <si>
    <t>trubka kanalizační PVC-U 250x8,6x6000 mm SN 12</t>
  </si>
  <si>
    <t>321099102</t>
  </si>
  <si>
    <t>67,56*1,03 "Přepočtené koeficientem množství</t>
  </si>
  <si>
    <t>871373121</t>
  </si>
  <si>
    <t>Montáž kanalizačního potrubí z plastů z tvrdého PVC těsněných gumovým kroužkem v otevřeném výkopu ve sklonu do 20 % DN 300</t>
  </si>
  <si>
    <t>-1841543284</t>
  </si>
  <si>
    <t>28611109</t>
  </si>
  <si>
    <t>trubka kanalizační PVC-U 315x10,8x6000 mm SN 12</t>
  </si>
  <si>
    <t>-526572936</t>
  </si>
  <si>
    <t>220,18*1,03 "Přepočtené koeficientem množství</t>
  </si>
  <si>
    <t>877365211</t>
  </si>
  <si>
    <t>Montáž tvarovek na kanalizačním potrubí z trub z plastu  z tvrdého PVC nebo z polypropylenu v otevřeném výkopu jednoosých DN 250</t>
  </si>
  <si>
    <t>-1288783649</t>
  </si>
  <si>
    <t>28611436</t>
  </si>
  <si>
    <t>odbočka kanalizační plastová s hrdlem KG 250/160/90°</t>
  </si>
  <si>
    <t>183832450</t>
  </si>
  <si>
    <t>877375211</t>
  </si>
  <si>
    <t>Montáž tvarovek na kanalizačním potrubí z trub z plastu  z tvrdého PVC nebo z polypropylenu v otevřeném výkopu jednoosých DN 300</t>
  </si>
  <si>
    <t>154780672</t>
  </si>
  <si>
    <t>odbočka kanalizační plastová s hrdlem KG 300/150/87°</t>
  </si>
  <si>
    <t>-1663368823</t>
  </si>
  <si>
    <t>odbočka kanalizační plastová s hrdlem KG 300/200/90°</t>
  </si>
  <si>
    <t>-1671326508</t>
  </si>
  <si>
    <t>892242R01</t>
  </si>
  <si>
    <t>Kamerová zkouška kanalizačních řadů</t>
  </si>
  <si>
    <t>-498075223</t>
  </si>
  <si>
    <t>67,56+220,18</t>
  </si>
  <si>
    <t>892381111</t>
  </si>
  <si>
    <t>Tlakové zkoušky vodou na potrubí DN 250, 300 nebo 350</t>
  </si>
  <si>
    <t>-2043110066</t>
  </si>
  <si>
    <t>894411121</t>
  </si>
  <si>
    <t>Zřízení šachet kanalizačních z betonových dílců výšky vstupu do 1,50 m s obložením dna betonem tř. C 25/30, na potrubí DN přes 200 do 300</t>
  </si>
  <si>
    <t>-1999445827</t>
  </si>
  <si>
    <t>59224168</t>
  </si>
  <si>
    <t>skruž betonová přechodová 62,5/100x60x12 cm, stupadla poplastovaná kapsová</t>
  </si>
  <si>
    <t>548532615</t>
  </si>
  <si>
    <t>59224185</t>
  </si>
  <si>
    <t>prstenec šachtový vyrovnávací betonový 625x120x60mm</t>
  </si>
  <si>
    <t>-107606916</t>
  </si>
  <si>
    <t>59224184</t>
  </si>
  <si>
    <t>prstenec šachtový vyrovnávací betonový 625x120x40mm</t>
  </si>
  <si>
    <t>-1405405664</t>
  </si>
  <si>
    <t>59224188</t>
  </si>
  <si>
    <t>prstenec šachtový vyrovnávací betonový 625x120x120mm</t>
  </si>
  <si>
    <t>1323876591</t>
  </si>
  <si>
    <t>59224661</t>
  </si>
  <si>
    <t>poklop šachtový betonová výplň+ litina 785(610)x160 mm, s odvětráním</t>
  </si>
  <si>
    <t>-2051303383</t>
  </si>
  <si>
    <t>59224160</t>
  </si>
  <si>
    <t>skruž kanalizační s ocelovými stupadly 100 x 25 x 12 cm</t>
  </si>
  <si>
    <t>291997568</t>
  </si>
  <si>
    <t>59224199R</t>
  </si>
  <si>
    <t>Spadiště</t>
  </si>
  <si>
    <t>-747613241</t>
  </si>
  <si>
    <t>59224176</t>
  </si>
  <si>
    <t>prstenec šachtový vyrovnávací betonový 625x120x80mm</t>
  </si>
  <si>
    <t>-739493720</t>
  </si>
  <si>
    <t>59224161</t>
  </si>
  <si>
    <t>skruž kanalizační s ocelovými stupadly 100 x 50 x 12 cm</t>
  </si>
  <si>
    <t>-300994110</t>
  </si>
  <si>
    <t>59224189</t>
  </si>
  <si>
    <t>prstenec šachtový vyrovnávací betonový 625x120x60-100mm</t>
  </si>
  <si>
    <t>-613069048</t>
  </si>
  <si>
    <t>59224162</t>
  </si>
  <si>
    <t>skruž kanalizační s ocelovými stupadly 100 x 100 x 12 cm</t>
  </si>
  <si>
    <t>-1800973129</t>
  </si>
  <si>
    <t>59224059</t>
  </si>
  <si>
    <t>dno betonové šachtové hranaté DN 1000 x 600, 100 x 70 x 15 cm</t>
  </si>
  <si>
    <t>1579757494</t>
  </si>
  <si>
    <t>59224061</t>
  </si>
  <si>
    <t>dno betonové šachtové kulaté DN 1000 x 600, 100 x 75 x 15 cm</t>
  </si>
  <si>
    <t>-1389308689</t>
  </si>
  <si>
    <t>998276101</t>
  </si>
  <si>
    <t>Přesun hmot pro trubní vedení hloubené z trub z plastických hmot nebo sklolaminátových pro vodovody nebo kanalizace v otevřeném výkopu dopravní vzdálenost do 15 m</t>
  </si>
  <si>
    <t>-1117805403</t>
  </si>
  <si>
    <t>049103000</t>
  </si>
  <si>
    <t>Náklady vzniklé v souvislosti s realizací stavby</t>
  </si>
  <si>
    <t>…</t>
  </si>
  <si>
    <t>-467663704</t>
  </si>
  <si>
    <t>VRN6</t>
  </si>
  <si>
    <t>Územní vlivy</t>
  </si>
  <si>
    <t>065002000</t>
  </si>
  <si>
    <t>Mimostaveništní doprava materiálů</t>
  </si>
  <si>
    <t>1865969297</t>
  </si>
  <si>
    <t>A13</t>
  </si>
  <si>
    <t>26,916</t>
  </si>
  <si>
    <t>B13</t>
  </si>
  <si>
    <t>15,4</t>
  </si>
  <si>
    <t>D13</t>
  </si>
  <si>
    <t>B14</t>
  </si>
  <si>
    <t>112,07</t>
  </si>
  <si>
    <t>A15</t>
  </si>
  <si>
    <t>B15</t>
  </si>
  <si>
    <t>D15</t>
  </si>
  <si>
    <t>SO 521 - Přeložka STL plynovodu</t>
  </si>
  <si>
    <t>A17</t>
  </si>
  <si>
    <t>4,916</t>
  </si>
  <si>
    <t>B17</t>
  </si>
  <si>
    <t>D17</t>
  </si>
  <si>
    <t>E17</t>
  </si>
  <si>
    <t>0 - Všeobecné konstrukce a práce</t>
  </si>
  <si>
    <t>1 - Zemní práce</t>
  </si>
  <si>
    <t>4 - Vodorovné konstrukce</t>
  </si>
  <si>
    <t>8 - Potrubí</t>
  </si>
  <si>
    <t>9 - Ostatní konstrukce a práce</t>
  </si>
  <si>
    <t>Všeobecné konstrukce a práce</t>
  </si>
  <si>
    <t>014101R</t>
  </si>
  <si>
    <t>POPLATKY ZA SKLÁDKU</t>
  </si>
  <si>
    <t>M3</t>
  </si>
  <si>
    <t>1407127597</t>
  </si>
  <si>
    <t>A3</t>
  </si>
  <si>
    <t>"přeložka "224*1*0,493+1,3*1*0,48+2,2*1*0,462</t>
  </si>
  <si>
    <t>01432R</t>
  </si>
  <si>
    <t>POPLATKY ZA VYPUŠTĚNÝ PLYN</t>
  </si>
  <si>
    <t>KPL</t>
  </si>
  <si>
    <t>-211045206</t>
  </si>
  <si>
    <t>A11</t>
  </si>
  <si>
    <t>015190</t>
  </si>
  <si>
    <t>POPLATKY ZA LIKVIDACŮ ODPADŮ NEKONTAMINOVANÝCH - 17 02 03  PLASTY Z INTERIÉRŮ REKONSTRUOVANÝCH OBJEKTŮ</t>
  </si>
  <si>
    <t>T</t>
  </si>
  <si>
    <t>1513004641</t>
  </si>
  <si>
    <t>A10</t>
  </si>
  <si>
    <t>224,9*0,00098+1*0,00048</t>
  </si>
  <si>
    <t>02852R</t>
  </si>
  <si>
    <t>PRŮZKUMNÉ PRÁCE DIAGNOSTIKY KONSTRUKCÍ V PODZEMÍ</t>
  </si>
  <si>
    <t>62763714</t>
  </si>
  <si>
    <t>A7</t>
  </si>
  <si>
    <t xml:space="preserve">1" </t>
  </si>
  <si>
    <t>02911R</t>
  </si>
  <si>
    <t>OSTATNÍ POŽADAVKY - GEODETICKÉ ZAMĚŘENÍ</t>
  </si>
  <si>
    <t>HM</t>
  </si>
  <si>
    <t>1354948385</t>
  </si>
  <si>
    <t>A4</t>
  </si>
  <si>
    <t>02940R</t>
  </si>
  <si>
    <t>OSTATNÍ POŽADAVKY - VYPRACOVÁNÍ DOKUMENTACE</t>
  </si>
  <si>
    <t>-314044713</t>
  </si>
  <si>
    <t>A5</t>
  </si>
  <si>
    <t>02943R</t>
  </si>
  <si>
    <t>OSTATNÍ POŽADAVKY - VYPRACOVÁNÍ RDS</t>
  </si>
  <si>
    <t>-1124027499</t>
  </si>
  <si>
    <t>A6</t>
  </si>
  <si>
    <t>02945R</t>
  </si>
  <si>
    <t>OSTAT POŽADAVKY - GEOMETRICKÝ PLÁN</t>
  </si>
  <si>
    <t>-225706280</t>
  </si>
  <si>
    <t>A9</t>
  </si>
  <si>
    <t>02960R</t>
  </si>
  <si>
    <t>OSTATNÍ POŽADAVKY - ODBORNÝ DOZOR</t>
  </si>
  <si>
    <t>-1974558211</t>
  </si>
  <si>
    <t>A8</t>
  </si>
  <si>
    <t>02961R</t>
  </si>
  <si>
    <t>PROVÁDĚNÍ BYPASU - ZABALONOVÁNÍ STÁV.POTRUBÍ</t>
  </si>
  <si>
    <t>255919935</t>
  </si>
  <si>
    <t>A12</t>
  </si>
  <si>
    <t>12573</t>
  </si>
  <si>
    <t>VYKOPÁVKY ZE ZEMNÍKŮ A SKLÁDEK TŘ. I</t>
  </si>
  <si>
    <t>-309625327</t>
  </si>
  <si>
    <t>116,986-112,07"  zásyp rýh přeložky</t>
  </si>
  <si>
    <t>2*2*0,55*7 "zásyp sond pro ochranu potrubí</t>
  </si>
  <si>
    <t>2*2*0,55*5"zásyp jam pro vytažení stáv.potrubí</t>
  </si>
  <si>
    <t xml:space="preserve">40*1*0,55"zásyp proviz.propojů </t>
  </si>
  <si>
    <t>C17</t>
  </si>
  <si>
    <t>A17+B17+D17+E17</t>
  </si>
  <si>
    <t>132731</t>
  </si>
  <si>
    <t>HLOUBENÍ RÝH ŠÍŘ DO 2M PAŽ I NEPAŽ TŘ. I, ODVOZ DO 1KM</t>
  </si>
  <si>
    <t>1023694723</t>
  </si>
  <si>
    <t>110,73*1+9,2*1*0,68-112,07+40*1*0,55"  výkop rýh přeložky A13 prov.propojů</t>
  </si>
  <si>
    <t>2*2*0,55*7 "výkop sond pro ochranu potrubí</t>
  </si>
  <si>
    <t xml:space="preserve">2*2*0,55*5" výkop jam pro vytažení stáv.potrubí </t>
  </si>
  <si>
    <t>C13</t>
  </si>
  <si>
    <t>A13+B13+D13</t>
  </si>
  <si>
    <t>132738</t>
  </si>
  <si>
    <t>HLOUBENÍ RÝH ŠÍŘ DO 2M PAŽ I NEPAŽ TŘ. I, ODVOZ DO 20KM</t>
  </si>
  <si>
    <t>1651500745</t>
  </si>
  <si>
    <t>A18</t>
  </si>
  <si>
    <t>110,73*1+9,2*1*0,68-4,916"  výkop rýh přeložky</t>
  </si>
  <si>
    <t>17120</t>
  </si>
  <si>
    <t>ULOŽENÍ SYPANINY DO NÁSYPŮ A NA SKLÁDKY BEZ ZHUTNĚNÍ</t>
  </si>
  <si>
    <t>-282141828</t>
  </si>
  <si>
    <t>A14</t>
  </si>
  <si>
    <t>"dle pol.č.132731   "53,316</t>
  </si>
  <si>
    <t>"dle pol.č.132738"  112,07</t>
  </si>
  <si>
    <t>C14</t>
  </si>
  <si>
    <t>"Celkem "A14+B14</t>
  </si>
  <si>
    <t>17411</t>
  </si>
  <si>
    <t>ZÁSYP JAM A RÝH ZEMINOU SE ZHUTNĚNÍM</t>
  </si>
  <si>
    <t>-1870031272</t>
  </si>
  <si>
    <t>116,986-112,07+40*1*0,55"  zásyp rýh přeložky" "A15 prov.propojů</t>
  </si>
  <si>
    <t xml:space="preserve">2*2*0,55*5"zásyp jam pro vytažení stáv.potrubí </t>
  </si>
  <si>
    <t>C15</t>
  </si>
  <si>
    <t>A15+B15+D15</t>
  </si>
  <si>
    <t>17581</t>
  </si>
  <si>
    <t>OBSYP POTRUBÍ A OBJEKTŮ Z NAKUPOVANÝCH MATERIÁLŮ</t>
  </si>
  <si>
    <t>-343280304</t>
  </si>
  <si>
    <t>A16</t>
  </si>
  <si>
    <t xml:space="preserve">215*0,36+0,348*1,3+0,44*9+2,2*1*0,33 </t>
  </si>
  <si>
    <t>45157</t>
  </si>
  <si>
    <t>PODKLADNÍ A VÝPLŇOVÉ VRSTVY Z KAMENIVA TĚŽENÉHO</t>
  </si>
  <si>
    <t>403090399</t>
  </si>
  <si>
    <t>A19</t>
  </si>
  <si>
    <t>(224+1,3+2,2)*1*0,13" štěrkopískové lože</t>
  </si>
  <si>
    <t>Potrubí</t>
  </si>
  <si>
    <t>87313</t>
  </si>
  <si>
    <t>POTRUBÍ Z TRUB PLASTOVÝCH TLAKOVÝCH SVAŘOVANÝCH DN DO 25MM</t>
  </si>
  <si>
    <t>9991290</t>
  </si>
  <si>
    <t>A29</t>
  </si>
  <si>
    <t>2,2</t>
  </si>
  <si>
    <t>87314</t>
  </si>
  <si>
    <t>POTRUBÍ Z TRUB PLASTOVÝCH TLAKOVÝCH SVAŘOVANÝCH DN DO 40MM</t>
  </si>
  <si>
    <t>1358934368</t>
  </si>
  <si>
    <t>A28</t>
  </si>
  <si>
    <t>1,3</t>
  </si>
  <si>
    <t>87315</t>
  </si>
  <si>
    <t>POTRUBÍ Z TRUB PLASTOVÝCH TLAKOVÝCH SVAŘOVANÝCH DN DO 50MM</t>
  </si>
  <si>
    <t>242728085</t>
  </si>
  <si>
    <t>A26</t>
  </si>
  <si>
    <t>218,3+5,7+40</t>
  </si>
  <si>
    <t>87633</t>
  </si>
  <si>
    <t>CHRÁNIČKY Z TRUB PLASTOVÝCH DN DO 150MM</t>
  </si>
  <si>
    <t>373610274</t>
  </si>
  <si>
    <t>A23</t>
  </si>
  <si>
    <t>3*3</t>
  </si>
  <si>
    <t>87815</t>
  </si>
  <si>
    <t>NASUNUTÍ PLAST TRUB DN DO 50MM DO CHRÁNIČKY</t>
  </si>
  <si>
    <t>2010974024</t>
  </si>
  <si>
    <t>A21</t>
  </si>
  <si>
    <t>891113</t>
  </si>
  <si>
    <t>ŠOUPÁTKA DN DO 25MM</t>
  </si>
  <si>
    <t>KUS</t>
  </si>
  <si>
    <t>-800860461</t>
  </si>
  <si>
    <t>A31</t>
  </si>
  <si>
    <t>891815</t>
  </si>
  <si>
    <t>NAVRTÁVACÍ PASY DN DO 50MM</t>
  </si>
  <si>
    <t>-1181317912</t>
  </si>
  <si>
    <t>A32</t>
  </si>
  <si>
    <t>891915</t>
  </si>
  <si>
    <t>ZEMNÍ SOUPRAVY DN DO 50MM S POKLOPEM</t>
  </si>
  <si>
    <t>-783731330</t>
  </si>
  <si>
    <t>A33</t>
  </si>
  <si>
    <t>899302</t>
  </si>
  <si>
    <t>DOPLŇKY NA PLYN POTRUBÍ - ČICHAČKY</t>
  </si>
  <si>
    <t>1019529323</t>
  </si>
  <si>
    <t>A30</t>
  </si>
  <si>
    <t>899305R</t>
  </si>
  <si>
    <t>DOPLŇKY NA POTRUBÍ - ORIENTAČ SLOUPKY</t>
  </si>
  <si>
    <t>-881887814</t>
  </si>
  <si>
    <t>A25</t>
  </si>
  <si>
    <t>899308</t>
  </si>
  <si>
    <t>DOPLŇKY NA POTRUBÍ - SIGNALIZAČ VODIČ</t>
  </si>
  <si>
    <t>-2121214461</t>
  </si>
  <si>
    <t>A27</t>
  </si>
  <si>
    <t>(224+1,3+2,2)*1,05</t>
  </si>
  <si>
    <t>899309</t>
  </si>
  <si>
    <t>DOPLŇKY NA POTRUBÍ - VÝSTRAŽNÁ FÓLIE</t>
  </si>
  <si>
    <t>-965392881</t>
  </si>
  <si>
    <t>A20</t>
  </si>
  <si>
    <t>224+1,3+2,2</t>
  </si>
  <si>
    <t>899311</t>
  </si>
  <si>
    <t>DOPLŇKY NA PLYN POTRUBÍ DN DO 80MM - PROPOJE</t>
  </si>
  <si>
    <t>-1689073094</t>
  </si>
  <si>
    <t>A22</t>
  </si>
  <si>
    <t>5+1</t>
  </si>
  <si>
    <t>899611</t>
  </si>
  <si>
    <t>TLAKOVÉ ZKOUŠKY POTRUBÍ DN DO 80MM</t>
  </si>
  <si>
    <t>1055379107</t>
  </si>
  <si>
    <t>A24</t>
  </si>
  <si>
    <t>224+1,3+2,2+40</t>
  </si>
  <si>
    <t>Ostatní konstrukce a práce</t>
  </si>
  <si>
    <t>96931</t>
  </si>
  <si>
    <t>VYBOURÁNÍ POTRUBÍ DN DO 50MM PLYNOVÝCH</t>
  </si>
  <si>
    <t>1458671439</t>
  </si>
  <si>
    <t>A1</t>
  </si>
  <si>
    <t>224,9+1+40</t>
  </si>
  <si>
    <t>96941</t>
  </si>
  <si>
    <t>PROPLACH PLYN POTRUBÍ DN DO 50MM VZDUCHEM NEBO INERT PLYNEM</t>
  </si>
  <si>
    <t>1142225544</t>
  </si>
  <si>
    <t>A2</t>
  </si>
  <si>
    <t>SEZNAM FIGUR</t>
  </si>
  <si>
    <t>Výměra</t>
  </si>
  <si>
    <t xml:space="preserve"> SO 521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</si>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</sst>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119081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116037a - III-0267 Červený Újezd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Červený Újezd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Správa a údržba silnic Plzeňského kraje, p.o.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Sagasta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001 - Smluvní požadavk...'!J30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 001 - Smluvní požadavk...'!P120</f>
        <v>0</v>
      </c>
      <c r="AV95" s="128">
        <f>'SO 001 - Smluvní požadavk...'!J33</f>
        <v>0</v>
      </c>
      <c r="AW95" s="128">
        <f>'SO 001 - Smluvní požadavk...'!J34</f>
        <v>0</v>
      </c>
      <c r="AX95" s="128">
        <f>'SO 001 - Smluvní požadavk...'!J35</f>
        <v>0</v>
      </c>
      <c r="AY95" s="128">
        <f>'SO 001 - Smluvní požadavk...'!J36</f>
        <v>0</v>
      </c>
      <c r="AZ95" s="128">
        <f>'SO 001 - Smluvní požadavk...'!F33</f>
        <v>0</v>
      </c>
      <c r="BA95" s="128">
        <f>'SO 001 - Smluvní požadavk...'!F34</f>
        <v>0</v>
      </c>
      <c r="BB95" s="128">
        <f>'SO 001 - Smluvní požadavk...'!F35</f>
        <v>0</v>
      </c>
      <c r="BC95" s="128">
        <f>'SO 001 - Smluvní požadavk...'!F36</f>
        <v>0</v>
      </c>
      <c r="BD95" s="130">
        <f>'SO 001 - Smluvní požadavk...'!F37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24.7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101a - Komunikace - obec'!J30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 101a - Komunikace - obec'!P125</f>
        <v>0</v>
      </c>
      <c r="AV96" s="128">
        <f>'SO 101a - Komunikace - obec'!J33</f>
        <v>0</v>
      </c>
      <c r="AW96" s="128">
        <f>'SO 101a - Komunikace - obec'!J34</f>
        <v>0</v>
      </c>
      <c r="AX96" s="128">
        <f>'SO 101a - Komunikace - obec'!J35</f>
        <v>0</v>
      </c>
      <c r="AY96" s="128">
        <f>'SO 101a - Komunikace - obec'!J36</f>
        <v>0</v>
      </c>
      <c r="AZ96" s="128">
        <f>'SO 101a - Komunikace - obec'!F33</f>
        <v>0</v>
      </c>
      <c r="BA96" s="128">
        <f>'SO 101a - Komunikace - obec'!F34</f>
        <v>0</v>
      </c>
      <c r="BB96" s="128">
        <f>'SO 101a - Komunikace - obec'!F35</f>
        <v>0</v>
      </c>
      <c r="BC96" s="128">
        <f>'SO 101a - Komunikace - obec'!F36</f>
        <v>0</v>
      </c>
      <c r="BD96" s="130">
        <f>'SO 101a - Komunikace - obec'!F37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90</v>
      </c>
      <c r="CM96" s="131" t="s">
        <v>86</v>
      </c>
    </row>
    <row r="97" spans="1:91" s="7" customFormat="1" ht="24.75" customHeight="1">
      <c r="A97" s="119" t="s">
        <v>80</v>
      </c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101b - Komunikace - SÚSPK'!J30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'SO 101b - Komunikace - SÚSPK'!P125</f>
        <v>0</v>
      </c>
      <c r="AV97" s="128">
        <f>'SO 101b - Komunikace - SÚSPK'!J33</f>
        <v>0</v>
      </c>
      <c r="AW97" s="128">
        <f>'SO 101b - Komunikace - SÚSPK'!J34</f>
        <v>0</v>
      </c>
      <c r="AX97" s="128">
        <f>'SO 101b - Komunikace - SÚSPK'!J35</f>
        <v>0</v>
      </c>
      <c r="AY97" s="128">
        <f>'SO 101b - Komunikace - SÚSPK'!J36</f>
        <v>0</v>
      </c>
      <c r="AZ97" s="128">
        <f>'SO 101b - Komunikace - SÚSPK'!F33</f>
        <v>0</v>
      </c>
      <c r="BA97" s="128">
        <f>'SO 101b - Komunikace - SÚSPK'!F34</f>
        <v>0</v>
      </c>
      <c r="BB97" s="128">
        <f>'SO 101b - Komunikace - SÚSPK'!F35</f>
        <v>0</v>
      </c>
      <c r="BC97" s="128">
        <f>'SO 101b - Komunikace - SÚSPK'!F36</f>
        <v>0</v>
      </c>
      <c r="BD97" s="130">
        <f>'SO 101b - Komunikace - SÚSPK'!F37</f>
        <v>0</v>
      </c>
      <c r="BE97" s="7"/>
      <c r="BT97" s="131" t="s">
        <v>84</v>
      </c>
      <c r="BV97" s="131" t="s">
        <v>78</v>
      </c>
      <c r="BW97" s="131" t="s">
        <v>93</v>
      </c>
      <c r="BX97" s="131" t="s">
        <v>5</v>
      </c>
      <c r="CL97" s="131" t="s">
        <v>94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191 - DIO'!J30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'SO 191 - DIO'!P120</f>
        <v>0</v>
      </c>
      <c r="AV98" s="128">
        <f>'SO 191 - DIO'!J33</f>
        <v>0</v>
      </c>
      <c r="AW98" s="128">
        <f>'SO 191 - DIO'!J34</f>
        <v>0</v>
      </c>
      <c r="AX98" s="128">
        <f>'SO 191 - DIO'!J35</f>
        <v>0</v>
      </c>
      <c r="AY98" s="128">
        <f>'SO 191 - DIO'!J36</f>
        <v>0</v>
      </c>
      <c r="AZ98" s="128">
        <f>'SO 191 - DIO'!F33</f>
        <v>0</v>
      </c>
      <c r="BA98" s="128">
        <f>'SO 191 - DIO'!F34</f>
        <v>0</v>
      </c>
      <c r="BB98" s="128">
        <f>'SO 191 - DIO'!F35</f>
        <v>0</v>
      </c>
      <c r="BC98" s="128">
        <f>'SO 191 - DIO'!F36</f>
        <v>0</v>
      </c>
      <c r="BD98" s="130">
        <f>'SO 191 - DIO'!F37</f>
        <v>0</v>
      </c>
      <c r="BE98" s="7"/>
      <c r="BT98" s="131" t="s">
        <v>84</v>
      </c>
      <c r="BV98" s="131" t="s">
        <v>78</v>
      </c>
      <c r="BW98" s="131" t="s">
        <v>97</v>
      </c>
      <c r="BX98" s="131" t="s">
        <v>5</v>
      </c>
      <c r="CL98" s="131" t="s">
        <v>1</v>
      </c>
      <c r="CM98" s="131" t="s">
        <v>86</v>
      </c>
    </row>
    <row r="99" spans="1:91" s="7" customFormat="1" ht="16.5" customHeight="1">
      <c r="A99" s="119" t="s">
        <v>80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300 - Kanalizace'!J30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'SO 300 - Kanalizace'!P126</f>
        <v>0</v>
      </c>
      <c r="AV99" s="128">
        <f>'SO 300 - Kanalizace'!J33</f>
        <v>0</v>
      </c>
      <c r="AW99" s="128">
        <f>'SO 300 - Kanalizace'!J34</f>
        <v>0</v>
      </c>
      <c r="AX99" s="128">
        <f>'SO 300 - Kanalizace'!J35</f>
        <v>0</v>
      </c>
      <c r="AY99" s="128">
        <f>'SO 300 - Kanalizace'!J36</f>
        <v>0</v>
      </c>
      <c r="AZ99" s="128">
        <f>'SO 300 - Kanalizace'!F33</f>
        <v>0</v>
      </c>
      <c r="BA99" s="128">
        <f>'SO 300 - Kanalizace'!F34</f>
        <v>0</v>
      </c>
      <c r="BB99" s="128">
        <f>'SO 300 - Kanalizace'!F35</f>
        <v>0</v>
      </c>
      <c r="BC99" s="128">
        <f>'SO 300 - Kanalizace'!F36</f>
        <v>0</v>
      </c>
      <c r="BD99" s="130">
        <f>'SO 300 - Kanalizace'!F37</f>
        <v>0</v>
      </c>
      <c r="BE99" s="7"/>
      <c r="BT99" s="131" t="s">
        <v>84</v>
      </c>
      <c r="BV99" s="131" t="s">
        <v>78</v>
      </c>
      <c r="BW99" s="131" t="s">
        <v>100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521 - Přeložka STL ply...'!J30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32">
        <v>0</v>
      </c>
      <c r="AT100" s="133">
        <f>ROUND(SUM(AV100:AW100),2)</f>
        <v>0</v>
      </c>
      <c r="AU100" s="134">
        <f>'SO 521 - Přeložka STL ply...'!P121</f>
        <v>0</v>
      </c>
      <c r="AV100" s="133">
        <f>'SO 521 - Přeložka STL ply...'!J33</f>
        <v>0</v>
      </c>
      <c r="AW100" s="133">
        <f>'SO 521 - Přeložka STL ply...'!J34</f>
        <v>0</v>
      </c>
      <c r="AX100" s="133">
        <f>'SO 521 - Přeložka STL ply...'!J35</f>
        <v>0</v>
      </c>
      <c r="AY100" s="133">
        <f>'SO 521 - Přeložka STL ply...'!J36</f>
        <v>0</v>
      </c>
      <c r="AZ100" s="133">
        <f>'SO 521 - Přeložka STL ply...'!F33</f>
        <v>0</v>
      </c>
      <c r="BA100" s="133">
        <f>'SO 521 - Přeložka STL ply...'!F34</f>
        <v>0</v>
      </c>
      <c r="BB100" s="133">
        <f>'SO 521 - Přeložka STL ply...'!F35</f>
        <v>0</v>
      </c>
      <c r="BC100" s="133">
        <f>'SO 521 - Přeložka STL ply...'!F36</f>
        <v>0</v>
      </c>
      <c r="BD100" s="135">
        <f>'SO 521 - Přeložka STL ply...'!F37</f>
        <v>0</v>
      </c>
      <c r="BE100" s="7"/>
      <c r="BT100" s="131" t="s">
        <v>84</v>
      </c>
      <c r="BV100" s="131" t="s">
        <v>78</v>
      </c>
      <c r="BW100" s="131" t="s">
        <v>103</v>
      </c>
      <c r="BX100" s="131" t="s">
        <v>5</v>
      </c>
      <c r="CL100" s="131" t="s">
        <v>1</v>
      </c>
      <c r="CM100" s="131" t="s">
        <v>104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Smluvní požadavk...'!C2" display="/"/>
    <hyperlink ref="A96" location="'SO 101a - Komunikace - obec'!C2" display="/"/>
    <hyperlink ref="A97" location="'SO 101b - Komunikace - SÚSPK'!C2" display="/"/>
    <hyperlink ref="A98" location="'SO 191 - DIO'!C2" display="/"/>
    <hyperlink ref="A99" location="'SO 300 - Kanalizace'!C2" display="/"/>
    <hyperlink ref="A100" location="'SO 521 - Přeložka STL pl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34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Správa a údržba silnic Plzeňského kraje, p.o.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Sagasta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ROUND((SUM(BE120:BE132)),2)</f>
        <v>0</v>
      </c>
      <c r="G33" s="38"/>
      <c r="H33" s="38"/>
      <c r="I33" s="162">
        <v>0.21</v>
      </c>
      <c r="J33" s="161">
        <f>ROUND(((SUM(BE120:BE132))*I33),2)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ROUND((SUM(BF120:BF132)),2)</f>
        <v>0</v>
      </c>
      <c r="G34" s="38"/>
      <c r="H34" s="38"/>
      <c r="I34" s="162">
        <v>0.15</v>
      </c>
      <c r="J34" s="161">
        <f>ROUND(((SUM(BF120:BF132))*I34),2)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ROUND((SUM(BG120:BG132)),2)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ROUND((SUM(BH120:BH132)),2)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ROUND((SUM(BI120:BI132)),2)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Smluvní požadavky objednatele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112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113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114</v>
      </c>
      <c r="E99" s="203"/>
      <c r="F99" s="203"/>
      <c r="G99" s="203"/>
      <c r="H99" s="203"/>
      <c r="I99" s="204"/>
      <c r="J99" s="205">
        <f>J127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115</v>
      </c>
      <c r="E100" s="203"/>
      <c r="F100" s="203"/>
      <c r="G100" s="203"/>
      <c r="H100" s="203"/>
      <c r="I100" s="204"/>
      <c r="J100" s="205">
        <f>J130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116037a - III-0267 Červený Újezd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001 - Smluvní požadavky objednatele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12. 1. 2021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Správa a údržba silnic Plzeňského kraje, p.o.</v>
      </c>
      <c r="G116" s="40"/>
      <c r="H116" s="40"/>
      <c r="I116" s="147" t="s">
        <v>30</v>
      </c>
      <c r="J116" s="36" t="str">
        <f>E21</f>
        <v>Sagasta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147" t="s">
        <v>33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117</v>
      </c>
      <c r="D119" s="210" t="s">
        <v>61</v>
      </c>
      <c r="E119" s="210" t="s">
        <v>57</v>
      </c>
      <c r="F119" s="210" t="s">
        <v>58</v>
      </c>
      <c r="G119" s="210" t="s">
        <v>118</v>
      </c>
      <c r="H119" s="210" t="s">
        <v>119</v>
      </c>
      <c r="I119" s="211" t="s">
        <v>120</v>
      </c>
      <c r="J119" s="212" t="s">
        <v>110</v>
      </c>
      <c r="K119" s="213" t="s">
        <v>121</v>
      </c>
      <c r="L119" s="214"/>
      <c r="M119" s="100" t="s">
        <v>1</v>
      </c>
      <c r="N119" s="101" t="s">
        <v>40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0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104</v>
      </c>
      <c r="BK120" s="219">
        <f>BK121</f>
        <v>0</v>
      </c>
    </row>
    <row r="121" spans="1:63" s="12" customFormat="1" ht="25.9" customHeight="1">
      <c r="A121" s="12"/>
      <c r="B121" s="220"/>
      <c r="C121" s="221"/>
      <c r="D121" s="222" t="s">
        <v>75</v>
      </c>
      <c r="E121" s="223" t="s">
        <v>129</v>
      </c>
      <c r="F121" s="223" t="s">
        <v>130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P122+P127+P130</f>
        <v>0</v>
      </c>
      <c r="Q121" s="228"/>
      <c r="R121" s="229">
        <f>R122+R127+R130</f>
        <v>0</v>
      </c>
      <c r="S121" s="228"/>
      <c r="T121" s="230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131</v>
      </c>
      <c r="AT121" s="232" t="s">
        <v>75</v>
      </c>
      <c r="AU121" s="232" t="s">
        <v>76</v>
      </c>
      <c r="AY121" s="231" t="s">
        <v>132</v>
      </c>
      <c r="BK121" s="233">
        <f>BK122+BK127+BK130</f>
        <v>0</v>
      </c>
    </row>
    <row r="122" spans="1:63" s="12" customFormat="1" ht="22.8" customHeight="1">
      <c r="A122" s="12"/>
      <c r="B122" s="220"/>
      <c r="C122" s="221"/>
      <c r="D122" s="222" t="s">
        <v>75</v>
      </c>
      <c r="E122" s="234" t="s">
        <v>133</v>
      </c>
      <c r="F122" s="234" t="s">
        <v>134</v>
      </c>
      <c r="G122" s="221"/>
      <c r="H122" s="221"/>
      <c r="I122" s="224"/>
      <c r="J122" s="235">
        <f>BK122</f>
        <v>0</v>
      </c>
      <c r="K122" s="221"/>
      <c r="L122" s="226"/>
      <c r="M122" s="227"/>
      <c r="N122" s="228"/>
      <c r="O122" s="228"/>
      <c r="P122" s="229">
        <f>SUM(P123:P126)</f>
        <v>0</v>
      </c>
      <c r="Q122" s="228"/>
      <c r="R122" s="229">
        <f>SUM(R123:R126)</f>
        <v>0</v>
      </c>
      <c r="S122" s="228"/>
      <c r="T122" s="230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131</v>
      </c>
      <c r="AT122" s="232" t="s">
        <v>75</v>
      </c>
      <c r="AU122" s="232" t="s">
        <v>84</v>
      </c>
      <c r="AY122" s="231" t="s">
        <v>132</v>
      </c>
      <c r="BK122" s="233">
        <f>SUM(BK123:BK126)</f>
        <v>0</v>
      </c>
    </row>
    <row r="123" spans="1:65" s="2" customFormat="1" ht="16.5" customHeight="1">
      <c r="A123" s="38"/>
      <c r="B123" s="39"/>
      <c r="C123" s="236" t="s">
        <v>84</v>
      </c>
      <c r="D123" s="236" t="s">
        <v>135</v>
      </c>
      <c r="E123" s="237" t="s">
        <v>136</v>
      </c>
      <c r="F123" s="238" t="s">
        <v>137</v>
      </c>
      <c r="G123" s="239" t="s">
        <v>138</v>
      </c>
      <c r="H123" s="240">
        <v>1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139</v>
      </c>
      <c r="AT123" s="248" t="s">
        <v>135</v>
      </c>
      <c r="AU123" s="248" t="s">
        <v>86</v>
      </c>
      <c r="AY123" s="17" t="s">
        <v>132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139</v>
      </c>
      <c r="BM123" s="248" t="s">
        <v>140</v>
      </c>
    </row>
    <row r="124" spans="1:65" s="2" customFormat="1" ht="16.5" customHeight="1">
      <c r="A124" s="38"/>
      <c r="B124" s="39"/>
      <c r="C124" s="236" t="s">
        <v>86</v>
      </c>
      <c r="D124" s="236" t="s">
        <v>135</v>
      </c>
      <c r="E124" s="237" t="s">
        <v>141</v>
      </c>
      <c r="F124" s="238" t="s">
        <v>142</v>
      </c>
      <c r="G124" s="239" t="s">
        <v>138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139</v>
      </c>
      <c r="AT124" s="248" t="s">
        <v>135</v>
      </c>
      <c r="AU124" s="248" t="s">
        <v>86</v>
      </c>
      <c r="AY124" s="17" t="s">
        <v>132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139</v>
      </c>
      <c r="BM124" s="248" t="s">
        <v>143</v>
      </c>
    </row>
    <row r="125" spans="1:65" s="2" customFormat="1" ht="16.5" customHeight="1">
      <c r="A125" s="38"/>
      <c r="B125" s="39"/>
      <c r="C125" s="236" t="s">
        <v>144</v>
      </c>
      <c r="D125" s="236" t="s">
        <v>135</v>
      </c>
      <c r="E125" s="237" t="s">
        <v>145</v>
      </c>
      <c r="F125" s="238" t="s">
        <v>146</v>
      </c>
      <c r="G125" s="239" t="s">
        <v>138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139</v>
      </c>
      <c r="AT125" s="248" t="s">
        <v>135</v>
      </c>
      <c r="AU125" s="248" t="s">
        <v>86</v>
      </c>
      <c r="AY125" s="17" t="s">
        <v>132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139</v>
      </c>
      <c r="BM125" s="248" t="s">
        <v>147</v>
      </c>
    </row>
    <row r="126" spans="1:65" s="2" customFormat="1" ht="21.75" customHeight="1">
      <c r="A126" s="38"/>
      <c r="B126" s="39"/>
      <c r="C126" s="236" t="s">
        <v>148</v>
      </c>
      <c r="D126" s="236" t="s">
        <v>135</v>
      </c>
      <c r="E126" s="237" t="s">
        <v>149</v>
      </c>
      <c r="F126" s="238" t="s">
        <v>150</v>
      </c>
      <c r="G126" s="239" t="s">
        <v>151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139</v>
      </c>
      <c r="AT126" s="248" t="s">
        <v>135</v>
      </c>
      <c r="AU126" s="248" t="s">
        <v>86</v>
      </c>
      <c r="AY126" s="17" t="s">
        <v>132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139</v>
      </c>
      <c r="BM126" s="248" t="s">
        <v>152</v>
      </c>
    </row>
    <row r="127" spans="1:63" s="12" customFormat="1" ht="22.8" customHeight="1">
      <c r="A127" s="12"/>
      <c r="B127" s="220"/>
      <c r="C127" s="221"/>
      <c r="D127" s="222" t="s">
        <v>75</v>
      </c>
      <c r="E127" s="234" t="s">
        <v>153</v>
      </c>
      <c r="F127" s="234" t="s">
        <v>154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SUM(P128:P129)</f>
        <v>0</v>
      </c>
      <c r="Q127" s="228"/>
      <c r="R127" s="229">
        <f>SUM(R128:R129)</f>
        <v>0</v>
      </c>
      <c r="S127" s="228"/>
      <c r="T127" s="230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131</v>
      </c>
      <c r="AT127" s="232" t="s">
        <v>75</v>
      </c>
      <c r="AU127" s="232" t="s">
        <v>84</v>
      </c>
      <c r="AY127" s="231" t="s">
        <v>132</v>
      </c>
      <c r="BK127" s="233">
        <f>SUM(BK128:BK129)</f>
        <v>0</v>
      </c>
    </row>
    <row r="128" spans="1:65" s="2" customFormat="1" ht="21.75" customHeight="1">
      <c r="A128" s="38"/>
      <c r="B128" s="39"/>
      <c r="C128" s="236" t="s">
        <v>131</v>
      </c>
      <c r="D128" s="236" t="s">
        <v>135</v>
      </c>
      <c r="E128" s="237" t="s">
        <v>155</v>
      </c>
      <c r="F128" s="238" t="s">
        <v>156</v>
      </c>
      <c r="G128" s="239" t="s">
        <v>151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139</v>
      </c>
      <c r="AT128" s="248" t="s">
        <v>135</v>
      </c>
      <c r="AU128" s="248" t="s">
        <v>86</v>
      </c>
      <c r="AY128" s="17" t="s">
        <v>132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139</v>
      </c>
      <c r="BM128" s="248" t="s">
        <v>157</v>
      </c>
    </row>
    <row r="129" spans="1:47" s="2" customFormat="1" ht="12">
      <c r="A129" s="38"/>
      <c r="B129" s="39"/>
      <c r="C129" s="40"/>
      <c r="D129" s="250" t="s">
        <v>158</v>
      </c>
      <c r="E129" s="40"/>
      <c r="F129" s="251" t="s">
        <v>159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158</v>
      </c>
      <c r="AU129" s="17" t="s">
        <v>86</v>
      </c>
    </row>
    <row r="130" spans="1:63" s="12" customFormat="1" ht="22.8" customHeight="1">
      <c r="A130" s="12"/>
      <c r="B130" s="220"/>
      <c r="C130" s="221"/>
      <c r="D130" s="222" t="s">
        <v>75</v>
      </c>
      <c r="E130" s="234" t="s">
        <v>160</v>
      </c>
      <c r="F130" s="234" t="s">
        <v>161</v>
      </c>
      <c r="G130" s="221"/>
      <c r="H130" s="221"/>
      <c r="I130" s="224"/>
      <c r="J130" s="235">
        <f>BK130</f>
        <v>0</v>
      </c>
      <c r="K130" s="221"/>
      <c r="L130" s="226"/>
      <c r="M130" s="227"/>
      <c r="N130" s="228"/>
      <c r="O130" s="228"/>
      <c r="P130" s="229">
        <f>SUM(P131:P132)</f>
        <v>0</v>
      </c>
      <c r="Q130" s="228"/>
      <c r="R130" s="229">
        <f>SUM(R131:R132)</f>
        <v>0</v>
      </c>
      <c r="S130" s="228"/>
      <c r="T130" s="23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131</v>
      </c>
      <c r="AT130" s="232" t="s">
        <v>75</v>
      </c>
      <c r="AU130" s="232" t="s">
        <v>84</v>
      </c>
      <c r="AY130" s="231" t="s">
        <v>132</v>
      </c>
      <c r="BK130" s="233">
        <f>SUM(BK131:BK132)</f>
        <v>0</v>
      </c>
    </row>
    <row r="131" spans="1:65" s="2" customFormat="1" ht="16.5" customHeight="1">
      <c r="A131" s="38"/>
      <c r="B131" s="39"/>
      <c r="C131" s="236" t="s">
        <v>162</v>
      </c>
      <c r="D131" s="236" t="s">
        <v>135</v>
      </c>
      <c r="E131" s="237" t="s">
        <v>163</v>
      </c>
      <c r="F131" s="238" t="s">
        <v>164</v>
      </c>
      <c r="G131" s="239" t="s">
        <v>151</v>
      </c>
      <c r="H131" s="240">
        <v>1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139</v>
      </c>
      <c r="AT131" s="248" t="s">
        <v>135</v>
      </c>
      <c r="AU131" s="248" t="s">
        <v>86</v>
      </c>
      <c r="AY131" s="17" t="s">
        <v>132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139</v>
      </c>
      <c r="BM131" s="248" t="s">
        <v>165</v>
      </c>
    </row>
    <row r="132" spans="1:65" s="2" customFormat="1" ht="16.5" customHeight="1">
      <c r="A132" s="38"/>
      <c r="B132" s="39"/>
      <c r="C132" s="236" t="s">
        <v>166</v>
      </c>
      <c r="D132" s="236" t="s">
        <v>135</v>
      </c>
      <c r="E132" s="237" t="s">
        <v>167</v>
      </c>
      <c r="F132" s="238" t="s">
        <v>168</v>
      </c>
      <c r="G132" s="239" t="s">
        <v>138</v>
      </c>
      <c r="H132" s="240">
        <v>1</v>
      </c>
      <c r="I132" s="241"/>
      <c r="J132" s="242">
        <f>ROUND(I132*H132,2)</f>
        <v>0</v>
      </c>
      <c r="K132" s="243"/>
      <c r="L132" s="44"/>
      <c r="M132" s="254" t="s">
        <v>1</v>
      </c>
      <c r="N132" s="255" t="s">
        <v>41</v>
      </c>
      <c r="O132" s="256"/>
      <c r="P132" s="257">
        <f>O132*H132</f>
        <v>0</v>
      </c>
      <c r="Q132" s="257">
        <v>0</v>
      </c>
      <c r="R132" s="257">
        <f>Q132*H132</f>
        <v>0</v>
      </c>
      <c r="S132" s="257">
        <v>0</v>
      </c>
      <c r="T132" s="25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139</v>
      </c>
      <c r="AT132" s="248" t="s">
        <v>135</v>
      </c>
      <c r="AU132" s="248" t="s">
        <v>86</v>
      </c>
      <c r="AY132" s="17" t="s">
        <v>132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139</v>
      </c>
      <c r="BM132" s="248" t="s">
        <v>169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183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170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90</v>
      </c>
      <c r="G11" s="38"/>
      <c r="H11" s="38"/>
      <c r="I11" s="147" t="s">
        <v>19</v>
      </c>
      <c r="J11" s="146" t="s">
        <v>171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172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ROUND((SUM(BE125:BE292)),2)</f>
        <v>0</v>
      </c>
      <c r="G33" s="38"/>
      <c r="H33" s="38"/>
      <c r="I33" s="162">
        <v>0.21</v>
      </c>
      <c r="J33" s="161">
        <f>ROUND(((SUM(BE125:BE292))*I33),2)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ROUND((SUM(BF125:BF292)),2)</f>
        <v>0</v>
      </c>
      <c r="G34" s="38"/>
      <c r="H34" s="38"/>
      <c r="I34" s="162">
        <v>0.15</v>
      </c>
      <c r="J34" s="161">
        <f>ROUND(((SUM(BF125:BF292))*I34),2)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ROUND((SUM(BG125:BG292)),2)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ROUND((SUM(BH125:BH292)),2)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ROUND((SUM(BI125:BI292)),2)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101a - Komunikace - obec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Červený Újezd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Ing. Hanzlová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173</v>
      </c>
      <c r="E97" s="196"/>
      <c r="F97" s="196"/>
      <c r="G97" s="196"/>
      <c r="H97" s="196"/>
      <c r="I97" s="197"/>
      <c r="J97" s="198">
        <f>J126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174</v>
      </c>
      <c r="E98" s="203"/>
      <c r="F98" s="203"/>
      <c r="G98" s="203"/>
      <c r="H98" s="203"/>
      <c r="I98" s="204"/>
      <c r="J98" s="205">
        <f>J127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175</v>
      </c>
      <c r="E99" s="203"/>
      <c r="F99" s="203"/>
      <c r="G99" s="203"/>
      <c r="H99" s="203"/>
      <c r="I99" s="204"/>
      <c r="J99" s="205">
        <f>J188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176</v>
      </c>
      <c r="E100" s="203"/>
      <c r="F100" s="203"/>
      <c r="G100" s="203"/>
      <c r="H100" s="203"/>
      <c r="I100" s="204"/>
      <c r="J100" s="205">
        <f>J191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177</v>
      </c>
      <c r="E101" s="203"/>
      <c r="F101" s="203"/>
      <c r="G101" s="203"/>
      <c r="H101" s="203"/>
      <c r="I101" s="204"/>
      <c r="J101" s="205">
        <f>J200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178</v>
      </c>
      <c r="E102" s="203"/>
      <c r="F102" s="203"/>
      <c r="G102" s="203"/>
      <c r="H102" s="203"/>
      <c r="I102" s="204"/>
      <c r="J102" s="205">
        <f>J233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179</v>
      </c>
      <c r="E103" s="203"/>
      <c r="F103" s="203"/>
      <c r="G103" s="203"/>
      <c r="H103" s="203"/>
      <c r="I103" s="204"/>
      <c r="J103" s="205">
        <f>J266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180</v>
      </c>
      <c r="E104" s="203"/>
      <c r="F104" s="203"/>
      <c r="G104" s="203"/>
      <c r="H104" s="203"/>
      <c r="I104" s="204"/>
      <c r="J104" s="205">
        <f>J284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181</v>
      </c>
      <c r="E105" s="203"/>
      <c r="F105" s="203"/>
      <c r="G105" s="203"/>
      <c r="H105" s="203"/>
      <c r="I105" s="204"/>
      <c r="J105" s="205">
        <f>J289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8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8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7" t="str">
        <f>E7</f>
        <v>116037a - III-0267 Červený Újezd</v>
      </c>
      <c r="F115" s="32"/>
      <c r="G115" s="32"/>
      <c r="H115" s="32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101a - Komunikace - obec</v>
      </c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Červený Újezd</v>
      </c>
      <c r="G119" s="40"/>
      <c r="H119" s="40"/>
      <c r="I119" s="147" t="s">
        <v>22</v>
      </c>
      <c r="J119" s="79" t="str">
        <f>IF(J12="","",J12)</f>
        <v>12. 1. 2021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Správa a údržba silnic Plzeňského kraje, p.o.</v>
      </c>
      <c r="G121" s="40"/>
      <c r="H121" s="40"/>
      <c r="I121" s="147" t="s">
        <v>30</v>
      </c>
      <c r="J121" s="36" t="str">
        <f>E21</f>
        <v>Sagasta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147" t="s">
        <v>33</v>
      </c>
      <c r="J122" s="36" t="str">
        <f>E24</f>
        <v>Ing. Hanzlová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7"/>
      <c r="B124" s="208"/>
      <c r="C124" s="209" t="s">
        <v>117</v>
      </c>
      <c r="D124" s="210" t="s">
        <v>61</v>
      </c>
      <c r="E124" s="210" t="s">
        <v>57</v>
      </c>
      <c r="F124" s="210" t="s">
        <v>58</v>
      </c>
      <c r="G124" s="210" t="s">
        <v>118</v>
      </c>
      <c r="H124" s="210" t="s">
        <v>119</v>
      </c>
      <c r="I124" s="211" t="s">
        <v>120</v>
      </c>
      <c r="J124" s="212" t="s">
        <v>110</v>
      </c>
      <c r="K124" s="213" t="s">
        <v>121</v>
      </c>
      <c r="L124" s="214"/>
      <c r="M124" s="100" t="s">
        <v>1</v>
      </c>
      <c r="N124" s="101" t="s">
        <v>40</v>
      </c>
      <c r="O124" s="101" t="s">
        <v>122</v>
      </c>
      <c r="P124" s="101" t="s">
        <v>123</v>
      </c>
      <c r="Q124" s="101" t="s">
        <v>124</v>
      </c>
      <c r="R124" s="101" t="s">
        <v>125</v>
      </c>
      <c r="S124" s="101" t="s">
        <v>126</v>
      </c>
      <c r="T124" s="102" t="s">
        <v>127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pans="1:63" s="2" customFormat="1" ht="22.8" customHeight="1">
      <c r="A125" s="38"/>
      <c r="B125" s="39"/>
      <c r="C125" s="107" t="s">
        <v>128</v>
      </c>
      <c r="D125" s="40"/>
      <c r="E125" s="40"/>
      <c r="F125" s="40"/>
      <c r="G125" s="40"/>
      <c r="H125" s="40"/>
      <c r="I125" s="144"/>
      <c r="J125" s="215">
        <f>BK125</f>
        <v>0</v>
      </c>
      <c r="K125" s="40"/>
      <c r="L125" s="44"/>
      <c r="M125" s="103"/>
      <c r="N125" s="216"/>
      <c r="O125" s="104"/>
      <c r="P125" s="217">
        <f>P126</f>
        <v>0</v>
      </c>
      <c r="Q125" s="104"/>
      <c r="R125" s="217">
        <f>R126</f>
        <v>416.52531300000004</v>
      </c>
      <c r="S125" s="104"/>
      <c r="T125" s="218">
        <f>T126</f>
        <v>90.83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104</v>
      </c>
      <c r="BK125" s="219">
        <f>BK126</f>
        <v>0</v>
      </c>
    </row>
    <row r="126" spans="1:63" s="12" customFormat="1" ht="25.9" customHeight="1">
      <c r="A126" s="12"/>
      <c r="B126" s="220"/>
      <c r="C126" s="221"/>
      <c r="D126" s="222" t="s">
        <v>75</v>
      </c>
      <c r="E126" s="223" t="s">
        <v>182</v>
      </c>
      <c r="F126" s="223" t="s">
        <v>183</v>
      </c>
      <c r="G126" s="221"/>
      <c r="H126" s="221"/>
      <c r="I126" s="224"/>
      <c r="J126" s="225">
        <f>BK126</f>
        <v>0</v>
      </c>
      <c r="K126" s="221"/>
      <c r="L126" s="226"/>
      <c r="M126" s="227"/>
      <c r="N126" s="228"/>
      <c r="O126" s="228"/>
      <c r="P126" s="229">
        <f>P127+P188+P191+P200+P233+P266+P284+P289</f>
        <v>0</v>
      </c>
      <c r="Q126" s="228"/>
      <c r="R126" s="229">
        <f>R127+R188+R191+R200+R233+R266+R284+R289</f>
        <v>416.52531300000004</v>
      </c>
      <c r="S126" s="228"/>
      <c r="T126" s="230">
        <f>T127+T188+T191+T200+T233+T266+T284+T289</f>
        <v>90.83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84</v>
      </c>
      <c r="AT126" s="232" t="s">
        <v>75</v>
      </c>
      <c r="AU126" s="232" t="s">
        <v>76</v>
      </c>
      <c r="AY126" s="231" t="s">
        <v>132</v>
      </c>
      <c r="BK126" s="233">
        <f>BK127+BK188+BK191+BK200+BK233+BK266+BK284+BK289</f>
        <v>0</v>
      </c>
    </row>
    <row r="127" spans="1:63" s="12" customFormat="1" ht="22.8" customHeight="1">
      <c r="A127" s="12"/>
      <c r="B127" s="220"/>
      <c r="C127" s="221"/>
      <c r="D127" s="222" t="s">
        <v>75</v>
      </c>
      <c r="E127" s="234" t="s">
        <v>84</v>
      </c>
      <c r="F127" s="234" t="s">
        <v>184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SUM(P128:P187)</f>
        <v>0</v>
      </c>
      <c r="Q127" s="228"/>
      <c r="R127" s="229">
        <f>SUM(R128:R187)</f>
        <v>190.176</v>
      </c>
      <c r="S127" s="228"/>
      <c r="T127" s="230">
        <f>SUM(T128:T187)</f>
        <v>90.83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84</v>
      </c>
      <c r="AT127" s="232" t="s">
        <v>75</v>
      </c>
      <c r="AU127" s="232" t="s">
        <v>84</v>
      </c>
      <c r="AY127" s="231" t="s">
        <v>132</v>
      </c>
      <c r="BK127" s="233">
        <f>SUM(BK128:BK187)</f>
        <v>0</v>
      </c>
    </row>
    <row r="128" spans="1:65" s="2" customFormat="1" ht="21.75" customHeight="1">
      <c r="A128" s="38"/>
      <c r="B128" s="39"/>
      <c r="C128" s="236" t="s">
        <v>84</v>
      </c>
      <c r="D128" s="236" t="s">
        <v>135</v>
      </c>
      <c r="E128" s="237" t="s">
        <v>185</v>
      </c>
      <c r="F128" s="238" t="s">
        <v>186</v>
      </c>
      <c r="G128" s="239" t="s">
        <v>187</v>
      </c>
      <c r="H128" s="240">
        <v>155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0.586</v>
      </c>
      <c r="T128" s="247">
        <f>S128*H128</f>
        <v>90.83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148</v>
      </c>
      <c r="AT128" s="248" t="s">
        <v>135</v>
      </c>
      <c r="AU128" s="248" t="s">
        <v>86</v>
      </c>
      <c r="AY128" s="17" t="s">
        <v>132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148</v>
      </c>
      <c r="BM128" s="248" t="s">
        <v>188</v>
      </c>
    </row>
    <row r="129" spans="1:51" s="13" customFormat="1" ht="12">
      <c r="A129" s="13"/>
      <c r="B129" s="259"/>
      <c r="C129" s="260"/>
      <c r="D129" s="250" t="s">
        <v>189</v>
      </c>
      <c r="E129" s="261" t="s">
        <v>1</v>
      </c>
      <c r="F129" s="262" t="s">
        <v>190</v>
      </c>
      <c r="G129" s="260"/>
      <c r="H129" s="263">
        <v>155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189</v>
      </c>
      <c r="AU129" s="269" t="s">
        <v>86</v>
      </c>
      <c r="AV129" s="13" t="s">
        <v>86</v>
      </c>
      <c r="AW129" s="13" t="s">
        <v>32</v>
      </c>
      <c r="AX129" s="13" t="s">
        <v>76</v>
      </c>
      <c r="AY129" s="269" t="s">
        <v>132</v>
      </c>
    </row>
    <row r="130" spans="1:51" s="14" customFormat="1" ht="12">
      <c r="A130" s="14"/>
      <c r="B130" s="270"/>
      <c r="C130" s="271"/>
      <c r="D130" s="250" t="s">
        <v>189</v>
      </c>
      <c r="E130" s="272" t="s">
        <v>1</v>
      </c>
      <c r="F130" s="273" t="s">
        <v>191</v>
      </c>
      <c r="G130" s="271"/>
      <c r="H130" s="274">
        <v>155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189</v>
      </c>
      <c r="AU130" s="280" t="s">
        <v>86</v>
      </c>
      <c r="AV130" s="14" t="s">
        <v>148</v>
      </c>
      <c r="AW130" s="14" t="s">
        <v>32</v>
      </c>
      <c r="AX130" s="14" t="s">
        <v>84</v>
      </c>
      <c r="AY130" s="280" t="s">
        <v>132</v>
      </c>
    </row>
    <row r="131" spans="1:65" s="2" customFormat="1" ht="21.75" customHeight="1">
      <c r="A131" s="38"/>
      <c r="B131" s="39"/>
      <c r="C131" s="236" t="s">
        <v>86</v>
      </c>
      <c r="D131" s="236" t="s">
        <v>135</v>
      </c>
      <c r="E131" s="237" t="s">
        <v>192</v>
      </c>
      <c r="F131" s="238" t="s">
        <v>193</v>
      </c>
      <c r="G131" s="239" t="s">
        <v>194</v>
      </c>
      <c r="H131" s="240">
        <v>66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148</v>
      </c>
      <c r="AT131" s="248" t="s">
        <v>135</v>
      </c>
      <c r="AU131" s="248" t="s">
        <v>86</v>
      </c>
      <c r="AY131" s="17" t="s">
        <v>132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148</v>
      </c>
      <c r="BM131" s="248" t="s">
        <v>195</v>
      </c>
    </row>
    <row r="132" spans="1:51" s="13" customFormat="1" ht="12">
      <c r="A132" s="13"/>
      <c r="B132" s="259"/>
      <c r="C132" s="260"/>
      <c r="D132" s="250" t="s">
        <v>189</v>
      </c>
      <c r="E132" s="261" t="s">
        <v>1</v>
      </c>
      <c r="F132" s="262" t="s">
        <v>196</v>
      </c>
      <c r="G132" s="260"/>
      <c r="H132" s="263">
        <v>66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189</v>
      </c>
      <c r="AU132" s="269" t="s">
        <v>86</v>
      </c>
      <c r="AV132" s="13" t="s">
        <v>86</v>
      </c>
      <c r="AW132" s="13" t="s">
        <v>32</v>
      </c>
      <c r="AX132" s="13" t="s">
        <v>84</v>
      </c>
      <c r="AY132" s="269" t="s">
        <v>132</v>
      </c>
    </row>
    <row r="133" spans="1:65" s="2" customFormat="1" ht="21.75" customHeight="1">
      <c r="A133" s="38"/>
      <c r="B133" s="39"/>
      <c r="C133" s="236" t="s">
        <v>144</v>
      </c>
      <c r="D133" s="236" t="s">
        <v>135</v>
      </c>
      <c r="E133" s="237" t="s">
        <v>197</v>
      </c>
      <c r="F133" s="238" t="s">
        <v>198</v>
      </c>
      <c r="G133" s="239" t="s">
        <v>194</v>
      </c>
      <c r="H133" s="240">
        <v>22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148</v>
      </c>
      <c r="AT133" s="248" t="s">
        <v>135</v>
      </c>
      <c r="AU133" s="248" t="s">
        <v>86</v>
      </c>
      <c r="AY133" s="17" t="s">
        <v>132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148</v>
      </c>
      <c r="BM133" s="248" t="s">
        <v>199</v>
      </c>
    </row>
    <row r="134" spans="1:47" s="2" customFormat="1" ht="12">
      <c r="A134" s="38"/>
      <c r="B134" s="39"/>
      <c r="C134" s="40"/>
      <c r="D134" s="250" t="s">
        <v>158</v>
      </c>
      <c r="E134" s="40"/>
      <c r="F134" s="251" t="s">
        <v>200</v>
      </c>
      <c r="G134" s="40"/>
      <c r="H134" s="40"/>
      <c r="I134" s="144"/>
      <c r="J134" s="40"/>
      <c r="K134" s="40"/>
      <c r="L134" s="44"/>
      <c r="M134" s="252"/>
      <c r="N134" s="25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86</v>
      </c>
    </row>
    <row r="135" spans="1:51" s="13" customFormat="1" ht="12">
      <c r="A135" s="13"/>
      <c r="B135" s="259"/>
      <c r="C135" s="260"/>
      <c r="D135" s="250" t="s">
        <v>189</v>
      </c>
      <c r="E135" s="261" t="s">
        <v>1</v>
      </c>
      <c r="F135" s="262" t="s">
        <v>201</v>
      </c>
      <c r="G135" s="260"/>
      <c r="H135" s="263">
        <v>22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189</v>
      </c>
      <c r="AU135" s="269" t="s">
        <v>86</v>
      </c>
      <c r="AV135" s="13" t="s">
        <v>86</v>
      </c>
      <c r="AW135" s="13" t="s">
        <v>32</v>
      </c>
      <c r="AX135" s="13" t="s">
        <v>84</v>
      </c>
      <c r="AY135" s="269" t="s">
        <v>132</v>
      </c>
    </row>
    <row r="136" spans="1:65" s="2" customFormat="1" ht="21.75" customHeight="1">
      <c r="A136" s="38"/>
      <c r="B136" s="39"/>
      <c r="C136" s="236" t="s">
        <v>148</v>
      </c>
      <c r="D136" s="236" t="s">
        <v>135</v>
      </c>
      <c r="E136" s="237" t="s">
        <v>202</v>
      </c>
      <c r="F136" s="238" t="s">
        <v>203</v>
      </c>
      <c r="G136" s="239" t="s">
        <v>194</v>
      </c>
      <c r="H136" s="240">
        <v>55.103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148</v>
      </c>
      <c r="AT136" s="248" t="s">
        <v>135</v>
      </c>
      <c r="AU136" s="248" t="s">
        <v>86</v>
      </c>
      <c r="AY136" s="17" t="s">
        <v>132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148</v>
      </c>
      <c r="BM136" s="248" t="s">
        <v>204</v>
      </c>
    </row>
    <row r="137" spans="1:51" s="13" customFormat="1" ht="12">
      <c r="A137" s="13"/>
      <c r="B137" s="259"/>
      <c r="C137" s="260"/>
      <c r="D137" s="250" t="s">
        <v>189</v>
      </c>
      <c r="E137" s="261" t="s">
        <v>1</v>
      </c>
      <c r="F137" s="262" t="s">
        <v>205</v>
      </c>
      <c r="G137" s="260"/>
      <c r="H137" s="263">
        <v>15.878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189</v>
      </c>
      <c r="AU137" s="269" t="s">
        <v>86</v>
      </c>
      <c r="AV137" s="13" t="s">
        <v>86</v>
      </c>
      <c r="AW137" s="13" t="s">
        <v>32</v>
      </c>
      <c r="AX137" s="13" t="s">
        <v>76</v>
      </c>
      <c r="AY137" s="269" t="s">
        <v>132</v>
      </c>
    </row>
    <row r="138" spans="1:51" s="13" customFormat="1" ht="12">
      <c r="A138" s="13"/>
      <c r="B138" s="259"/>
      <c r="C138" s="260"/>
      <c r="D138" s="250" t="s">
        <v>189</v>
      </c>
      <c r="E138" s="261" t="s">
        <v>1</v>
      </c>
      <c r="F138" s="262" t="s">
        <v>206</v>
      </c>
      <c r="G138" s="260"/>
      <c r="H138" s="263">
        <v>6.35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189</v>
      </c>
      <c r="AU138" s="269" t="s">
        <v>86</v>
      </c>
      <c r="AV138" s="13" t="s">
        <v>86</v>
      </c>
      <c r="AW138" s="13" t="s">
        <v>32</v>
      </c>
      <c r="AX138" s="13" t="s">
        <v>76</v>
      </c>
      <c r="AY138" s="269" t="s">
        <v>132</v>
      </c>
    </row>
    <row r="139" spans="1:51" s="13" customFormat="1" ht="12">
      <c r="A139" s="13"/>
      <c r="B139" s="259"/>
      <c r="C139" s="260"/>
      <c r="D139" s="250" t="s">
        <v>189</v>
      </c>
      <c r="E139" s="261" t="s">
        <v>1</v>
      </c>
      <c r="F139" s="262" t="s">
        <v>207</v>
      </c>
      <c r="G139" s="260"/>
      <c r="H139" s="263">
        <v>32.875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189</v>
      </c>
      <c r="AU139" s="269" t="s">
        <v>86</v>
      </c>
      <c r="AV139" s="13" t="s">
        <v>86</v>
      </c>
      <c r="AW139" s="13" t="s">
        <v>32</v>
      </c>
      <c r="AX139" s="13" t="s">
        <v>76</v>
      </c>
      <c r="AY139" s="269" t="s">
        <v>132</v>
      </c>
    </row>
    <row r="140" spans="1:51" s="14" customFormat="1" ht="12">
      <c r="A140" s="14"/>
      <c r="B140" s="270"/>
      <c r="C140" s="271"/>
      <c r="D140" s="250" t="s">
        <v>189</v>
      </c>
      <c r="E140" s="272" t="s">
        <v>1</v>
      </c>
      <c r="F140" s="273" t="s">
        <v>191</v>
      </c>
      <c r="G140" s="271"/>
      <c r="H140" s="274">
        <v>55.103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189</v>
      </c>
      <c r="AU140" s="280" t="s">
        <v>86</v>
      </c>
      <c r="AV140" s="14" t="s">
        <v>148</v>
      </c>
      <c r="AW140" s="14" t="s">
        <v>32</v>
      </c>
      <c r="AX140" s="14" t="s">
        <v>84</v>
      </c>
      <c r="AY140" s="280" t="s">
        <v>132</v>
      </c>
    </row>
    <row r="141" spans="1:65" s="2" customFormat="1" ht="21.75" customHeight="1">
      <c r="A141" s="38"/>
      <c r="B141" s="39"/>
      <c r="C141" s="236" t="s">
        <v>131</v>
      </c>
      <c r="D141" s="236" t="s">
        <v>135</v>
      </c>
      <c r="E141" s="237" t="s">
        <v>208</v>
      </c>
      <c r="F141" s="238" t="s">
        <v>209</v>
      </c>
      <c r="G141" s="239" t="s">
        <v>194</v>
      </c>
      <c r="H141" s="240">
        <v>55.103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148</v>
      </c>
      <c r="AT141" s="248" t="s">
        <v>135</v>
      </c>
      <c r="AU141" s="248" t="s">
        <v>86</v>
      </c>
      <c r="AY141" s="17" t="s">
        <v>132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148</v>
      </c>
      <c r="BM141" s="248" t="s">
        <v>210</v>
      </c>
    </row>
    <row r="142" spans="1:47" s="2" customFormat="1" ht="12">
      <c r="A142" s="38"/>
      <c r="B142" s="39"/>
      <c r="C142" s="40"/>
      <c r="D142" s="250" t="s">
        <v>158</v>
      </c>
      <c r="E142" s="40"/>
      <c r="F142" s="251" t="s">
        <v>211</v>
      </c>
      <c r="G142" s="40"/>
      <c r="H142" s="40"/>
      <c r="I142" s="144"/>
      <c r="J142" s="40"/>
      <c r="K142" s="40"/>
      <c r="L142" s="44"/>
      <c r="M142" s="252"/>
      <c r="N142" s="25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86</v>
      </c>
    </row>
    <row r="143" spans="1:51" s="13" customFormat="1" ht="12">
      <c r="A143" s="13"/>
      <c r="B143" s="259"/>
      <c r="C143" s="260"/>
      <c r="D143" s="250" t="s">
        <v>189</v>
      </c>
      <c r="E143" s="261" t="s">
        <v>1</v>
      </c>
      <c r="F143" s="262" t="s">
        <v>205</v>
      </c>
      <c r="G143" s="260"/>
      <c r="H143" s="263">
        <v>15.878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189</v>
      </c>
      <c r="AU143" s="269" t="s">
        <v>86</v>
      </c>
      <c r="AV143" s="13" t="s">
        <v>86</v>
      </c>
      <c r="AW143" s="13" t="s">
        <v>32</v>
      </c>
      <c r="AX143" s="13" t="s">
        <v>76</v>
      </c>
      <c r="AY143" s="269" t="s">
        <v>132</v>
      </c>
    </row>
    <row r="144" spans="1:51" s="13" customFormat="1" ht="12">
      <c r="A144" s="13"/>
      <c r="B144" s="259"/>
      <c r="C144" s="260"/>
      <c r="D144" s="250" t="s">
        <v>189</v>
      </c>
      <c r="E144" s="261" t="s">
        <v>1</v>
      </c>
      <c r="F144" s="262" t="s">
        <v>206</v>
      </c>
      <c r="G144" s="260"/>
      <c r="H144" s="263">
        <v>6.35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189</v>
      </c>
      <c r="AU144" s="269" t="s">
        <v>86</v>
      </c>
      <c r="AV144" s="13" t="s">
        <v>86</v>
      </c>
      <c r="AW144" s="13" t="s">
        <v>32</v>
      </c>
      <c r="AX144" s="13" t="s">
        <v>76</v>
      </c>
      <c r="AY144" s="269" t="s">
        <v>132</v>
      </c>
    </row>
    <row r="145" spans="1:51" s="13" customFormat="1" ht="12">
      <c r="A145" s="13"/>
      <c r="B145" s="259"/>
      <c r="C145" s="260"/>
      <c r="D145" s="250" t="s">
        <v>189</v>
      </c>
      <c r="E145" s="261" t="s">
        <v>1</v>
      </c>
      <c r="F145" s="262" t="s">
        <v>207</v>
      </c>
      <c r="G145" s="260"/>
      <c r="H145" s="263">
        <v>32.875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189</v>
      </c>
      <c r="AU145" s="269" t="s">
        <v>86</v>
      </c>
      <c r="AV145" s="13" t="s">
        <v>86</v>
      </c>
      <c r="AW145" s="13" t="s">
        <v>32</v>
      </c>
      <c r="AX145" s="13" t="s">
        <v>76</v>
      </c>
      <c r="AY145" s="269" t="s">
        <v>132</v>
      </c>
    </row>
    <row r="146" spans="1:51" s="14" customFormat="1" ht="12">
      <c r="A146" s="14"/>
      <c r="B146" s="270"/>
      <c r="C146" s="271"/>
      <c r="D146" s="250" t="s">
        <v>189</v>
      </c>
      <c r="E146" s="272" t="s">
        <v>1</v>
      </c>
      <c r="F146" s="273" t="s">
        <v>191</v>
      </c>
      <c r="G146" s="271"/>
      <c r="H146" s="274">
        <v>55.103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0" t="s">
        <v>189</v>
      </c>
      <c r="AU146" s="280" t="s">
        <v>86</v>
      </c>
      <c r="AV146" s="14" t="s">
        <v>148</v>
      </c>
      <c r="AW146" s="14" t="s">
        <v>32</v>
      </c>
      <c r="AX146" s="14" t="s">
        <v>84</v>
      </c>
      <c r="AY146" s="280" t="s">
        <v>132</v>
      </c>
    </row>
    <row r="147" spans="1:65" s="2" customFormat="1" ht="16.5" customHeight="1">
      <c r="A147" s="38"/>
      <c r="B147" s="39"/>
      <c r="C147" s="236" t="s">
        <v>162</v>
      </c>
      <c r="D147" s="236" t="s">
        <v>135</v>
      </c>
      <c r="E147" s="237" t="s">
        <v>212</v>
      </c>
      <c r="F147" s="238" t="s">
        <v>213</v>
      </c>
      <c r="G147" s="239" t="s">
        <v>187</v>
      </c>
      <c r="H147" s="240">
        <v>140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148</v>
      </c>
      <c r="AT147" s="248" t="s">
        <v>135</v>
      </c>
      <c r="AU147" s="248" t="s">
        <v>86</v>
      </c>
      <c r="AY147" s="17" t="s">
        <v>132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148</v>
      </c>
      <c r="BM147" s="248" t="s">
        <v>214</v>
      </c>
    </row>
    <row r="148" spans="1:51" s="13" customFormat="1" ht="12">
      <c r="A148" s="13"/>
      <c r="B148" s="259"/>
      <c r="C148" s="260"/>
      <c r="D148" s="250" t="s">
        <v>189</v>
      </c>
      <c r="E148" s="261" t="s">
        <v>1</v>
      </c>
      <c r="F148" s="262" t="s">
        <v>215</v>
      </c>
      <c r="G148" s="260"/>
      <c r="H148" s="263">
        <v>140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189</v>
      </c>
      <c r="AU148" s="269" t="s">
        <v>86</v>
      </c>
      <c r="AV148" s="13" t="s">
        <v>86</v>
      </c>
      <c r="AW148" s="13" t="s">
        <v>32</v>
      </c>
      <c r="AX148" s="13" t="s">
        <v>84</v>
      </c>
      <c r="AY148" s="269" t="s">
        <v>132</v>
      </c>
    </row>
    <row r="149" spans="1:65" s="2" customFormat="1" ht="21.75" customHeight="1">
      <c r="A149" s="38"/>
      <c r="B149" s="39"/>
      <c r="C149" s="236" t="s">
        <v>166</v>
      </c>
      <c r="D149" s="236" t="s">
        <v>135</v>
      </c>
      <c r="E149" s="237" t="s">
        <v>216</v>
      </c>
      <c r="F149" s="238" t="s">
        <v>217</v>
      </c>
      <c r="G149" s="239" t="s">
        <v>187</v>
      </c>
      <c r="H149" s="240">
        <v>140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148</v>
      </c>
      <c r="AT149" s="248" t="s">
        <v>135</v>
      </c>
      <c r="AU149" s="248" t="s">
        <v>86</v>
      </c>
      <c r="AY149" s="17" t="s">
        <v>132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148</v>
      </c>
      <c r="BM149" s="248" t="s">
        <v>218</v>
      </c>
    </row>
    <row r="150" spans="1:47" s="2" customFormat="1" ht="12">
      <c r="A150" s="38"/>
      <c r="B150" s="39"/>
      <c r="C150" s="40"/>
      <c r="D150" s="250" t="s">
        <v>158</v>
      </c>
      <c r="E150" s="40"/>
      <c r="F150" s="251" t="s">
        <v>219</v>
      </c>
      <c r="G150" s="40"/>
      <c r="H150" s="40"/>
      <c r="I150" s="144"/>
      <c r="J150" s="40"/>
      <c r="K150" s="40"/>
      <c r="L150" s="44"/>
      <c r="M150" s="252"/>
      <c r="N150" s="25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158</v>
      </c>
      <c r="AU150" s="17" t="s">
        <v>86</v>
      </c>
    </row>
    <row r="151" spans="1:65" s="2" customFormat="1" ht="21.75" customHeight="1">
      <c r="A151" s="38"/>
      <c r="B151" s="39"/>
      <c r="C151" s="236" t="s">
        <v>220</v>
      </c>
      <c r="D151" s="236" t="s">
        <v>135</v>
      </c>
      <c r="E151" s="237" t="s">
        <v>221</v>
      </c>
      <c r="F151" s="238" t="s">
        <v>222</v>
      </c>
      <c r="G151" s="239" t="s">
        <v>194</v>
      </c>
      <c r="H151" s="240">
        <v>268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148</v>
      </c>
      <c r="AT151" s="248" t="s">
        <v>135</v>
      </c>
      <c r="AU151" s="248" t="s">
        <v>86</v>
      </c>
      <c r="AY151" s="17" t="s">
        <v>132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148</v>
      </c>
      <c r="BM151" s="248" t="s">
        <v>223</v>
      </c>
    </row>
    <row r="152" spans="1:51" s="13" customFormat="1" ht="12">
      <c r="A152" s="13"/>
      <c r="B152" s="259"/>
      <c r="C152" s="260"/>
      <c r="D152" s="250" t="s">
        <v>189</v>
      </c>
      <c r="E152" s="261" t="s">
        <v>1</v>
      </c>
      <c r="F152" s="262" t="s">
        <v>224</v>
      </c>
      <c r="G152" s="260"/>
      <c r="H152" s="263">
        <v>268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189</v>
      </c>
      <c r="AU152" s="269" t="s">
        <v>86</v>
      </c>
      <c r="AV152" s="13" t="s">
        <v>86</v>
      </c>
      <c r="AW152" s="13" t="s">
        <v>32</v>
      </c>
      <c r="AX152" s="13" t="s">
        <v>84</v>
      </c>
      <c r="AY152" s="269" t="s">
        <v>132</v>
      </c>
    </row>
    <row r="153" spans="1:65" s="2" customFormat="1" ht="21.75" customHeight="1">
      <c r="A153" s="38"/>
      <c r="B153" s="39"/>
      <c r="C153" s="236" t="s">
        <v>225</v>
      </c>
      <c r="D153" s="236" t="s">
        <v>135</v>
      </c>
      <c r="E153" s="237" t="s">
        <v>226</v>
      </c>
      <c r="F153" s="238" t="s">
        <v>227</v>
      </c>
      <c r="G153" s="239" t="s">
        <v>194</v>
      </c>
      <c r="H153" s="240">
        <v>55.103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41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148</v>
      </c>
      <c r="AT153" s="248" t="s">
        <v>135</v>
      </c>
      <c r="AU153" s="248" t="s">
        <v>86</v>
      </c>
      <c r="AY153" s="17" t="s">
        <v>132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84</v>
      </c>
      <c r="BK153" s="249">
        <f>ROUND(I153*H153,2)</f>
        <v>0</v>
      </c>
      <c r="BL153" s="17" t="s">
        <v>148</v>
      </c>
      <c r="BM153" s="248" t="s">
        <v>228</v>
      </c>
    </row>
    <row r="154" spans="1:47" s="2" customFormat="1" ht="12">
      <c r="A154" s="38"/>
      <c r="B154" s="39"/>
      <c r="C154" s="40"/>
      <c r="D154" s="250" t="s">
        <v>158</v>
      </c>
      <c r="E154" s="40"/>
      <c r="F154" s="251" t="s">
        <v>229</v>
      </c>
      <c r="G154" s="40"/>
      <c r="H154" s="40"/>
      <c r="I154" s="144"/>
      <c r="J154" s="40"/>
      <c r="K154" s="40"/>
      <c r="L154" s="44"/>
      <c r="M154" s="252"/>
      <c r="N154" s="25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158</v>
      </c>
      <c r="AU154" s="17" t="s">
        <v>86</v>
      </c>
    </row>
    <row r="155" spans="1:65" s="2" customFormat="1" ht="21.75" customHeight="1">
      <c r="A155" s="38"/>
      <c r="B155" s="39"/>
      <c r="C155" s="236" t="s">
        <v>230</v>
      </c>
      <c r="D155" s="236" t="s">
        <v>135</v>
      </c>
      <c r="E155" s="237" t="s">
        <v>231</v>
      </c>
      <c r="F155" s="238" t="s">
        <v>232</v>
      </c>
      <c r="G155" s="239" t="s">
        <v>194</v>
      </c>
      <c r="H155" s="240">
        <v>55.103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148</v>
      </c>
      <c r="AT155" s="248" t="s">
        <v>135</v>
      </c>
      <c r="AU155" s="248" t="s">
        <v>86</v>
      </c>
      <c r="AY155" s="17" t="s">
        <v>132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148</v>
      </c>
      <c r="BM155" s="248" t="s">
        <v>233</v>
      </c>
    </row>
    <row r="156" spans="1:65" s="2" customFormat="1" ht="21.75" customHeight="1">
      <c r="A156" s="38"/>
      <c r="B156" s="39"/>
      <c r="C156" s="236" t="s">
        <v>234</v>
      </c>
      <c r="D156" s="236" t="s">
        <v>135</v>
      </c>
      <c r="E156" s="237" t="s">
        <v>235</v>
      </c>
      <c r="F156" s="238" t="s">
        <v>236</v>
      </c>
      <c r="G156" s="239" t="s">
        <v>194</v>
      </c>
      <c r="H156" s="240">
        <v>268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41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148</v>
      </c>
      <c r="AT156" s="248" t="s">
        <v>135</v>
      </c>
      <c r="AU156" s="248" t="s">
        <v>86</v>
      </c>
      <c r="AY156" s="17" t="s">
        <v>132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84</v>
      </c>
      <c r="BK156" s="249">
        <f>ROUND(I156*H156,2)</f>
        <v>0</v>
      </c>
      <c r="BL156" s="17" t="s">
        <v>148</v>
      </c>
      <c r="BM156" s="248" t="s">
        <v>237</v>
      </c>
    </row>
    <row r="157" spans="1:51" s="13" customFormat="1" ht="12">
      <c r="A157" s="13"/>
      <c r="B157" s="259"/>
      <c r="C157" s="260"/>
      <c r="D157" s="250" t="s">
        <v>189</v>
      </c>
      <c r="E157" s="261" t="s">
        <v>1</v>
      </c>
      <c r="F157" s="262" t="s">
        <v>238</v>
      </c>
      <c r="G157" s="260"/>
      <c r="H157" s="263">
        <v>268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189</v>
      </c>
      <c r="AU157" s="269" t="s">
        <v>86</v>
      </c>
      <c r="AV157" s="13" t="s">
        <v>86</v>
      </c>
      <c r="AW157" s="13" t="s">
        <v>32</v>
      </c>
      <c r="AX157" s="13" t="s">
        <v>84</v>
      </c>
      <c r="AY157" s="269" t="s">
        <v>132</v>
      </c>
    </row>
    <row r="158" spans="1:65" s="2" customFormat="1" ht="21.75" customHeight="1">
      <c r="A158" s="38"/>
      <c r="B158" s="39"/>
      <c r="C158" s="236" t="s">
        <v>239</v>
      </c>
      <c r="D158" s="236" t="s">
        <v>135</v>
      </c>
      <c r="E158" s="237" t="s">
        <v>240</v>
      </c>
      <c r="F158" s="238" t="s">
        <v>241</v>
      </c>
      <c r="G158" s="239" t="s">
        <v>194</v>
      </c>
      <c r="H158" s="240">
        <v>268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41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148</v>
      </c>
      <c r="AT158" s="248" t="s">
        <v>135</v>
      </c>
      <c r="AU158" s="248" t="s">
        <v>86</v>
      </c>
      <c r="AY158" s="17" t="s">
        <v>132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84</v>
      </c>
      <c r="BK158" s="249">
        <f>ROUND(I158*H158,2)</f>
        <v>0</v>
      </c>
      <c r="BL158" s="17" t="s">
        <v>148</v>
      </c>
      <c r="BM158" s="248" t="s">
        <v>242</v>
      </c>
    </row>
    <row r="159" spans="1:51" s="13" customFormat="1" ht="12">
      <c r="A159" s="13"/>
      <c r="B159" s="259"/>
      <c r="C159" s="260"/>
      <c r="D159" s="250" t="s">
        <v>189</v>
      </c>
      <c r="E159" s="261" t="s">
        <v>1</v>
      </c>
      <c r="F159" s="262" t="s">
        <v>224</v>
      </c>
      <c r="G159" s="260"/>
      <c r="H159" s="263">
        <v>268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189</v>
      </c>
      <c r="AU159" s="269" t="s">
        <v>86</v>
      </c>
      <c r="AV159" s="13" t="s">
        <v>86</v>
      </c>
      <c r="AW159" s="13" t="s">
        <v>32</v>
      </c>
      <c r="AX159" s="13" t="s">
        <v>84</v>
      </c>
      <c r="AY159" s="269" t="s">
        <v>132</v>
      </c>
    </row>
    <row r="160" spans="1:65" s="2" customFormat="1" ht="21.75" customHeight="1">
      <c r="A160" s="38"/>
      <c r="B160" s="39"/>
      <c r="C160" s="236" t="s">
        <v>243</v>
      </c>
      <c r="D160" s="236" t="s">
        <v>135</v>
      </c>
      <c r="E160" s="237" t="s">
        <v>244</v>
      </c>
      <c r="F160" s="238" t="s">
        <v>245</v>
      </c>
      <c r="G160" s="239" t="s">
        <v>187</v>
      </c>
      <c r="H160" s="240">
        <v>605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148</v>
      </c>
      <c r="AT160" s="248" t="s">
        <v>135</v>
      </c>
      <c r="AU160" s="248" t="s">
        <v>86</v>
      </c>
      <c r="AY160" s="17" t="s">
        <v>132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148</v>
      </c>
      <c r="BM160" s="248" t="s">
        <v>246</v>
      </c>
    </row>
    <row r="161" spans="1:51" s="13" customFormat="1" ht="12">
      <c r="A161" s="13"/>
      <c r="B161" s="259"/>
      <c r="C161" s="260"/>
      <c r="D161" s="250" t="s">
        <v>189</v>
      </c>
      <c r="E161" s="261" t="s">
        <v>1</v>
      </c>
      <c r="F161" s="262" t="s">
        <v>247</v>
      </c>
      <c r="G161" s="260"/>
      <c r="H161" s="263">
        <v>156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189</v>
      </c>
      <c r="AU161" s="269" t="s">
        <v>86</v>
      </c>
      <c r="AV161" s="13" t="s">
        <v>86</v>
      </c>
      <c r="AW161" s="13" t="s">
        <v>32</v>
      </c>
      <c r="AX161" s="13" t="s">
        <v>76</v>
      </c>
      <c r="AY161" s="269" t="s">
        <v>132</v>
      </c>
    </row>
    <row r="162" spans="1:51" s="13" customFormat="1" ht="12">
      <c r="A162" s="13"/>
      <c r="B162" s="259"/>
      <c r="C162" s="260"/>
      <c r="D162" s="250" t="s">
        <v>189</v>
      </c>
      <c r="E162" s="261" t="s">
        <v>1</v>
      </c>
      <c r="F162" s="262" t="s">
        <v>248</v>
      </c>
      <c r="G162" s="260"/>
      <c r="H162" s="263">
        <v>75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189</v>
      </c>
      <c r="AU162" s="269" t="s">
        <v>86</v>
      </c>
      <c r="AV162" s="13" t="s">
        <v>86</v>
      </c>
      <c r="AW162" s="13" t="s">
        <v>32</v>
      </c>
      <c r="AX162" s="13" t="s">
        <v>76</v>
      </c>
      <c r="AY162" s="269" t="s">
        <v>132</v>
      </c>
    </row>
    <row r="163" spans="1:51" s="13" customFormat="1" ht="12">
      <c r="A163" s="13"/>
      <c r="B163" s="259"/>
      <c r="C163" s="260"/>
      <c r="D163" s="250" t="s">
        <v>189</v>
      </c>
      <c r="E163" s="261" t="s">
        <v>1</v>
      </c>
      <c r="F163" s="262" t="s">
        <v>249</v>
      </c>
      <c r="G163" s="260"/>
      <c r="H163" s="263">
        <v>305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189</v>
      </c>
      <c r="AU163" s="269" t="s">
        <v>86</v>
      </c>
      <c r="AV163" s="13" t="s">
        <v>86</v>
      </c>
      <c r="AW163" s="13" t="s">
        <v>32</v>
      </c>
      <c r="AX163" s="13" t="s">
        <v>76</v>
      </c>
      <c r="AY163" s="269" t="s">
        <v>132</v>
      </c>
    </row>
    <row r="164" spans="1:51" s="13" customFormat="1" ht="12">
      <c r="A164" s="13"/>
      <c r="B164" s="259"/>
      <c r="C164" s="260"/>
      <c r="D164" s="250" t="s">
        <v>189</v>
      </c>
      <c r="E164" s="261" t="s">
        <v>1</v>
      </c>
      <c r="F164" s="262" t="s">
        <v>250</v>
      </c>
      <c r="G164" s="260"/>
      <c r="H164" s="263">
        <v>69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189</v>
      </c>
      <c r="AU164" s="269" t="s">
        <v>86</v>
      </c>
      <c r="AV164" s="13" t="s">
        <v>86</v>
      </c>
      <c r="AW164" s="13" t="s">
        <v>32</v>
      </c>
      <c r="AX164" s="13" t="s">
        <v>76</v>
      </c>
      <c r="AY164" s="269" t="s">
        <v>132</v>
      </c>
    </row>
    <row r="165" spans="1:51" s="14" customFormat="1" ht="12">
      <c r="A165" s="14"/>
      <c r="B165" s="270"/>
      <c r="C165" s="271"/>
      <c r="D165" s="250" t="s">
        <v>189</v>
      </c>
      <c r="E165" s="272" t="s">
        <v>1</v>
      </c>
      <c r="F165" s="273" t="s">
        <v>191</v>
      </c>
      <c r="G165" s="271"/>
      <c r="H165" s="274">
        <v>605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189</v>
      </c>
      <c r="AU165" s="280" t="s">
        <v>86</v>
      </c>
      <c r="AV165" s="14" t="s">
        <v>148</v>
      </c>
      <c r="AW165" s="14" t="s">
        <v>32</v>
      </c>
      <c r="AX165" s="14" t="s">
        <v>84</v>
      </c>
      <c r="AY165" s="280" t="s">
        <v>132</v>
      </c>
    </row>
    <row r="166" spans="1:65" s="2" customFormat="1" ht="21.75" customHeight="1">
      <c r="A166" s="38"/>
      <c r="B166" s="39"/>
      <c r="C166" s="236" t="s">
        <v>251</v>
      </c>
      <c r="D166" s="236" t="s">
        <v>135</v>
      </c>
      <c r="E166" s="237" t="s">
        <v>252</v>
      </c>
      <c r="F166" s="238" t="s">
        <v>253</v>
      </c>
      <c r="G166" s="239" t="s">
        <v>254</v>
      </c>
      <c r="H166" s="240">
        <v>203.881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41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148</v>
      </c>
      <c r="AT166" s="248" t="s">
        <v>135</v>
      </c>
      <c r="AU166" s="248" t="s">
        <v>86</v>
      </c>
      <c r="AY166" s="17" t="s">
        <v>132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84</v>
      </c>
      <c r="BK166" s="249">
        <f>ROUND(I166*H166,2)</f>
        <v>0</v>
      </c>
      <c r="BL166" s="17" t="s">
        <v>148</v>
      </c>
      <c r="BM166" s="248" t="s">
        <v>255</v>
      </c>
    </row>
    <row r="167" spans="1:51" s="13" customFormat="1" ht="12">
      <c r="A167" s="13"/>
      <c r="B167" s="259"/>
      <c r="C167" s="260"/>
      <c r="D167" s="250" t="s">
        <v>189</v>
      </c>
      <c r="E167" s="261" t="s">
        <v>1</v>
      </c>
      <c r="F167" s="262" t="s">
        <v>256</v>
      </c>
      <c r="G167" s="260"/>
      <c r="H167" s="263">
        <v>203.881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189</v>
      </c>
      <c r="AU167" s="269" t="s">
        <v>86</v>
      </c>
      <c r="AV167" s="13" t="s">
        <v>86</v>
      </c>
      <c r="AW167" s="13" t="s">
        <v>32</v>
      </c>
      <c r="AX167" s="13" t="s">
        <v>76</v>
      </c>
      <c r="AY167" s="269" t="s">
        <v>132</v>
      </c>
    </row>
    <row r="168" spans="1:51" s="14" customFormat="1" ht="12">
      <c r="A168" s="14"/>
      <c r="B168" s="270"/>
      <c r="C168" s="271"/>
      <c r="D168" s="250" t="s">
        <v>189</v>
      </c>
      <c r="E168" s="272" t="s">
        <v>1</v>
      </c>
      <c r="F168" s="273" t="s">
        <v>191</v>
      </c>
      <c r="G168" s="271"/>
      <c r="H168" s="274">
        <v>203.881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189</v>
      </c>
      <c r="AU168" s="280" t="s">
        <v>86</v>
      </c>
      <c r="AV168" s="14" t="s">
        <v>148</v>
      </c>
      <c r="AW168" s="14" t="s">
        <v>32</v>
      </c>
      <c r="AX168" s="14" t="s">
        <v>84</v>
      </c>
      <c r="AY168" s="280" t="s">
        <v>132</v>
      </c>
    </row>
    <row r="169" spans="1:65" s="2" customFormat="1" ht="16.5" customHeight="1">
      <c r="A169" s="38"/>
      <c r="B169" s="39"/>
      <c r="C169" s="236" t="s">
        <v>8</v>
      </c>
      <c r="D169" s="236" t="s">
        <v>135</v>
      </c>
      <c r="E169" s="237" t="s">
        <v>257</v>
      </c>
      <c r="F169" s="238" t="s">
        <v>258</v>
      </c>
      <c r="G169" s="239" t="s">
        <v>194</v>
      </c>
      <c r="H169" s="240">
        <v>110.206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41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148</v>
      </c>
      <c r="AT169" s="248" t="s">
        <v>135</v>
      </c>
      <c r="AU169" s="248" t="s">
        <v>86</v>
      </c>
      <c r="AY169" s="17" t="s">
        <v>132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84</v>
      </c>
      <c r="BK169" s="249">
        <f>ROUND(I169*H169,2)</f>
        <v>0</v>
      </c>
      <c r="BL169" s="17" t="s">
        <v>148</v>
      </c>
      <c r="BM169" s="248" t="s">
        <v>259</v>
      </c>
    </row>
    <row r="170" spans="1:51" s="13" customFormat="1" ht="12">
      <c r="A170" s="13"/>
      <c r="B170" s="259"/>
      <c r="C170" s="260"/>
      <c r="D170" s="250" t="s">
        <v>189</v>
      </c>
      <c r="E170" s="261" t="s">
        <v>1</v>
      </c>
      <c r="F170" s="262" t="s">
        <v>260</v>
      </c>
      <c r="G170" s="260"/>
      <c r="H170" s="263">
        <v>110.206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189</v>
      </c>
      <c r="AU170" s="269" t="s">
        <v>86</v>
      </c>
      <c r="AV170" s="13" t="s">
        <v>86</v>
      </c>
      <c r="AW170" s="13" t="s">
        <v>32</v>
      </c>
      <c r="AX170" s="13" t="s">
        <v>76</v>
      </c>
      <c r="AY170" s="269" t="s">
        <v>132</v>
      </c>
    </row>
    <row r="171" spans="1:51" s="14" customFormat="1" ht="12">
      <c r="A171" s="14"/>
      <c r="B171" s="270"/>
      <c r="C171" s="271"/>
      <c r="D171" s="250" t="s">
        <v>189</v>
      </c>
      <c r="E171" s="272" t="s">
        <v>1</v>
      </c>
      <c r="F171" s="273" t="s">
        <v>191</v>
      </c>
      <c r="G171" s="271"/>
      <c r="H171" s="274">
        <v>110.206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189</v>
      </c>
      <c r="AU171" s="280" t="s">
        <v>86</v>
      </c>
      <c r="AV171" s="14" t="s">
        <v>148</v>
      </c>
      <c r="AW171" s="14" t="s">
        <v>32</v>
      </c>
      <c r="AX171" s="14" t="s">
        <v>84</v>
      </c>
      <c r="AY171" s="280" t="s">
        <v>132</v>
      </c>
    </row>
    <row r="172" spans="1:65" s="2" customFormat="1" ht="21.75" customHeight="1">
      <c r="A172" s="38"/>
      <c r="B172" s="39"/>
      <c r="C172" s="236" t="s">
        <v>261</v>
      </c>
      <c r="D172" s="236" t="s">
        <v>135</v>
      </c>
      <c r="E172" s="237" t="s">
        <v>262</v>
      </c>
      <c r="F172" s="238" t="s">
        <v>263</v>
      </c>
      <c r="G172" s="239" t="s">
        <v>194</v>
      </c>
      <c r="H172" s="240">
        <v>69.395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41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148</v>
      </c>
      <c r="AT172" s="248" t="s">
        <v>135</v>
      </c>
      <c r="AU172" s="248" t="s">
        <v>86</v>
      </c>
      <c r="AY172" s="17" t="s">
        <v>132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148</v>
      </c>
      <c r="BM172" s="248" t="s">
        <v>264</v>
      </c>
    </row>
    <row r="173" spans="1:51" s="13" customFormat="1" ht="12">
      <c r="A173" s="13"/>
      <c r="B173" s="259"/>
      <c r="C173" s="260"/>
      <c r="D173" s="250" t="s">
        <v>189</v>
      </c>
      <c r="E173" s="261" t="s">
        <v>1</v>
      </c>
      <c r="F173" s="262" t="s">
        <v>265</v>
      </c>
      <c r="G173" s="260"/>
      <c r="H173" s="263">
        <v>13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189</v>
      </c>
      <c r="AU173" s="269" t="s">
        <v>86</v>
      </c>
      <c r="AV173" s="13" t="s">
        <v>86</v>
      </c>
      <c r="AW173" s="13" t="s">
        <v>32</v>
      </c>
      <c r="AX173" s="13" t="s">
        <v>76</v>
      </c>
      <c r="AY173" s="269" t="s">
        <v>132</v>
      </c>
    </row>
    <row r="174" spans="1:51" s="13" customFormat="1" ht="12">
      <c r="A174" s="13"/>
      <c r="B174" s="259"/>
      <c r="C174" s="260"/>
      <c r="D174" s="250" t="s">
        <v>189</v>
      </c>
      <c r="E174" s="261" t="s">
        <v>1</v>
      </c>
      <c r="F174" s="262" t="s">
        <v>266</v>
      </c>
      <c r="G174" s="260"/>
      <c r="H174" s="263">
        <v>7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189</v>
      </c>
      <c r="AU174" s="269" t="s">
        <v>86</v>
      </c>
      <c r="AV174" s="13" t="s">
        <v>86</v>
      </c>
      <c r="AW174" s="13" t="s">
        <v>32</v>
      </c>
      <c r="AX174" s="13" t="s">
        <v>76</v>
      </c>
      <c r="AY174" s="269" t="s">
        <v>132</v>
      </c>
    </row>
    <row r="175" spans="1:51" s="13" customFormat="1" ht="12">
      <c r="A175" s="13"/>
      <c r="B175" s="259"/>
      <c r="C175" s="260"/>
      <c r="D175" s="250" t="s">
        <v>189</v>
      </c>
      <c r="E175" s="261" t="s">
        <v>1</v>
      </c>
      <c r="F175" s="262" t="s">
        <v>267</v>
      </c>
      <c r="G175" s="260"/>
      <c r="H175" s="263">
        <v>5.604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189</v>
      </c>
      <c r="AU175" s="269" t="s">
        <v>86</v>
      </c>
      <c r="AV175" s="13" t="s">
        <v>86</v>
      </c>
      <c r="AW175" s="13" t="s">
        <v>32</v>
      </c>
      <c r="AX175" s="13" t="s">
        <v>76</v>
      </c>
      <c r="AY175" s="269" t="s">
        <v>132</v>
      </c>
    </row>
    <row r="176" spans="1:51" s="13" customFormat="1" ht="12">
      <c r="A176" s="13"/>
      <c r="B176" s="259"/>
      <c r="C176" s="260"/>
      <c r="D176" s="250" t="s">
        <v>189</v>
      </c>
      <c r="E176" s="261" t="s">
        <v>1</v>
      </c>
      <c r="F176" s="262" t="s">
        <v>268</v>
      </c>
      <c r="G176" s="260"/>
      <c r="H176" s="263">
        <v>2.541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189</v>
      </c>
      <c r="AU176" s="269" t="s">
        <v>86</v>
      </c>
      <c r="AV176" s="13" t="s">
        <v>86</v>
      </c>
      <c r="AW176" s="13" t="s">
        <v>32</v>
      </c>
      <c r="AX176" s="13" t="s">
        <v>76</v>
      </c>
      <c r="AY176" s="269" t="s">
        <v>132</v>
      </c>
    </row>
    <row r="177" spans="1:51" s="13" customFormat="1" ht="12">
      <c r="A177" s="13"/>
      <c r="B177" s="259"/>
      <c r="C177" s="260"/>
      <c r="D177" s="250" t="s">
        <v>189</v>
      </c>
      <c r="E177" s="261" t="s">
        <v>1</v>
      </c>
      <c r="F177" s="262" t="s">
        <v>269</v>
      </c>
      <c r="G177" s="260"/>
      <c r="H177" s="263">
        <v>41.25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189</v>
      </c>
      <c r="AU177" s="269" t="s">
        <v>86</v>
      </c>
      <c r="AV177" s="13" t="s">
        <v>86</v>
      </c>
      <c r="AW177" s="13" t="s">
        <v>32</v>
      </c>
      <c r="AX177" s="13" t="s">
        <v>76</v>
      </c>
      <c r="AY177" s="269" t="s">
        <v>132</v>
      </c>
    </row>
    <row r="178" spans="1:51" s="14" customFormat="1" ht="12">
      <c r="A178" s="14"/>
      <c r="B178" s="270"/>
      <c r="C178" s="271"/>
      <c r="D178" s="250" t="s">
        <v>189</v>
      </c>
      <c r="E178" s="272" t="s">
        <v>1</v>
      </c>
      <c r="F178" s="273" t="s">
        <v>191</v>
      </c>
      <c r="G178" s="271"/>
      <c r="H178" s="274">
        <v>69.395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189</v>
      </c>
      <c r="AU178" s="280" t="s">
        <v>86</v>
      </c>
      <c r="AV178" s="14" t="s">
        <v>148</v>
      </c>
      <c r="AW178" s="14" t="s">
        <v>32</v>
      </c>
      <c r="AX178" s="14" t="s">
        <v>84</v>
      </c>
      <c r="AY178" s="280" t="s">
        <v>132</v>
      </c>
    </row>
    <row r="179" spans="1:65" s="2" customFormat="1" ht="16.5" customHeight="1">
      <c r="A179" s="38"/>
      <c r="B179" s="39"/>
      <c r="C179" s="281" t="s">
        <v>270</v>
      </c>
      <c r="D179" s="281" t="s">
        <v>271</v>
      </c>
      <c r="E179" s="282" t="s">
        <v>272</v>
      </c>
      <c r="F179" s="283" t="s">
        <v>273</v>
      </c>
      <c r="G179" s="284" t="s">
        <v>254</v>
      </c>
      <c r="H179" s="285">
        <v>138.79</v>
      </c>
      <c r="I179" s="286"/>
      <c r="J179" s="287">
        <f>ROUND(I179*H179,2)</f>
        <v>0</v>
      </c>
      <c r="K179" s="288"/>
      <c r="L179" s="289"/>
      <c r="M179" s="290" t="s">
        <v>1</v>
      </c>
      <c r="N179" s="291" t="s">
        <v>41</v>
      </c>
      <c r="O179" s="91"/>
      <c r="P179" s="246">
        <f>O179*H179</f>
        <v>0</v>
      </c>
      <c r="Q179" s="246">
        <v>1</v>
      </c>
      <c r="R179" s="246">
        <f>Q179*H179</f>
        <v>138.79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220</v>
      </c>
      <c r="AT179" s="248" t="s">
        <v>271</v>
      </c>
      <c r="AU179" s="248" t="s">
        <v>86</v>
      </c>
      <c r="AY179" s="17" t="s">
        <v>132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84</v>
      </c>
      <c r="BK179" s="249">
        <f>ROUND(I179*H179,2)</f>
        <v>0</v>
      </c>
      <c r="BL179" s="17" t="s">
        <v>148</v>
      </c>
      <c r="BM179" s="248" t="s">
        <v>274</v>
      </c>
    </row>
    <row r="180" spans="1:51" s="13" customFormat="1" ht="12">
      <c r="A180" s="13"/>
      <c r="B180" s="259"/>
      <c r="C180" s="260"/>
      <c r="D180" s="250" t="s">
        <v>189</v>
      </c>
      <c r="E180" s="261" t="s">
        <v>1</v>
      </c>
      <c r="F180" s="262" t="s">
        <v>275</v>
      </c>
      <c r="G180" s="260"/>
      <c r="H180" s="263">
        <v>138.79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189</v>
      </c>
      <c r="AU180" s="269" t="s">
        <v>86</v>
      </c>
      <c r="AV180" s="13" t="s">
        <v>86</v>
      </c>
      <c r="AW180" s="13" t="s">
        <v>32</v>
      </c>
      <c r="AX180" s="13" t="s">
        <v>84</v>
      </c>
      <c r="AY180" s="269" t="s">
        <v>132</v>
      </c>
    </row>
    <row r="181" spans="1:65" s="2" customFormat="1" ht="55.5" customHeight="1">
      <c r="A181" s="38"/>
      <c r="B181" s="39"/>
      <c r="C181" s="236" t="s">
        <v>276</v>
      </c>
      <c r="D181" s="236" t="s">
        <v>135</v>
      </c>
      <c r="E181" s="237" t="s">
        <v>277</v>
      </c>
      <c r="F181" s="238" t="s">
        <v>278</v>
      </c>
      <c r="G181" s="239" t="s">
        <v>194</v>
      </c>
      <c r="H181" s="240">
        <v>25.693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41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148</v>
      </c>
      <c r="AT181" s="248" t="s">
        <v>135</v>
      </c>
      <c r="AU181" s="248" t="s">
        <v>86</v>
      </c>
      <c r="AY181" s="17" t="s">
        <v>132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84</v>
      </c>
      <c r="BK181" s="249">
        <f>ROUND(I181*H181,2)</f>
        <v>0</v>
      </c>
      <c r="BL181" s="17" t="s">
        <v>148</v>
      </c>
      <c r="BM181" s="248" t="s">
        <v>279</v>
      </c>
    </row>
    <row r="182" spans="1:51" s="13" customFormat="1" ht="12">
      <c r="A182" s="13"/>
      <c r="B182" s="259"/>
      <c r="C182" s="260"/>
      <c r="D182" s="250" t="s">
        <v>189</v>
      </c>
      <c r="E182" s="261" t="s">
        <v>1</v>
      </c>
      <c r="F182" s="262" t="s">
        <v>280</v>
      </c>
      <c r="G182" s="260"/>
      <c r="H182" s="263">
        <v>20.208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189</v>
      </c>
      <c r="AU182" s="269" t="s">
        <v>86</v>
      </c>
      <c r="AV182" s="13" t="s">
        <v>86</v>
      </c>
      <c r="AW182" s="13" t="s">
        <v>32</v>
      </c>
      <c r="AX182" s="13" t="s">
        <v>76</v>
      </c>
      <c r="AY182" s="269" t="s">
        <v>132</v>
      </c>
    </row>
    <row r="183" spans="1:51" s="13" customFormat="1" ht="12">
      <c r="A183" s="13"/>
      <c r="B183" s="259"/>
      <c r="C183" s="260"/>
      <c r="D183" s="250" t="s">
        <v>189</v>
      </c>
      <c r="E183" s="261" t="s">
        <v>1</v>
      </c>
      <c r="F183" s="262" t="s">
        <v>281</v>
      </c>
      <c r="G183" s="260"/>
      <c r="H183" s="263">
        <v>5.485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189</v>
      </c>
      <c r="AU183" s="269" t="s">
        <v>86</v>
      </c>
      <c r="AV183" s="13" t="s">
        <v>86</v>
      </c>
      <c r="AW183" s="13" t="s">
        <v>32</v>
      </c>
      <c r="AX183" s="13" t="s">
        <v>76</v>
      </c>
      <c r="AY183" s="269" t="s">
        <v>132</v>
      </c>
    </row>
    <row r="184" spans="1:51" s="14" customFormat="1" ht="12">
      <c r="A184" s="14"/>
      <c r="B184" s="270"/>
      <c r="C184" s="271"/>
      <c r="D184" s="250" t="s">
        <v>189</v>
      </c>
      <c r="E184" s="272" t="s">
        <v>1</v>
      </c>
      <c r="F184" s="273" t="s">
        <v>191</v>
      </c>
      <c r="G184" s="271"/>
      <c r="H184" s="274">
        <v>25.692999999999998</v>
      </c>
      <c r="I184" s="275"/>
      <c r="J184" s="271"/>
      <c r="K184" s="271"/>
      <c r="L184" s="276"/>
      <c r="M184" s="277"/>
      <c r="N184" s="278"/>
      <c r="O184" s="278"/>
      <c r="P184" s="278"/>
      <c r="Q184" s="278"/>
      <c r="R184" s="278"/>
      <c r="S184" s="278"/>
      <c r="T184" s="27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0" t="s">
        <v>189</v>
      </c>
      <c r="AU184" s="280" t="s">
        <v>86</v>
      </c>
      <c r="AV184" s="14" t="s">
        <v>148</v>
      </c>
      <c r="AW184" s="14" t="s">
        <v>32</v>
      </c>
      <c r="AX184" s="14" t="s">
        <v>84</v>
      </c>
      <c r="AY184" s="280" t="s">
        <v>132</v>
      </c>
    </row>
    <row r="185" spans="1:65" s="2" customFormat="1" ht="16.5" customHeight="1">
      <c r="A185" s="38"/>
      <c r="B185" s="39"/>
      <c r="C185" s="281" t="s">
        <v>282</v>
      </c>
      <c r="D185" s="281" t="s">
        <v>271</v>
      </c>
      <c r="E185" s="282" t="s">
        <v>283</v>
      </c>
      <c r="F185" s="283" t="s">
        <v>284</v>
      </c>
      <c r="G185" s="284" t="s">
        <v>254</v>
      </c>
      <c r="H185" s="285">
        <v>51.386</v>
      </c>
      <c r="I185" s="286"/>
      <c r="J185" s="287">
        <f>ROUND(I185*H185,2)</f>
        <v>0</v>
      </c>
      <c r="K185" s="288"/>
      <c r="L185" s="289"/>
      <c r="M185" s="290" t="s">
        <v>1</v>
      </c>
      <c r="N185" s="291" t="s">
        <v>41</v>
      </c>
      <c r="O185" s="91"/>
      <c r="P185" s="246">
        <f>O185*H185</f>
        <v>0</v>
      </c>
      <c r="Q185" s="246">
        <v>1</v>
      </c>
      <c r="R185" s="246">
        <f>Q185*H185</f>
        <v>51.386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220</v>
      </c>
      <c r="AT185" s="248" t="s">
        <v>271</v>
      </c>
      <c r="AU185" s="248" t="s">
        <v>86</v>
      </c>
      <c r="AY185" s="17" t="s">
        <v>132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84</v>
      </c>
      <c r="BK185" s="249">
        <f>ROUND(I185*H185,2)</f>
        <v>0</v>
      </c>
      <c r="BL185" s="17" t="s">
        <v>148</v>
      </c>
      <c r="BM185" s="248" t="s">
        <v>285</v>
      </c>
    </row>
    <row r="186" spans="1:51" s="13" customFormat="1" ht="12">
      <c r="A186" s="13"/>
      <c r="B186" s="259"/>
      <c r="C186" s="260"/>
      <c r="D186" s="250" t="s">
        <v>189</v>
      </c>
      <c r="E186" s="261" t="s">
        <v>1</v>
      </c>
      <c r="F186" s="262" t="s">
        <v>286</v>
      </c>
      <c r="G186" s="260"/>
      <c r="H186" s="263">
        <v>51.386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189</v>
      </c>
      <c r="AU186" s="269" t="s">
        <v>86</v>
      </c>
      <c r="AV186" s="13" t="s">
        <v>86</v>
      </c>
      <c r="AW186" s="13" t="s">
        <v>32</v>
      </c>
      <c r="AX186" s="13" t="s">
        <v>76</v>
      </c>
      <c r="AY186" s="269" t="s">
        <v>132</v>
      </c>
    </row>
    <row r="187" spans="1:51" s="14" customFormat="1" ht="12">
      <c r="A187" s="14"/>
      <c r="B187" s="270"/>
      <c r="C187" s="271"/>
      <c r="D187" s="250" t="s">
        <v>189</v>
      </c>
      <c r="E187" s="272" t="s">
        <v>1</v>
      </c>
      <c r="F187" s="273" t="s">
        <v>191</v>
      </c>
      <c r="G187" s="271"/>
      <c r="H187" s="274">
        <v>51.386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189</v>
      </c>
      <c r="AU187" s="280" t="s">
        <v>86</v>
      </c>
      <c r="AV187" s="14" t="s">
        <v>148</v>
      </c>
      <c r="AW187" s="14" t="s">
        <v>32</v>
      </c>
      <c r="AX187" s="14" t="s">
        <v>84</v>
      </c>
      <c r="AY187" s="280" t="s">
        <v>132</v>
      </c>
    </row>
    <row r="188" spans="1:63" s="12" customFormat="1" ht="22.8" customHeight="1">
      <c r="A188" s="12"/>
      <c r="B188" s="220"/>
      <c r="C188" s="221"/>
      <c r="D188" s="222" t="s">
        <v>75</v>
      </c>
      <c r="E188" s="234" t="s">
        <v>144</v>
      </c>
      <c r="F188" s="234" t="s">
        <v>287</v>
      </c>
      <c r="G188" s="221"/>
      <c r="H188" s="221"/>
      <c r="I188" s="224"/>
      <c r="J188" s="235">
        <f>BK188</f>
        <v>0</v>
      </c>
      <c r="K188" s="221"/>
      <c r="L188" s="226"/>
      <c r="M188" s="227"/>
      <c r="N188" s="228"/>
      <c r="O188" s="228"/>
      <c r="P188" s="229">
        <f>SUM(P189:P190)</f>
        <v>0</v>
      </c>
      <c r="Q188" s="228"/>
      <c r="R188" s="229">
        <f>SUM(R189:R190)</f>
        <v>0</v>
      </c>
      <c r="S188" s="228"/>
      <c r="T188" s="230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1" t="s">
        <v>84</v>
      </c>
      <c r="AT188" s="232" t="s">
        <v>75</v>
      </c>
      <c r="AU188" s="232" t="s">
        <v>84</v>
      </c>
      <c r="AY188" s="231" t="s">
        <v>132</v>
      </c>
      <c r="BK188" s="233">
        <f>SUM(BK189:BK190)</f>
        <v>0</v>
      </c>
    </row>
    <row r="189" spans="1:65" s="2" customFormat="1" ht="16.5" customHeight="1">
      <c r="A189" s="38"/>
      <c r="B189" s="39"/>
      <c r="C189" s="236" t="s">
        <v>288</v>
      </c>
      <c r="D189" s="236" t="s">
        <v>135</v>
      </c>
      <c r="E189" s="237" t="s">
        <v>289</v>
      </c>
      <c r="F189" s="238" t="s">
        <v>290</v>
      </c>
      <c r="G189" s="239" t="s">
        <v>291</v>
      </c>
      <c r="H189" s="240">
        <v>89.3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41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148</v>
      </c>
      <c r="AT189" s="248" t="s">
        <v>135</v>
      </c>
      <c r="AU189" s="248" t="s">
        <v>86</v>
      </c>
      <c r="AY189" s="17" t="s">
        <v>132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84</v>
      </c>
      <c r="BK189" s="249">
        <f>ROUND(I189*H189,2)</f>
        <v>0</v>
      </c>
      <c r="BL189" s="17" t="s">
        <v>148</v>
      </c>
      <c r="BM189" s="248" t="s">
        <v>292</v>
      </c>
    </row>
    <row r="190" spans="1:51" s="13" customFormat="1" ht="12">
      <c r="A190" s="13"/>
      <c r="B190" s="259"/>
      <c r="C190" s="260"/>
      <c r="D190" s="250" t="s">
        <v>189</v>
      </c>
      <c r="E190" s="261" t="s">
        <v>1</v>
      </c>
      <c r="F190" s="262" t="s">
        <v>293</v>
      </c>
      <c r="G190" s="260"/>
      <c r="H190" s="263">
        <v>89.3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189</v>
      </c>
      <c r="AU190" s="269" t="s">
        <v>86</v>
      </c>
      <c r="AV190" s="13" t="s">
        <v>86</v>
      </c>
      <c r="AW190" s="13" t="s">
        <v>32</v>
      </c>
      <c r="AX190" s="13" t="s">
        <v>84</v>
      </c>
      <c r="AY190" s="269" t="s">
        <v>132</v>
      </c>
    </row>
    <row r="191" spans="1:63" s="12" customFormat="1" ht="22.8" customHeight="1">
      <c r="A191" s="12"/>
      <c r="B191" s="220"/>
      <c r="C191" s="221"/>
      <c r="D191" s="222" t="s">
        <v>75</v>
      </c>
      <c r="E191" s="234" t="s">
        <v>148</v>
      </c>
      <c r="F191" s="234" t="s">
        <v>294</v>
      </c>
      <c r="G191" s="221"/>
      <c r="H191" s="221"/>
      <c r="I191" s="224"/>
      <c r="J191" s="235">
        <f>BK191</f>
        <v>0</v>
      </c>
      <c r="K191" s="221"/>
      <c r="L191" s="226"/>
      <c r="M191" s="227"/>
      <c r="N191" s="228"/>
      <c r="O191" s="228"/>
      <c r="P191" s="229">
        <f>SUM(P192:P199)</f>
        <v>0</v>
      </c>
      <c r="Q191" s="228"/>
      <c r="R191" s="229">
        <f>SUM(R192:R199)</f>
        <v>76.79299999999999</v>
      </c>
      <c r="S191" s="228"/>
      <c r="T191" s="230">
        <f>SUM(T192:T199)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1" t="s">
        <v>84</v>
      </c>
      <c r="AT191" s="232" t="s">
        <v>75</v>
      </c>
      <c r="AU191" s="232" t="s">
        <v>84</v>
      </c>
      <c r="AY191" s="231" t="s">
        <v>132</v>
      </c>
      <c r="BK191" s="233">
        <f>SUM(BK192:BK199)</f>
        <v>0</v>
      </c>
    </row>
    <row r="192" spans="1:65" s="2" customFormat="1" ht="21.75" customHeight="1">
      <c r="A192" s="38"/>
      <c r="B192" s="39"/>
      <c r="C192" s="236" t="s">
        <v>7</v>
      </c>
      <c r="D192" s="236" t="s">
        <v>135</v>
      </c>
      <c r="E192" s="237" t="s">
        <v>295</v>
      </c>
      <c r="F192" s="238" t="s">
        <v>296</v>
      </c>
      <c r="G192" s="239" t="s">
        <v>187</v>
      </c>
      <c r="H192" s="240">
        <v>410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41</v>
      </c>
      <c r="O192" s="91"/>
      <c r="P192" s="246">
        <f>O192*H192</f>
        <v>0</v>
      </c>
      <c r="Q192" s="246">
        <v>0.1873</v>
      </c>
      <c r="R192" s="246">
        <f>Q192*H192</f>
        <v>76.79299999999999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148</v>
      </c>
      <c r="AT192" s="248" t="s">
        <v>135</v>
      </c>
      <c r="AU192" s="248" t="s">
        <v>86</v>
      </c>
      <c r="AY192" s="17" t="s">
        <v>132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148</v>
      </c>
      <c r="BM192" s="248" t="s">
        <v>297</v>
      </c>
    </row>
    <row r="193" spans="1:51" s="13" customFormat="1" ht="12">
      <c r="A193" s="13"/>
      <c r="B193" s="259"/>
      <c r="C193" s="260"/>
      <c r="D193" s="250" t="s">
        <v>189</v>
      </c>
      <c r="E193" s="261" t="s">
        <v>1</v>
      </c>
      <c r="F193" s="262" t="s">
        <v>247</v>
      </c>
      <c r="G193" s="260"/>
      <c r="H193" s="263">
        <v>156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189</v>
      </c>
      <c r="AU193" s="269" t="s">
        <v>86</v>
      </c>
      <c r="AV193" s="13" t="s">
        <v>86</v>
      </c>
      <c r="AW193" s="13" t="s">
        <v>32</v>
      </c>
      <c r="AX193" s="13" t="s">
        <v>76</v>
      </c>
      <c r="AY193" s="269" t="s">
        <v>132</v>
      </c>
    </row>
    <row r="194" spans="1:51" s="13" customFormat="1" ht="12">
      <c r="A194" s="13"/>
      <c r="B194" s="259"/>
      <c r="C194" s="260"/>
      <c r="D194" s="250" t="s">
        <v>189</v>
      </c>
      <c r="E194" s="261" t="s">
        <v>1</v>
      </c>
      <c r="F194" s="262" t="s">
        <v>298</v>
      </c>
      <c r="G194" s="260"/>
      <c r="H194" s="263">
        <v>254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189</v>
      </c>
      <c r="AU194" s="269" t="s">
        <v>86</v>
      </c>
      <c r="AV194" s="13" t="s">
        <v>86</v>
      </c>
      <c r="AW194" s="13" t="s">
        <v>32</v>
      </c>
      <c r="AX194" s="13" t="s">
        <v>76</v>
      </c>
      <c r="AY194" s="269" t="s">
        <v>132</v>
      </c>
    </row>
    <row r="195" spans="1:51" s="14" customFormat="1" ht="12">
      <c r="A195" s="14"/>
      <c r="B195" s="270"/>
      <c r="C195" s="271"/>
      <c r="D195" s="250" t="s">
        <v>189</v>
      </c>
      <c r="E195" s="272" t="s">
        <v>1</v>
      </c>
      <c r="F195" s="273" t="s">
        <v>191</v>
      </c>
      <c r="G195" s="271"/>
      <c r="H195" s="274">
        <v>410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189</v>
      </c>
      <c r="AU195" s="280" t="s">
        <v>86</v>
      </c>
      <c r="AV195" s="14" t="s">
        <v>148</v>
      </c>
      <c r="AW195" s="14" t="s">
        <v>32</v>
      </c>
      <c r="AX195" s="14" t="s">
        <v>84</v>
      </c>
      <c r="AY195" s="280" t="s">
        <v>132</v>
      </c>
    </row>
    <row r="196" spans="1:65" s="2" customFormat="1" ht="16.5" customHeight="1">
      <c r="A196" s="38"/>
      <c r="B196" s="39"/>
      <c r="C196" s="236" t="s">
        <v>299</v>
      </c>
      <c r="D196" s="236" t="s">
        <v>135</v>
      </c>
      <c r="E196" s="237" t="s">
        <v>300</v>
      </c>
      <c r="F196" s="238" t="s">
        <v>301</v>
      </c>
      <c r="G196" s="239" t="s">
        <v>194</v>
      </c>
      <c r="H196" s="240">
        <v>13.395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41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148</v>
      </c>
      <c r="AT196" s="248" t="s">
        <v>135</v>
      </c>
      <c r="AU196" s="248" t="s">
        <v>86</v>
      </c>
      <c r="AY196" s="17" t="s">
        <v>132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148</v>
      </c>
      <c r="BM196" s="248" t="s">
        <v>302</v>
      </c>
    </row>
    <row r="197" spans="1:51" s="13" customFormat="1" ht="12">
      <c r="A197" s="13"/>
      <c r="B197" s="259"/>
      <c r="C197" s="260"/>
      <c r="D197" s="250" t="s">
        <v>189</v>
      </c>
      <c r="E197" s="261" t="s">
        <v>1</v>
      </c>
      <c r="F197" s="262" t="s">
        <v>303</v>
      </c>
      <c r="G197" s="260"/>
      <c r="H197" s="263">
        <v>10.104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189</v>
      </c>
      <c r="AU197" s="269" t="s">
        <v>86</v>
      </c>
      <c r="AV197" s="13" t="s">
        <v>86</v>
      </c>
      <c r="AW197" s="13" t="s">
        <v>32</v>
      </c>
      <c r="AX197" s="13" t="s">
        <v>76</v>
      </c>
      <c r="AY197" s="269" t="s">
        <v>132</v>
      </c>
    </row>
    <row r="198" spans="1:51" s="13" customFormat="1" ht="12">
      <c r="A198" s="13"/>
      <c r="B198" s="259"/>
      <c r="C198" s="260"/>
      <c r="D198" s="250" t="s">
        <v>189</v>
      </c>
      <c r="E198" s="261" t="s">
        <v>1</v>
      </c>
      <c r="F198" s="262" t="s">
        <v>304</v>
      </c>
      <c r="G198" s="260"/>
      <c r="H198" s="263">
        <v>3.291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189</v>
      </c>
      <c r="AU198" s="269" t="s">
        <v>86</v>
      </c>
      <c r="AV198" s="13" t="s">
        <v>86</v>
      </c>
      <c r="AW198" s="13" t="s">
        <v>32</v>
      </c>
      <c r="AX198" s="13" t="s">
        <v>76</v>
      </c>
      <c r="AY198" s="269" t="s">
        <v>132</v>
      </c>
    </row>
    <row r="199" spans="1:51" s="14" customFormat="1" ht="12">
      <c r="A199" s="14"/>
      <c r="B199" s="270"/>
      <c r="C199" s="271"/>
      <c r="D199" s="250" t="s">
        <v>189</v>
      </c>
      <c r="E199" s="272" t="s">
        <v>1</v>
      </c>
      <c r="F199" s="273" t="s">
        <v>191</v>
      </c>
      <c r="G199" s="271"/>
      <c r="H199" s="274">
        <v>13.395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189</v>
      </c>
      <c r="AU199" s="280" t="s">
        <v>86</v>
      </c>
      <c r="AV199" s="14" t="s">
        <v>148</v>
      </c>
      <c r="AW199" s="14" t="s">
        <v>32</v>
      </c>
      <c r="AX199" s="14" t="s">
        <v>84</v>
      </c>
      <c r="AY199" s="280" t="s">
        <v>132</v>
      </c>
    </row>
    <row r="200" spans="1:63" s="12" customFormat="1" ht="22.8" customHeight="1">
      <c r="A200" s="12"/>
      <c r="B200" s="220"/>
      <c r="C200" s="221"/>
      <c r="D200" s="222" t="s">
        <v>75</v>
      </c>
      <c r="E200" s="234" t="s">
        <v>131</v>
      </c>
      <c r="F200" s="234" t="s">
        <v>305</v>
      </c>
      <c r="G200" s="221"/>
      <c r="H200" s="221"/>
      <c r="I200" s="224"/>
      <c r="J200" s="235">
        <f>BK200</f>
        <v>0</v>
      </c>
      <c r="K200" s="221"/>
      <c r="L200" s="226"/>
      <c r="M200" s="227"/>
      <c r="N200" s="228"/>
      <c r="O200" s="228"/>
      <c r="P200" s="229">
        <f>SUM(P201:P232)</f>
        <v>0</v>
      </c>
      <c r="Q200" s="228"/>
      <c r="R200" s="229">
        <f>SUM(R201:R232)</f>
        <v>31.891270000000002</v>
      </c>
      <c r="S200" s="228"/>
      <c r="T200" s="230">
        <f>SUM(T201:T232)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1" t="s">
        <v>84</v>
      </c>
      <c r="AT200" s="232" t="s">
        <v>75</v>
      </c>
      <c r="AU200" s="232" t="s">
        <v>84</v>
      </c>
      <c r="AY200" s="231" t="s">
        <v>132</v>
      </c>
      <c r="BK200" s="233">
        <f>SUM(BK201:BK232)</f>
        <v>0</v>
      </c>
    </row>
    <row r="201" spans="1:65" s="2" customFormat="1" ht="16.5" customHeight="1">
      <c r="A201" s="38"/>
      <c r="B201" s="39"/>
      <c r="C201" s="236" t="s">
        <v>306</v>
      </c>
      <c r="D201" s="236" t="s">
        <v>135</v>
      </c>
      <c r="E201" s="237" t="s">
        <v>307</v>
      </c>
      <c r="F201" s="238" t="s">
        <v>308</v>
      </c>
      <c r="G201" s="239" t="s">
        <v>187</v>
      </c>
      <c r="H201" s="240">
        <v>605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41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148</v>
      </c>
      <c r="AT201" s="248" t="s">
        <v>135</v>
      </c>
      <c r="AU201" s="248" t="s">
        <v>86</v>
      </c>
      <c r="AY201" s="17" t="s">
        <v>132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148</v>
      </c>
      <c r="BM201" s="248" t="s">
        <v>309</v>
      </c>
    </row>
    <row r="202" spans="1:51" s="13" customFormat="1" ht="12">
      <c r="A202" s="13"/>
      <c r="B202" s="259"/>
      <c r="C202" s="260"/>
      <c r="D202" s="250" t="s">
        <v>189</v>
      </c>
      <c r="E202" s="261" t="s">
        <v>1</v>
      </c>
      <c r="F202" s="262" t="s">
        <v>247</v>
      </c>
      <c r="G202" s="260"/>
      <c r="H202" s="263">
        <v>156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189</v>
      </c>
      <c r="AU202" s="269" t="s">
        <v>86</v>
      </c>
      <c r="AV202" s="13" t="s">
        <v>86</v>
      </c>
      <c r="AW202" s="13" t="s">
        <v>32</v>
      </c>
      <c r="AX202" s="13" t="s">
        <v>76</v>
      </c>
      <c r="AY202" s="269" t="s">
        <v>132</v>
      </c>
    </row>
    <row r="203" spans="1:51" s="13" customFormat="1" ht="12">
      <c r="A203" s="13"/>
      <c r="B203" s="259"/>
      <c r="C203" s="260"/>
      <c r="D203" s="250" t="s">
        <v>189</v>
      </c>
      <c r="E203" s="261" t="s">
        <v>1</v>
      </c>
      <c r="F203" s="262" t="s">
        <v>248</v>
      </c>
      <c r="G203" s="260"/>
      <c r="H203" s="263">
        <v>75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189</v>
      </c>
      <c r="AU203" s="269" t="s">
        <v>86</v>
      </c>
      <c r="AV203" s="13" t="s">
        <v>86</v>
      </c>
      <c r="AW203" s="13" t="s">
        <v>32</v>
      </c>
      <c r="AX203" s="13" t="s">
        <v>76</v>
      </c>
      <c r="AY203" s="269" t="s">
        <v>132</v>
      </c>
    </row>
    <row r="204" spans="1:51" s="13" customFormat="1" ht="12">
      <c r="A204" s="13"/>
      <c r="B204" s="259"/>
      <c r="C204" s="260"/>
      <c r="D204" s="250" t="s">
        <v>189</v>
      </c>
      <c r="E204" s="261" t="s">
        <v>1</v>
      </c>
      <c r="F204" s="262" t="s">
        <v>249</v>
      </c>
      <c r="G204" s="260"/>
      <c r="H204" s="263">
        <v>305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189</v>
      </c>
      <c r="AU204" s="269" t="s">
        <v>86</v>
      </c>
      <c r="AV204" s="13" t="s">
        <v>86</v>
      </c>
      <c r="AW204" s="13" t="s">
        <v>32</v>
      </c>
      <c r="AX204" s="13" t="s">
        <v>76</v>
      </c>
      <c r="AY204" s="269" t="s">
        <v>132</v>
      </c>
    </row>
    <row r="205" spans="1:51" s="13" customFormat="1" ht="12">
      <c r="A205" s="13"/>
      <c r="B205" s="259"/>
      <c r="C205" s="260"/>
      <c r="D205" s="250" t="s">
        <v>189</v>
      </c>
      <c r="E205" s="261" t="s">
        <v>1</v>
      </c>
      <c r="F205" s="262" t="s">
        <v>250</v>
      </c>
      <c r="G205" s="260"/>
      <c r="H205" s="263">
        <v>69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189</v>
      </c>
      <c r="AU205" s="269" t="s">
        <v>86</v>
      </c>
      <c r="AV205" s="13" t="s">
        <v>86</v>
      </c>
      <c r="AW205" s="13" t="s">
        <v>32</v>
      </c>
      <c r="AX205" s="13" t="s">
        <v>76</v>
      </c>
      <c r="AY205" s="269" t="s">
        <v>132</v>
      </c>
    </row>
    <row r="206" spans="1:51" s="14" customFormat="1" ht="12">
      <c r="A206" s="14"/>
      <c r="B206" s="270"/>
      <c r="C206" s="271"/>
      <c r="D206" s="250" t="s">
        <v>189</v>
      </c>
      <c r="E206" s="272" t="s">
        <v>1</v>
      </c>
      <c r="F206" s="273" t="s">
        <v>191</v>
      </c>
      <c r="G206" s="271"/>
      <c r="H206" s="274">
        <v>605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189</v>
      </c>
      <c r="AU206" s="280" t="s">
        <v>86</v>
      </c>
      <c r="AV206" s="14" t="s">
        <v>148</v>
      </c>
      <c r="AW206" s="14" t="s">
        <v>32</v>
      </c>
      <c r="AX206" s="14" t="s">
        <v>84</v>
      </c>
      <c r="AY206" s="280" t="s">
        <v>132</v>
      </c>
    </row>
    <row r="207" spans="1:65" s="2" customFormat="1" ht="16.5" customHeight="1">
      <c r="A207" s="38"/>
      <c r="B207" s="39"/>
      <c r="C207" s="236" t="s">
        <v>310</v>
      </c>
      <c r="D207" s="236" t="s">
        <v>135</v>
      </c>
      <c r="E207" s="237" t="s">
        <v>311</v>
      </c>
      <c r="F207" s="238" t="s">
        <v>312</v>
      </c>
      <c r="G207" s="239" t="s">
        <v>187</v>
      </c>
      <c r="H207" s="240">
        <v>1512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41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148</v>
      </c>
      <c r="AT207" s="248" t="s">
        <v>135</v>
      </c>
      <c r="AU207" s="248" t="s">
        <v>86</v>
      </c>
      <c r="AY207" s="17" t="s">
        <v>132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84</v>
      </c>
      <c r="BK207" s="249">
        <f>ROUND(I207*H207,2)</f>
        <v>0</v>
      </c>
      <c r="BL207" s="17" t="s">
        <v>148</v>
      </c>
      <c r="BM207" s="248" t="s">
        <v>313</v>
      </c>
    </row>
    <row r="208" spans="1:51" s="13" customFormat="1" ht="12">
      <c r="A208" s="13"/>
      <c r="B208" s="259"/>
      <c r="C208" s="260"/>
      <c r="D208" s="250" t="s">
        <v>189</v>
      </c>
      <c r="E208" s="261" t="s">
        <v>1</v>
      </c>
      <c r="F208" s="262" t="s">
        <v>314</v>
      </c>
      <c r="G208" s="260"/>
      <c r="H208" s="263">
        <v>1512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189</v>
      </c>
      <c r="AU208" s="269" t="s">
        <v>86</v>
      </c>
      <c r="AV208" s="13" t="s">
        <v>86</v>
      </c>
      <c r="AW208" s="13" t="s">
        <v>32</v>
      </c>
      <c r="AX208" s="13" t="s">
        <v>76</v>
      </c>
      <c r="AY208" s="269" t="s">
        <v>132</v>
      </c>
    </row>
    <row r="209" spans="1:51" s="14" customFormat="1" ht="12">
      <c r="A209" s="14"/>
      <c r="B209" s="270"/>
      <c r="C209" s="271"/>
      <c r="D209" s="250" t="s">
        <v>189</v>
      </c>
      <c r="E209" s="272" t="s">
        <v>1</v>
      </c>
      <c r="F209" s="273" t="s">
        <v>191</v>
      </c>
      <c r="G209" s="271"/>
      <c r="H209" s="274">
        <v>1512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189</v>
      </c>
      <c r="AU209" s="280" t="s">
        <v>86</v>
      </c>
      <c r="AV209" s="14" t="s">
        <v>148</v>
      </c>
      <c r="AW209" s="14" t="s">
        <v>32</v>
      </c>
      <c r="AX209" s="14" t="s">
        <v>84</v>
      </c>
      <c r="AY209" s="280" t="s">
        <v>132</v>
      </c>
    </row>
    <row r="210" spans="1:65" s="2" customFormat="1" ht="21.75" customHeight="1">
      <c r="A210" s="38"/>
      <c r="B210" s="39"/>
      <c r="C210" s="236" t="s">
        <v>315</v>
      </c>
      <c r="D210" s="236" t="s">
        <v>135</v>
      </c>
      <c r="E210" s="237" t="s">
        <v>316</v>
      </c>
      <c r="F210" s="238" t="s">
        <v>317</v>
      </c>
      <c r="G210" s="239" t="s">
        <v>187</v>
      </c>
      <c r="H210" s="240">
        <v>17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41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148</v>
      </c>
      <c r="AT210" s="248" t="s">
        <v>135</v>
      </c>
      <c r="AU210" s="248" t="s">
        <v>86</v>
      </c>
      <c r="AY210" s="17" t="s">
        <v>132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84</v>
      </c>
      <c r="BK210" s="249">
        <f>ROUND(I210*H210,2)</f>
        <v>0</v>
      </c>
      <c r="BL210" s="17" t="s">
        <v>148</v>
      </c>
      <c r="BM210" s="248" t="s">
        <v>318</v>
      </c>
    </row>
    <row r="211" spans="1:65" s="2" customFormat="1" ht="21.75" customHeight="1">
      <c r="A211" s="38"/>
      <c r="B211" s="39"/>
      <c r="C211" s="281" t="s">
        <v>319</v>
      </c>
      <c r="D211" s="281" t="s">
        <v>271</v>
      </c>
      <c r="E211" s="282" t="s">
        <v>320</v>
      </c>
      <c r="F211" s="283" t="s">
        <v>321</v>
      </c>
      <c r="G211" s="284" t="s">
        <v>187</v>
      </c>
      <c r="H211" s="285">
        <v>17.51</v>
      </c>
      <c r="I211" s="286"/>
      <c r="J211" s="287">
        <f>ROUND(I211*H211,2)</f>
        <v>0</v>
      </c>
      <c r="K211" s="288"/>
      <c r="L211" s="289"/>
      <c r="M211" s="290" t="s">
        <v>1</v>
      </c>
      <c r="N211" s="291" t="s">
        <v>41</v>
      </c>
      <c r="O211" s="91"/>
      <c r="P211" s="246">
        <f>O211*H211</f>
        <v>0</v>
      </c>
      <c r="Q211" s="246">
        <v>0.131</v>
      </c>
      <c r="R211" s="246">
        <f>Q211*H211</f>
        <v>2.29381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220</v>
      </c>
      <c r="AT211" s="248" t="s">
        <v>271</v>
      </c>
      <c r="AU211" s="248" t="s">
        <v>86</v>
      </c>
      <c r="AY211" s="17" t="s">
        <v>132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84</v>
      </c>
      <c r="BK211" s="249">
        <f>ROUND(I211*H211,2)</f>
        <v>0</v>
      </c>
      <c r="BL211" s="17" t="s">
        <v>148</v>
      </c>
      <c r="BM211" s="248" t="s">
        <v>322</v>
      </c>
    </row>
    <row r="212" spans="1:51" s="13" customFormat="1" ht="12">
      <c r="A212" s="13"/>
      <c r="B212" s="259"/>
      <c r="C212" s="260"/>
      <c r="D212" s="250" t="s">
        <v>189</v>
      </c>
      <c r="E212" s="261" t="s">
        <v>1</v>
      </c>
      <c r="F212" s="262" t="s">
        <v>270</v>
      </c>
      <c r="G212" s="260"/>
      <c r="H212" s="263">
        <v>17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189</v>
      </c>
      <c r="AU212" s="269" t="s">
        <v>86</v>
      </c>
      <c r="AV212" s="13" t="s">
        <v>86</v>
      </c>
      <c r="AW212" s="13" t="s">
        <v>32</v>
      </c>
      <c r="AX212" s="13" t="s">
        <v>76</v>
      </c>
      <c r="AY212" s="269" t="s">
        <v>132</v>
      </c>
    </row>
    <row r="213" spans="1:51" s="13" customFormat="1" ht="12">
      <c r="A213" s="13"/>
      <c r="B213" s="259"/>
      <c r="C213" s="260"/>
      <c r="D213" s="250" t="s">
        <v>189</v>
      </c>
      <c r="E213" s="261" t="s">
        <v>1</v>
      </c>
      <c r="F213" s="262" t="s">
        <v>323</v>
      </c>
      <c r="G213" s="260"/>
      <c r="H213" s="263">
        <v>0.51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189</v>
      </c>
      <c r="AU213" s="269" t="s">
        <v>86</v>
      </c>
      <c r="AV213" s="13" t="s">
        <v>86</v>
      </c>
      <c r="AW213" s="13" t="s">
        <v>32</v>
      </c>
      <c r="AX213" s="13" t="s">
        <v>76</v>
      </c>
      <c r="AY213" s="269" t="s">
        <v>132</v>
      </c>
    </row>
    <row r="214" spans="1:51" s="14" customFormat="1" ht="12">
      <c r="A214" s="14"/>
      <c r="B214" s="270"/>
      <c r="C214" s="271"/>
      <c r="D214" s="250" t="s">
        <v>189</v>
      </c>
      <c r="E214" s="272" t="s">
        <v>1</v>
      </c>
      <c r="F214" s="273" t="s">
        <v>191</v>
      </c>
      <c r="G214" s="271"/>
      <c r="H214" s="274">
        <v>17.51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189</v>
      </c>
      <c r="AU214" s="280" t="s">
        <v>86</v>
      </c>
      <c r="AV214" s="14" t="s">
        <v>148</v>
      </c>
      <c r="AW214" s="14" t="s">
        <v>32</v>
      </c>
      <c r="AX214" s="14" t="s">
        <v>84</v>
      </c>
      <c r="AY214" s="280" t="s">
        <v>132</v>
      </c>
    </row>
    <row r="215" spans="1:65" s="2" customFormat="1" ht="21.75" customHeight="1">
      <c r="A215" s="38"/>
      <c r="B215" s="39"/>
      <c r="C215" s="236" t="s">
        <v>324</v>
      </c>
      <c r="D215" s="236" t="s">
        <v>135</v>
      </c>
      <c r="E215" s="237" t="s">
        <v>325</v>
      </c>
      <c r="F215" s="238" t="s">
        <v>326</v>
      </c>
      <c r="G215" s="239" t="s">
        <v>187</v>
      </c>
      <c r="H215" s="240">
        <v>305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41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148</v>
      </c>
      <c r="AT215" s="248" t="s">
        <v>135</v>
      </c>
      <c r="AU215" s="248" t="s">
        <v>86</v>
      </c>
      <c r="AY215" s="17" t="s">
        <v>132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84</v>
      </c>
      <c r="BK215" s="249">
        <f>ROUND(I215*H215,2)</f>
        <v>0</v>
      </c>
      <c r="BL215" s="17" t="s">
        <v>148</v>
      </c>
      <c r="BM215" s="248" t="s">
        <v>327</v>
      </c>
    </row>
    <row r="216" spans="1:51" s="13" customFormat="1" ht="12">
      <c r="A216" s="13"/>
      <c r="B216" s="259"/>
      <c r="C216" s="260"/>
      <c r="D216" s="250" t="s">
        <v>189</v>
      </c>
      <c r="E216" s="261" t="s">
        <v>1</v>
      </c>
      <c r="F216" s="262" t="s">
        <v>328</v>
      </c>
      <c r="G216" s="260"/>
      <c r="H216" s="263">
        <v>305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189</v>
      </c>
      <c r="AU216" s="269" t="s">
        <v>86</v>
      </c>
      <c r="AV216" s="13" t="s">
        <v>86</v>
      </c>
      <c r="AW216" s="13" t="s">
        <v>32</v>
      </c>
      <c r="AX216" s="13" t="s">
        <v>84</v>
      </c>
      <c r="AY216" s="269" t="s">
        <v>132</v>
      </c>
    </row>
    <row r="217" spans="1:65" s="2" customFormat="1" ht="21.75" customHeight="1">
      <c r="A217" s="38"/>
      <c r="B217" s="39"/>
      <c r="C217" s="281" t="s">
        <v>329</v>
      </c>
      <c r="D217" s="281" t="s">
        <v>271</v>
      </c>
      <c r="E217" s="282" t="s">
        <v>330</v>
      </c>
      <c r="F217" s="283" t="s">
        <v>331</v>
      </c>
      <c r="G217" s="284" t="s">
        <v>187</v>
      </c>
      <c r="H217" s="285">
        <v>308.05</v>
      </c>
      <c r="I217" s="286"/>
      <c r="J217" s="287">
        <f>ROUND(I217*H217,2)</f>
        <v>0</v>
      </c>
      <c r="K217" s="288"/>
      <c r="L217" s="289"/>
      <c r="M217" s="290" t="s">
        <v>1</v>
      </c>
      <c r="N217" s="291" t="s">
        <v>41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220</v>
      </c>
      <c r="AT217" s="248" t="s">
        <v>271</v>
      </c>
      <c r="AU217" s="248" t="s">
        <v>86</v>
      </c>
      <c r="AY217" s="17" t="s">
        <v>132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84</v>
      </c>
      <c r="BK217" s="249">
        <f>ROUND(I217*H217,2)</f>
        <v>0</v>
      </c>
      <c r="BL217" s="17" t="s">
        <v>148</v>
      </c>
      <c r="BM217" s="248" t="s">
        <v>332</v>
      </c>
    </row>
    <row r="218" spans="1:51" s="13" customFormat="1" ht="12">
      <c r="A218" s="13"/>
      <c r="B218" s="259"/>
      <c r="C218" s="260"/>
      <c r="D218" s="250" t="s">
        <v>189</v>
      </c>
      <c r="E218" s="261" t="s">
        <v>1</v>
      </c>
      <c r="F218" s="262" t="s">
        <v>333</v>
      </c>
      <c r="G218" s="260"/>
      <c r="H218" s="263">
        <v>305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189</v>
      </c>
      <c r="AU218" s="269" t="s">
        <v>86</v>
      </c>
      <c r="AV218" s="13" t="s">
        <v>86</v>
      </c>
      <c r="AW218" s="13" t="s">
        <v>32</v>
      </c>
      <c r="AX218" s="13" t="s">
        <v>76</v>
      </c>
      <c r="AY218" s="269" t="s">
        <v>132</v>
      </c>
    </row>
    <row r="219" spans="1:51" s="13" customFormat="1" ht="12">
      <c r="A219" s="13"/>
      <c r="B219" s="259"/>
      <c r="C219" s="260"/>
      <c r="D219" s="250" t="s">
        <v>189</v>
      </c>
      <c r="E219" s="261" t="s">
        <v>1</v>
      </c>
      <c r="F219" s="262" t="s">
        <v>334</v>
      </c>
      <c r="G219" s="260"/>
      <c r="H219" s="263">
        <v>3.05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189</v>
      </c>
      <c r="AU219" s="269" t="s">
        <v>86</v>
      </c>
      <c r="AV219" s="13" t="s">
        <v>86</v>
      </c>
      <c r="AW219" s="13" t="s">
        <v>32</v>
      </c>
      <c r="AX219" s="13" t="s">
        <v>76</v>
      </c>
      <c r="AY219" s="269" t="s">
        <v>132</v>
      </c>
    </row>
    <row r="220" spans="1:51" s="14" customFormat="1" ht="12">
      <c r="A220" s="14"/>
      <c r="B220" s="270"/>
      <c r="C220" s="271"/>
      <c r="D220" s="250" t="s">
        <v>189</v>
      </c>
      <c r="E220" s="272" t="s">
        <v>1</v>
      </c>
      <c r="F220" s="273" t="s">
        <v>191</v>
      </c>
      <c r="G220" s="271"/>
      <c r="H220" s="274">
        <v>308.05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189</v>
      </c>
      <c r="AU220" s="280" t="s">
        <v>86</v>
      </c>
      <c r="AV220" s="14" t="s">
        <v>148</v>
      </c>
      <c r="AW220" s="14" t="s">
        <v>32</v>
      </c>
      <c r="AX220" s="14" t="s">
        <v>84</v>
      </c>
      <c r="AY220" s="280" t="s">
        <v>132</v>
      </c>
    </row>
    <row r="221" spans="1:65" s="2" customFormat="1" ht="21.75" customHeight="1">
      <c r="A221" s="38"/>
      <c r="B221" s="39"/>
      <c r="C221" s="236" t="s">
        <v>335</v>
      </c>
      <c r="D221" s="236" t="s">
        <v>135</v>
      </c>
      <c r="E221" s="237" t="s">
        <v>336</v>
      </c>
      <c r="F221" s="238" t="s">
        <v>337</v>
      </c>
      <c r="G221" s="239" t="s">
        <v>187</v>
      </c>
      <c r="H221" s="240">
        <v>52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41</v>
      </c>
      <c r="O221" s="91"/>
      <c r="P221" s="246">
        <f>O221*H221</f>
        <v>0</v>
      </c>
      <c r="Q221" s="246">
        <v>0.10362</v>
      </c>
      <c r="R221" s="246">
        <f>Q221*H221</f>
        <v>5.388240000000001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148</v>
      </c>
      <c r="AT221" s="248" t="s">
        <v>135</v>
      </c>
      <c r="AU221" s="248" t="s">
        <v>86</v>
      </c>
      <c r="AY221" s="17" t="s">
        <v>132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84</v>
      </c>
      <c r="BK221" s="249">
        <f>ROUND(I221*H221,2)</f>
        <v>0</v>
      </c>
      <c r="BL221" s="17" t="s">
        <v>148</v>
      </c>
      <c r="BM221" s="248" t="s">
        <v>338</v>
      </c>
    </row>
    <row r="222" spans="1:65" s="2" customFormat="1" ht="21.75" customHeight="1">
      <c r="A222" s="38"/>
      <c r="B222" s="39"/>
      <c r="C222" s="281" t="s">
        <v>339</v>
      </c>
      <c r="D222" s="281" t="s">
        <v>271</v>
      </c>
      <c r="E222" s="282" t="s">
        <v>340</v>
      </c>
      <c r="F222" s="283" t="s">
        <v>341</v>
      </c>
      <c r="G222" s="284" t="s">
        <v>187</v>
      </c>
      <c r="H222" s="285">
        <v>1.56</v>
      </c>
      <c r="I222" s="286"/>
      <c r="J222" s="287">
        <f>ROUND(I222*H222,2)</f>
        <v>0</v>
      </c>
      <c r="K222" s="288"/>
      <c r="L222" s="289"/>
      <c r="M222" s="290" t="s">
        <v>1</v>
      </c>
      <c r="N222" s="291" t="s">
        <v>41</v>
      </c>
      <c r="O222" s="91"/>
      <c r="P222" s="246">
        <f>O222*H222</f>
        <v>0</v>
      </c>
      <c r="Q222" s="246">
        <v>0.175</v>
      </c>
      <c r="R222" s="246">
        <f>Q222*H222</f>
        <v>0.27299999999999996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220</v>
      </c>
      <c r="AT222" s="248" t="s">
        <v>271</v>
      </c>
      <c r="AU222" s="248" t="s">
        <v>86</v>
      </c>
      <c r="AY222" s="17" t="s">
        <v>132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17" t="s">
        <v>84</v>
      </c>
      <c r="BK222" s="249">
        <f>ROUND(I222*H222,2)</f>
        <v>0</v>
      </c>
      <c r="BL222" s="17" t="s">
        <v>148</v>
      </c>
      <c r="BM222" s="248" t="s">
        <v>342</v>
      </c>
    </row>
    <row r="223" spans="1:51" s="13" customFormat="1" ht="12">
      <c r="A223" s="13"/>
      <c r="B223" s="259"/>
      <c r="C223" s="260"/>
      <c r="D223" s="250" t="s">
        <v>189</v>
      </c>
      <c r="E223" s="261" t="s">
        <v>1</v>
      </c>
      <c r="F223" s="262" t="s">
        <v>343</v>
      </c>
      <c r="G223" s="260"/>
      <c r="H223" s="263">
        <v>1.56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189</v>
      </c>
      <c r="AU223" s="269" t="s">
        <v>86</v>
      </c>
      <c r="AV223" s="13" t="s">
        <v>86</v>
      </c>
      <c r="AW223" s="13" t="s">
        <v>32</v>
      </c>
      <c r="AX223" s="13" t="s">
        <v>84</v>
      </c>
      <c r="AY223" s="269" t="s">
        <v>132</v>
      </c>
    </row>
    <row r="224" spans="1:65" s="2" customFormat="1" ht="21.75" customHeight="1">
      <c r="A224" s="38"/>
      <c r="B224" s="39"/>
      <c r="C224" s="236" t="s">
        <v>344</v>
      </c>
      <c r="D224" s="236" t="s">
        <v>135</v>
      </c>
      <c r="E224" s="237" t="s">
        <v>345</v>
      </c>
      <c r="F224" s="238" t="s">
        <v>346</v>
      </c>
      <c r="G224" s="239" t="s">
        <v>187</v>
      </c>
      <c r="H224" s="240">
        <v>231</v>
      </c>
      <c r="I224" s="241"/>
      <c r="J224" s="242">
        <f>ROUND(I224*H224,2)</f>
        <v>0</v>
      </c>
      <c r="K224" s="243"/>
      <c r="L224" s="44"/>
      <c r="M224" s="244" t="s">
        <v>1</v>
      </c>
      <c r="N224" s="245" t="s">
        <v>41</v>
      </c>
      <c r="O224" s="91"/>
      <c r="P224" s="246">
        <f>O224*H224</f>
        <v>0</v>
      </c>
      <c r="Q224" s="246">
        <v>0.10362</v>
      </c>
      <c r="R224" s="246">
        <f>Q224*H224</f>
        <v>23.936220000000002</v>
      </c>
      <c r="S224" s="246">
        <v>0</v>
      </c>
      <c r="T224" s="24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8" t="s">
        <v>148</v>
      </c>
      <c r="AT224" s="248" t="s">
        <v>135</v>
      </c>
      <c r="AU224" s="248" t="s">
        <v>86</v>
      </c>
      <c r="AY224" s="17" t="s">
        <v>132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84</v>
      </c>
      <c r="BK224" s="249">
        <f>ROUND(I224*H224,2)</f>
        <v>0</v>
      </c>
      <c r="BL224" s="17" t="s">
        <v>148</v>
      </c>
      <c r="BM224" s="248" t="s">
        <v>347</v>
      </c>
    </row>
    <row r="225" spans="1:51" s="13" customFormat="1" ht="12">
      <c r="A225" s="13"/>
      <c r="B225" s="259"/>
      <c r="C225" s="260"/>
      <c r="D225" s="250" t="s">
        <v>189</v>
      </c>
      <c r="E225" s="261" t="s">
        <v>1</v>
      </c>
      <c r="F225" s="262" t="s">
        <v>248</v>
      </c>
      <c r="G225" s="260"/>
      <c r="H225" s="263">
        <v>75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189</v>
      </c>
      <c r="AU225" s="269" t="s">
        <v>86</v>
      </c>
      <c r="AV225" s="13" t="s">
        <v>86</v>
      </c>
      <c r="AW225" s="13" t="s">
        <v>32</v>
      </c>
      <c r="AX225" s="13" t="s">
        <v>76</v>
      </c>
      <c r="AY225" s="269" t="s">
        <v>132</v>
      </c>
    </row>
    <row r="226" spans="1:51" s="13" customFormat="1" ht="12">
      <c r="A226" s="13"/>
      <c r="B226" s="259"/>
      <c r="C226" s="260"/>
      <c r="D226" s="250" t="s">
        <v>189</v>
      </c>
      <c r="E226" s="261" t="s">
        <v>1</v>
      </c>
      <c r="F226" s="262" t="s">
        <v>348</v>
      </c>
      <c r="G226" s="260"/>
      <c r="H226" s="263">
        <v>156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189</v>
      </c>
      <c r="AU226" s="269" t="s">
        <v>86</v>
      </c>
      <c r="AV226" s="13" t="s">
        <v>86</v>
      </c>
      <c r="AW226" s="13" t="s">
        <v>32</v>
      </c>
      <c r="AX226" s="13" t="s">
        <v>76</v>
      </c>
      <c r="AY226" s="269" t="s">
        <v>132</v>
      </c>
    </row>
    <row r="227" spans="1:51" s="14" customFormat="1" ht="12">
      <c r="A227" s="14"/>
      <c r="B227" s="270"/>
      <c r="C227" s="271"/>
      <c r="D227" s="250" t="s">
        <v>189</v>
      </c>
      <c r="E227" s="272" t="s">
        <v>1</v>
      </c>
      <c r="F227" s="273" t="s">
        <v>191</v>
      </c>
      <c r="G227" s="271"/>
      <c r="H227" s="274">
        <v>231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189</v>
      </c>
      <c r="AU227" s="280" t="s">
        <v>86</v>
      </c>
      <c r="AV227" s="14" t="s">
        <v>148</v>
      </c>
      <c r="AW227" s="14" t="s">
        <v>32</v>
      </c>
      <c r="AX227" s="14" t="s">
        <v>84</v>
      </c>
      <c r="AY227" s="280" t="s">
        <v>132</v>
      </c>
    </row>
    <row r="228" spans="1:65" s="2" customFormat="1" ht="21.75" customHeight="1">
      <c r="A228" s="38"/>
      <c r="B228" s="39"/>
      <c r="C228" s="281" t="s">
        <v>349</v>
      </c>
      <c r="D228" s="281" t="s">
        <v>271</v>
      </c>
      <c r="E228" s="282" t="s">
        <v>350</v>
      </c>
      <c r="F228" s="283" t="s">
        <v>351</v>
      </c>
      <c r="G228" s="284" t="s">
        <v>187</v>
      </c>
      <c r="H228" s="285">
        <v>233.31</v>
      </c>
      <c r="I228" s="286"/>
      <c r="J228" s="287">
        <f>ROUND(I228*H228,2)</f>
        <v>0</v>
      </c>
      <c r="K228" s="288"/>
      <c r="L228" s="289"/>
      <c r="M228" s="290" t="s">
        <v>1</v>
      </c>
      <c r="N228" s="291" t="s">
        <v>41</v>
      </c>
      <c r="O228" s="91"/>
      <c r="P228" s="246">
        <f>O228*H228</f>
        <v>0</v>
      </c>
      <c r="Q228" s="246">
        <v>0</v>
      </c>
      <c r="R228" s="246">
        <f>Q228*H228</f>
        <v>0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220</v>
      </c>
      <c r="AT228" s="248" t="s">
        <v>271</v>
      </c>
      <c r="AU228" s="248" t="s">
        <v>86</v>
      </c>
      <c r="AY228" s="17" t="s">
        <v>132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84</v>
      </c>
      <c r="BK228" s="249">
        <f>ROUND(I228*H228,2)</f>
        <v>0</v>
      </c>
      <c r="BL228" s="17" t="s">
        <v>148</v>
      </c>
      <c r="BM228" s="248" t="s">
        <v>352</v>
      </c>
    </row>
    <row r="229" spans="1:51" s="13" customFormat="1" ht="12">
      <c r="A229" s="13"/>
      <c r="B229" s="259"/>
      <c r="C229" s="260"/>
      <c r="D229" s="250" t="s">
        <v>189</v>
      </c>
      <c r="E229" s="261" t="s">
        <v>1</v>
      </c>
      <c r="F229" s="262" t="s">
        <v>247</v>
      </c>
      <c r="G229" s="260"/>
      <c r="H229" s="263">
        <v>156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189</v>
      </c>
      <c r="AU229" s="269" t="s">
        <v>86</v>
      </c>
      <c r="AV229" s="13" t="s">
        <v>86</v>
      </c>
      <c r="AW229" s="13" t="s">
        <v>32</v>
      </c>
      <c r="AX229" s="13" t="s">
        <v>76</v>
      </c>
      <c r="AY229" s="269" t="s">
        <v>132</v>
      </c>
    </row>
    <row r="230" spans="1:51" s="13" customFormat="1" ht="12">
      <c r="A230" s="13"/>
      <c r="B230" s="259"/>
      <c r="C230" s="260"/>
      <c r="D230" s="250" t="s">
        <v>189</v>
      </c>
      <c r="E230" s="261" t="s">
        <v>1</v>
      </c>
      <c r="F230" s="262" t="s">
        <v>248</v>
      </c>
      <c r="G230" s="260"/>
      <c r="H230" s="263">
        <v>75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189</v>
      </c>
      <c r="AU230" s="269" t="s">
        <v>86</v>
      </c>
      <c r="AV230" s="13" t="s">
        <v>86</v>
      </c>
      <c r="AW230" s="13" t="s">
        <v>32</v>
      </c>
      <c r="AX230" s="13" t="s">
        <v>76</v>
      </c>
      <c r="AY230" s="269" t="s">
        <v>132</v>
      </c>
    </row>
    <row r="231" spans="1:51" s="13" customFormat="1" ht="12">
      <c r="A231" s="13"/>
      <c r="B231" s="259"/>
      <c r="C231" s="260"/>
      <c r="D231" s="250" t="s">
        <v>189</v>
      </c>
      <c r="E231" s="261" t="s">
        <v>1</v>
      </c>
      <c r="F231" s="262" t="s">
        <v>353</v>
      </c>
      <c r="G231" s="260"/>
      <c r="H231" s="263">
        <v>2.31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189</v>
      </c>
      <c r="AU231" s="269" t="s">
        <v>86</v>
      </c>
      <c r="AV231" s="13" t="s">
        <v>86</v>
      </c>
      <c r="AW231" s="13" t="s">
        <v>32</v>
      </c>
      <c r="AX231" s="13" t="s">
        <v>76</v>
      </c>
      <c r="AY231" s="269" t="s">
        <v>132</v>
      </c>
    </row>
    <row r="232" spans="1:51" s="14" customFormat="1" ht="12">
      <c r="A232" s="14"/>
      <c r="B232" s="270"/>
      <c r="C232" s="271"/>
      <c r="D232" s="250" t="s">
        <v>189</v>
      </c>
      <c r="E232" s="272" t="s">
        <v>1</v>
      </c>
      <c r="F232" s="273" t="s">
        <v>191</v>
      </c>
      <c r="G232" s="271"/>
      <c r="H232" s="274">
        <v>233.31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189</v>
      </c>
      <c r="AU232" s="280" t="s">
        <v>86</v>
      </c>
      <c r="AV232" s="14" t="s">
        <v>148</v>
      </c>
      <c r="AW232" s="14" t="s">
        <v>32</v>
      </c>
      <c r="AX232" s="14" t="s">
        <v>84</v>
      </c>
      <c r="AY232" s="280" t="s">
        <v>132</v>
      </c>
    </row>
    <row r="233" spans="1:63" s="12" customFormat="1" ht="22.8" customHeight="1">
      <c r="A233" s="12"/>
      <c r="B233" s="220"/>
      <c r="C233" s="221"/>
      <c r="D233" s="222" t="s">
        <v>75</v>
      </c>
      <c r="E233" s="234" t="s">
        <v>220</v>
      </c>
      <c r="F233" s="234" t="s">
        <v>354</v>
      </c>
      <c r="G233" s="221"/>
      <c r="H233" s="221"/>
      <c r="I233" s="224"/>
      <c r="J233" s="235">
        <f>BK233</f>
        <v>0</v>
      </c>
      <c r="K233" s="221"/>
      <c r="L233" s="226"/>
      <c r="M233" s="227"/>
      <c r="N233" s="228"/>
      <c r="O233" s="228"/>
      <c r="P233" s="229">
        <f>SUM(P234:P265)</f>
        <v>0</v>
      </c>
      <c r="Q233" s="228"/>
      <c r="R233" s="229">
        <f>SUM(R234:R265)</f>
        <v>0.409393</v>
      </c>
      <c r="S233" s="228"/>
      <c r="T233" s="230">
        <f>SUM(T234:T265)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1" t="s">
        <v>84</v>
      </c>
      <c r="AT233" s="232" t="s">
        <v>75</v>
      </c>
      <c r="AU233" s="232" t="s">
        <v>84</v>
      </c>
      <c r="AY233" s="231" t="s">
        <v>132</v>
      </c>
      <c r="BK233" s="233">
        <f>SUM(BK234:BK265)</f>
        <v>0</v>
      </c>
    </row>
    <row r="234" spans="1:65" s="2" customFormat="1" ht="21.75" customHeight="1">
      <c r="A234" s="38"/>
      <c r="B234" s="39"/>
      <c r="C234" s="236" t="s">
        <v>355</v>
      </c>
      <c r="D234" s="236" t="s">
        <v>135</v>
      </c>
      <c r="E234" s="237" t="s">
        <v>356</v>
      </c>
      <c r="F234" s="238" t="s">
        <v>357</v>
      </c>
      <c r="G234" s="239" t="s">
        <v>358</v>
      </c>
      <c r="H234" s="240">
        <v>1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41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148</v>
      </c>
      <c r="AT234" s="248" t="s">
        <v>135</v>
      </c>
      <c r="AU234" s="248" t="s">
        <v>86</v>
      </c>
      <c r="AY234" s="17" t="s">
        <v>132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17" t="s">
        <v>84</v>
      </c>
      <c r="BK234" s="249">
        <f>ROUND(I234*H234,2)</f>
        <v>0</v>
      </c>
      <c r="BL234" s="17" t="s">
        <v>148</v>
      </c>
      <c r="BM234" s="248" t="s">
        <v>359</v>
      </c>
    </row>
    <row r="235" spans="1:65" s="2" customFormat="1" ht="16.5" customHeight="1">
      <c r="A235" s="38"/>
      <c r="B235" s="39"/>
      <c r="C235" s="236" t="s">
        <v>360</v>
      </c>
      <c r="D235" s="236" t="s">
        <v>135</v>
      </c>
      <c r="E235" s="237" t="s">
        <v>361</v>
      </c>
      <c r="F235" s="238" t="s">
        <v>362</v>
      </c>
      <c r="G235" s="239" t="s">
        <v>358</v>
      </c>
      <c r="H235" s="240">
        <v>1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41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148</v>
      </c>
      <c r="AT235" s="248" t="s">
        <v>135</v>
      </c>
      <c r="AU235" s="248" t="s">
        <v>86</v>
      </c>
      <c r="AY235" s="17" t="s">
        <v>132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17" t="s">
        <v>84</v>
      </c>
      <c r="BK235" s="249">
        <f>ROUND(I235*H235,2)</f>
        <v>0</v>
      </c>
      <c r="BL235" s="17" t="s">
        <v>148</v>
      </c>
      <c r="BM235" s="248" t="s">
        <v>363</v>
      </c>
    </row>
    <row r="236" spans="1:65" s="2" customFormat="1" ht="33" customHeight="1">
      <c r="A236" s="38"/>
      <c r="B236" s="39"/>
      <c r="C236" s="236" t="s">
        <v>364</v>
      </c>
      <c r="D236" s="236" t="s">
        <v>135</v>
      </c>
      <c r="E236" s="237" t="s">
        <v>365</v>
      </c>
      <c r="F236" s="238" t="s">
        <v>366</v>
      </c>
      <c r="G236" s="239" t="s">
        <v>358</v>
      </c>
      <c r="H236" s="240">
        <v>6</v>
      </c>
      <c r="I236" s="241"/>
      <c r="J236" s="242">
        <f>ROUND(I236*H236,2)</f>
        <v>0</v>
      </c>
      <c r="K236" s="243"/>
      <c r="L236" s="44"/>
      <c r="M236" s="244" t="s">
        <v>1</v>
      </c>
      <c r="N236" s="245" t="s">
        <v>41</v>
      </c>
      <c r="O236" s="91"/>
      <c r="P236" s="246">
        <f>O236*H236</f>
        <v>0</v>
      </c>
      <c r="Q236" s="246">
        <v>0</v>
      </c>
      <c r="R236" s="246">
        <f>Q236*H236</f>
        <v>0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148</v>
      </c>
      <c r="AT236" s="248" t="s">
        <v>135</v>
      </c>
      <c r="AU236" s="248" t="s">
        <v>86</v>
      </c>
      <c r="AY236" s="17" t="s">
        <v>132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17" t="s">
        <v>84</v>
      </c>
      <c r="BK236" s="249">
        <f>ROUND(I236*H236,2)</f>
        <v>0</v>
      </c>
      <c r="BL236" s="17" t="s">
        <v>148</v>
      </c>
      <c r="BM236" s="248" t="s">
        <v>367</v>
      </c>
    </row>
    <row r="237" spans="1:65" s="2" customFormat="1" ht="21.75" customHeight="1">
      <c r="A237" s="38"/>
      <c r="B237" s="39"/>
      <c r="C237" s="236" t="s">
        <v>368</v>
      </c>
      <c r="D237" s="236" t="s">
        <v>135</v>
      </c>
      <c r="E237" s="237" t="s">
        <v>369</v>
      </c>
      <c r="F237" s="238" t="s">
        <v>370</v>
      </c>
      <c r="G237" s="239" t="s">
        <v>291</v>
      </c>
      <c r="H237" s="240">
        <v>1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41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148</v>
      </c>
      <c r="AT237" s="248" t="s">
        <v>135</v>
      </c>
      <c r="AU237" s="248" t="s">
        <v>86</v>
      </c>
      <c r="AY237" s="17" t="s">
        <v>132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84</v>
      </c>
      <c r="BK237" s="249">
        <f>ROUND(I237*H237,2)</f>
        <v>0</v>
      </c>
      <c r="BL237" s="17" t="s">
        <v>148</v>
      </c>
      <c r="BM237" s="248" t="s">
        <v>371</v>
      </c>
    </row>
    <row r="238" spans="1:65" s="2" customFormat="1" ht="16.5" customHeight="1">
      <c r="A238" s="38"/>
      <c r="B238" s="39"/>
      <c r="C238" s="281" t="s">
        <v>372</v>
      </c>
      <c r="D238" s="281" t="s">
        <v>271</v>
      </c>
      <c r="E238" s="282" t="s">
        <v>373</v>
      </c>
      <c r="F238" s="283" t="s">
        <v>374</v>
      </c>
      <c r="G238" s="284" t="s">
        <v>358</v>
      </c>
      <c r="H238" s="285">
        <v>1</v>
      </c>
      <c r="I238" s="286"/>
      <c r="J238" s="287">
        <f>ROUND(I238*H238,2)</f>
        <v>0</v>
      </c>
      <c r="K238" s="288"/>
      <c r="L238" s="289"/>
      <c r="M238" s="290" t="s">
        <v>1</v>
      </c>
      <c r="N238" s="291" t="s">
        <v>41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220</v>
      </c>
      <c r="AT238" s="248" t="s">
        <v>271</v>
      </c>
      <c r="AU238" s="248" t="s">
        <v>86</v>
      </c>
      <c r="AY238" s="17" t="s">
        <v>132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17" t="s">
        <v>84</v>
      </c>
      <c r="BK238" s="249">
        <f>ROUND(I238*H238,2)</f>
        <v>0</v>
      </c>
      <c r="BL238" s="17" t="s">
        <v>148</v>
      </c>
      <c r="BM238" s="248" t="s">
        <v>375</v>
      </c>
    </row>
    <row r="239" spans="1:65" s="2" customFormat="1" ht="21.75" customHeight="1">
      <c r="A239" s="38"/>
      <c r="B239" s="39"/>
      <c r="C239" s="236" t="s">
        <v>376</v>
      </c>
      <c r="D239" s="236" t="s">
        <v>135</v>
      </c>
      <c r="E239" s="237" t="s">
        <v>377</v>
      </c>
      <c r="F239" s="238" t="s">
        <v>378</v>
      </c>
      <c r="G239" s="239" t="s">
        <v>291</v>
      </c>
      <c r="H239" s="240">
        <v>89.3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41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148</v>
      </c>
      <c r="AT239" s="248" t="s">
        <v>135</v>
      </c>
      <c r="AU239" s="248" t="s">
        <v>86</v>
      </c>
      <c r="AY239" s="17" t="s">
        <v>132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84</v>
      </c>
      <c r="BK239" s="249">
        <f>ROUND(I239*H239,2)</f>
        <v>0</v>
      </c>
      <c r="BL239" s="17" t="s">
        <v>148</v>
      </c>
      <c r="BM239" s="248" t="s">
        <v>379</v>
      </c>
    </row>
    <row r="240" spans="1:51" s="13" customFormat="1" ht="12">
      <c r="A240" s="13"/>
      <c r="B240" s="259"/>
      <c r="C240" s="260"/>
      <c r="D240" s="250" t="s">
        <v>189</v>
      </c>
      <c r="E240" s="261" t="s">
        <v>1</v>
      </c>
      <c r="F240" s="262" t="s">
        <v>380</v>
      </c>
      <c r="G240" s="260"/>
      <c r="H240" s="263">
        <v>67.36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189</v>
      </c>
      <c r="AU240" s="269" t="s">
        <v>86</v>
      </c>
      <c r="AV240" s="13" t="s">
        <v>86</v>
      </c>
      <c r="AW240" s="13" t="s">
        <v>32</v>
      </c>
      <c r="AX240" s="13" t="s">
        <v>76</v>
      </c>
      <c r="AY240" s="269" t="s">
        <v>132</v>
      </c>
    </row>
    <row r="241" spans="1:51" s="13" customFormat="1" ht="12">
      <c r="A241" s="13"/>
      <c r="B241" s="259"/>
      <c r="C241" s="260"/>
      <c r="D241" s="250" t="s">
        <v>189</v>
      </c>
      <c r="E241" s="261" t="s">
        <v>1</v>
      </c>
      <c r="F241" s="262" t="s">
        <v>381</v>
      </c>
      <c r="G241" s="260"/>
      <c r="H241" s="263">
        <v>21.94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189</v>
      </c>
      <c r="AU241" s="269" t="s">
        <v>86</v>
      </c>
      <c r="AV241" s="13" t="s">
        <v>86</v>
      </c>
      <c r="AW241" s="13" t="s">
        <v>32</v>
      </c>
      <c r="AX241" s="13" t="s">
        <v>76</v>
      </c>
      <c r="AY241" s="269" t="s">
        <v>132</v>
      </c>
    </row>
    <row r="242" spans="1:51" s="14" customFormat="1" ht="12">
      <c r="A242" s="14"/>
      <c r="B242" s="270"/>
      <c r="C242" s="271"/>
      <c r="D242" s="250" t="s">
        <v>189</v>
      </c>
      <c r="E242" s="272" t="s">
        <v>1</v>
      </c>
      <c r="F242" s="273" t="s">
        <v>191</v>
      </c>
      <c r="G242" s="271"/>
      <c r="H242" s="274">
        <v>89.3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189</v>
      </c>
      <c r="AU242" s="280" t="s">
        <v>86</v>
      </c>
      <c r="AV242" s="14" t="s">
        <v>148</v>
      </c>
      <c r="AW242" s="14" t="s">
        <v>32</v>
      </c>
      <c r="AX242" s="14" t="s">
        <v>84</v>
      </c>
      <c r="AY242" s="280" t="s">
        <v>132</v>
      </c>
    </row>
    <row r="243" spans="1:65" s="2" customFormat="1" ht="16.5" customHeight="1">
      <c r="A243" s="38"/>
      <c r="B243" s="39"/>
      <c r="C243" s="281" t="s">
        <v>382</v>
      </c>
      <c r="D243" s="281" t="s">
        <v>271</v>
      </c>
      <c r="E243" s="282" t="s">
        <v>383</v>
      </c>
      <c r="F243" s="283" t="s">
        <v>384</v>
      </c>
      <c r="G243" s="284" t="s">
        <v>291</v>
      </c>
      <c r="H243" s="285">
        <v>21.94</v>
      </c>
      <c r="I243" s="286"/>
      <c r="J243" s="287">
        <f>ROUND(I243*H243,2)</f>
        <v>0</v>
      </c>
      <c r="K243" s="288"/>
      <c r="L243" s="289"/>
      <c r="M243" s="290" t="s">
        <v>1</v>
      </c>
      <c r="N243" s="291" t="s">
        <v>41</v>
      </c>
      <c r="O243" s="91"/>
      <c r="P243" s="246">
        <f>O243*H243</f>
        <v>0</v>
      </c>
      <c r="Q243" s="246">
        <v>0.00259</v>
      </c>
      <c r="R243" s="246">
        <f>Q243*H243</f>
        <v>0.0568246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220</v>
      </c>
      <c r="AT243" s="248" t="s">
        <v>271</v>
      </c>
      <c r="AU243" s="248" t="s">
        <v>86</v>
      </c>
      <c r="AY243" s="17" t="s">
        <v>132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17" t="s">
        <v>84</v>
      </c>
      <c r="BK243" s="249">
        <f>ROUND(I243*H243,2)</f>
        <v>0</v>
      </c>
      <c r="BL243" s="17" t="s">
        <v>148</v>
      </c>
      <c r="BM243" s="248" t="s">
        <v>385</v>
      </c>
    </row>
    <row r="244" spans="1:47" s="2" customFormat="1" ht="12">
      <c r="A244" s="38"/>
      <c r="B244" s="39"/>
      <c r="C244" s="40"/>
      <c r="D244" s="250" t="s">
        <v>158</v>
      </c>
      <c r="E244" s="40"/>
      <c r="F244" s="251" t="s">
        <v>386</v>
      </c>
      <c r="G244" s="40"/>
      <c r="H244" s="40"/>
      <c r="I244" s="144"/>
      <c r="J244" s="40"/>
      <c r="K244" s="40"/>
      <c r="L244" s="44"/>
      <c r="M244" s="252"/>
      <c r="N244" s="25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158</v>
      </c>
      <c r="AU244" s="17" t="s">
        <v>86</v>
      </c>
    </row>
    <row r="245" spans="1:65" s="2" customFormat="1" ht="16.5" customHeight="1">
      <c r="A245" s="38"/>
      <c r="B245" s="39"/>
      <c r="C245" s="281" t="s">
        <v>387</v>
      </c>
      <c r="D245" s="281" t="s">
        <v>271</v>
      </c>
      <c r="E245" s="282" t="s">
        <v>388</v>
      </c>
      <c r="F245" s="283" t="s">
        <v>389</v>
      </c>
      <c r="G245" s="284" t="s">
        <v>291</v>
      </c>
      <c r="H245" s="285">
        <v>67.36</v>
      </c>
      <c r="I245" s="286"/>
      <c r="J245" s="287">
        <f>ROUND(I245*H245,2)</f>
        <v>0</v>
      </c>
      <c r="K245" s="288"/>
      <c r="L245" s="289"/>
      <c r="M245" s="290" t="s">
        <v>1</v>
      </c>
      <c r="N245" s="291" t="s">
        <v>41</v>
      </c>
      <c r="O245" s="91"/>
      <c r="P245" s="246">
        <f>O245*H245</f>
        <v>0</v>
      </c>
      <c r="Q245" s="246">
        <v>0.00469</v>
      </c>
      <c r="R245" s="246">
        <f>Q245*H245</f>
        <v>0.3159184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220</v>
      </c>
      <c r="AT245" s="248" t="s">
        <v>271</v>
      </c>
      <c r="AU245" s="248" t="s">
        <v>86</v>
      </c>
      <c r="AY245" s="17" t="s">
        <v>132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84</v>
      </c>
      <c r="BK245" s="249">
        <f>ROUND(I245*H245,2)</f>
        <v>0</v>
      </c>
      <c r="BL245" s="17" t="s">
        <v>148</v>
      </c>
      <c r="BM245" s="248" t="s">
        <v>390</v>
      </c>
    </row>
    <row r="246" spans="1:47" s="2" customFormat="1" ht="12">
      <c r="A246" s="38"/>
      <c r="B246" s="39"/>
      <c r="C246" s="40"/>
      <c r="D246" s="250" t="s">
        <v>158</v>
      </c>
      <c r="E246" s="40"/>
      <c r="F246" s="251" t="s">
        <v>391</v>
      </c>
      <c r="G246" s="40"/>
      <c r="H246" s="40"/>
      <c r="I246" s="144"/>
      <c r="J246" s="40"/>
      <c r="K246" s="40"/>
      <c r="L246" s="44"/>
      <c r="M246" s="252"/>
      <c r="N246" s="25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158</v>
      </c>
      <c r="AU246" s="17" t="s">
        <v>86</v>
      </c>
    </row>
    <row r="247" spans="1:65" s="2" customFormat="1" ht="21.75" customHeight="1">
      <c r="A247" s="38"/>
      <c r="B247" s="39"/>
      <c r="C247" s="236" t="s">
        <v>392</v>
      </c>
      <c r="D247" s="236" t="s">
        <v>135</v>
      </c>
      <c r="E247" s="237" t="s">
        <v>393</v>
      </c>
      <c r="F247" s="238" t="s">
        <v>394</v>
      </c>
      <c r="G247" s="239" t="s">
        <v>291</v>
      </c>
      <c r="H247" s="240">
        <v>2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41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148</v>
      </c>
      <c r="AT247" s="248" t="s">
        <v>135</v>
      </c>
      <c r="AU247" s="248" t="s">
        <v>86</v>
      </c>
      <c r="AY247" s="17" t="s">
        <v>132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84</v>
      </c>
      <c r="BK247" s="249">
        <f>ROUND(I247*H247,2)</f>
        <v>0</v>
      </c>
      <c r="BL247" s="17" t="s">
        <v>148</v>
      </c>
      <c r="BM247" s="248" t="s">
        <v>395</v>
      </c>
    </row>
    <row r="248" spans="1:65" s="2" customFormat="1" ht="16.5" customHeight="1">
      <c r="A248" s="38"/>
      <c r="B248" s="39"/>
      <c r="C248" s="281" t="s">
        <v>396</v>
      </c>
      <c r="D248" s="281" t="s">
        <v>271</v>
      </c>
      <c r="E248" s="282" t="s">
        <v>397</v>
      </c>
      <c r="F248" s="283" t="s">
        <v>398</v>
      </c>
      <c r="G248" s="284" t="s">
        <v>358</v>
      </c>
      <c r="H248" s="285">
        <v>2</v>
      </c>
      <c r="I248" s="286"/>
      <c r="J248" s="287">
        <f>ROUND(I248*H248,2)</f>
        <v>0</v>
      </c>
      <c r="K248" s="288"/>
      <c r="L248" s="289"/>
      <c r="M248" s="290" t="s">
        <v>1</v>
      </c>
      <c r="N248" s="291" t="s">
        <v>41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220</v>
      </c>
      <c r="AT248" s="248" t="s">
        <v>271</v>
      </c>
      <c r="AU248" s="248" t="s">
        <v>86</v>
      </c>
      <c r="AY248" s="17" t="s">
        <v>132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84</v>
      </c>
      <c r="BK248" s="249">
        <f>ROUND(I248*H248,2)</f>
        <v>0</v>
      </c>
      <c r="BL248" s="17" t="s">
        <v>148</v>
      </c>
      <c r="BM248" s="248" t="s">
        <v>399</v>
      </c>
    </row>
    <row r="249" spans="1:65" s="2" customFormat="1" ht="21.75" customHeight="1">
      <c r="A249" s="38"/>
      <c r="B249" s="39"/>
      <c r="C249" s="236" t="s">
        <v>400</v>
      </c>
      <c r="D249" s="236" t="s">
        <v>135</v>
      </c>
      <c r="E249" s="237" t="s">
        <v>401</v>
      </c>
      <c r="F249" s="238" t="s">
        <v>402</v>
      </c>
      <c r="G249" s="239" t="s">
        <v>358</v>
      </c>
      <c r="H249" s="240">
        <v>58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41</v>
      </c>
      <c r="O249" s="91"/>
      <c r="P249" s="246">
        <f>O249*H249</f>
        <v>0</v>
      </c>
      <c r="Q249" s="246">
        <v>0</v>
      </c>
      <c r="R249" s="246">
        <f>Q249*H249</f>
        <v>0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148</v>
      </c>
      <c r="AT249" s="248" t="s">
        <v>135</v>
      </c>
      <c r="AU249" s="248" t="s">
        <v>86</v>
      </c>
      <c r="AY249" s="17" t="s">
        <v>132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17" t="s">
        <v>84</v>
      </c>
      <c r="BK249" s="249">
        <f>ROUND(I249*H249,2)</f>
        <v>0</v>
      </c>
      <c r="BL249" s="17" t="s">
        <v>148</v>
      </c>
      <c r="BM249" s="248" t="s">
        <v>403</v>
      </c>
    </row>
    <row r="250" spans="1:51" s="13" customFormat="1" ht="12">
      <c r="A250" s="13"/>
      <c r="B250" s="259"/>
      <c r="C250" s="260"/>
      <c r="D250" s="250" t="s">
        <v>189</v>
      </c>
      <c r="E250" s="261" t="s">
        <v>1</v>
      </c>
      <c r="F250" s="262" t="s">
        <v>404</v>
      </c>
      <c r="G250" s="260"/>
      <c r="H250" s="263">
        <v>58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189</v>
      </c>
      <c r="AU250" s="269" t="s">
        <v>86</v>
      </c>
      <c r="AV250" s="13" t="s">
        <v>86</v>
      </c>
      <c r="AW250" s="13" t="s">
        <v>32</v>
      </c>
      <c r="AX250" s="13" t="s">
        <v>76</v>
      </c>
      <c r="AY250" s="269" t="s">
        <v>132</v>
      </c>
    </row>
    <row r="251" spans="1:51" s="14" customFormat="1" ht="12">
      <c r="A251" s="14"/>
      <c r="B251" s="270"/>
      <c r="C251" s="271"/>
      <c r="D251" s="250" t="s">
        <v>189</v>
      </c>
      <c r="E251" s="272" t="s">
        <v>1</v>
      </c>
      <c r="F251" s="273" t="s">
        <v>191</v>
      </c>
      <c r="G251" s="271"/>
      <c r="H251" s="274">
        <v>58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189</v>
      </c>
      <c r="AU251" s="280" t="s">
        <v>86</v>
      </c>
      <c r="AV251" s="14" t="s">
        <v>148</v>
      </c>
      <c r="AW251" s="14" t="s">
        <v>32</v>
      </c>
      <c r="AX251" s="14" t="s">
        <v>84</v>
      </c>
      <c r="AY251" s="280" t="s">
        <v>132</v>
      </c>
    </row>
    <row r="252" spans="1:65" s="2" customFormat="1" ht="16.5" customHeight="1">
      <c r="A252" s="38"/>
      <c r="B252" s="39"/>
      <c r="C252" s="281" t="s">
        <v>405</v>
      </c>
      <c r="D252" s="281" t="s">
        <v>271</v>
      </c>
      <c r="E252" s="282" t="s">
        <v>406</v>
      </c>
      <c r="F252" s="283" t="s">
        <v>407</v>
      </c>
      <c r="G252" s="284" t="s">
        <v>358</v>
      </c>
      <c r="H252" s="285">
        <v>1</v>
      </c>
      <c r="I252" s="286"/>
      <c r="J252" s="287">
        <f>ROUND(I252*H252,2)</f>
        <v>0</v>
      </c>
      <c r="K252" s="288"/>
      <c r="L252" s="289"/>
      <c r="M252" s="290" t="s">
        <v>1</v>
      </c>
      <c r="N252" s="291" t="s">
        <v>41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220</v>
      </c>
      <c r="AT252" s="248" t="s">
        <v>271</v>
      </c>
      <c r="AU252" s="248" t="s">
        <v>86</v>
      </c>
      <c r="AY252" s="17" t="s">
        <v>132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17" t="s">
        <v>84</v>
      </c>
      <c r="BK252" s="249">
        <f>ROUND(I252*H252,2)</f>
        <v>0</v>
      </c>
      <c r="BL252" s="17" t="s">
        <v>148</v>
      </c>
      <c r="BM252" s="248" t="s">
        <v>408</v>
      </c>
    </row>
    <row r="253" spans="1:65" s="2" customFormat="1" ht="21.75" customHeight="1">
      <c r="A253" s="38"/>
      <c r="B253" s="39"/>
      <c r="C253" s="281" t="s">
        <v>409</v>
      </c>
      <c r="D253" s="281" t="s">
        <v>271</v>
      </c>
      <c r="E253" s="282" t="s">
        <v>410</v>
      </c>
      <c r="F253" s="283" t="s">
        <v>411</v>
      </c>
      <c r="G253" s="284" t="s">
        <v>358</v>
      </c>
      <c r="H253" s="285">
        <v>1</v>
      </c>
      <c r="I253" s="286"/>
      <c r="J253" s="287">
        <f>ROUND(I253*H253,2)</f>
        <v>0</v>
      </c>
      <c r="K253" s="288"/>
      <c r="L253" s="289"/>
      <c r="M253" s="290" t="s">
        <v>1</v>
      </c>
      <c r="N253" s="291" t="s">
        <v>41</v>
      </c>
      <c r="O253" s="91"/>
      <c r="P253" s="246">
        <f>O253*H253</f>
        <v>0</v>
      </c>
      <c r="Q253" s="246">
        <v>0.00445</v>
      </c>
      <c r="R253" s="246">
        <f>Q253*H253</f>
        <v>0.00445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220</v>
      </c>
      <c r="AT253" s="248" t="s">
        <v>271</v>
      </c>
      <c r="AU253" s="248" t="s">
        <v>86</v>
      </c>
      <c r="AY253" s="17" t="s">
        <v>132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84</v>
      </c>
      <c r="BK253" s="249">
        <f>ROUND(I253*H253,2)</f>
        <v>0</v>
      </c>
      <c r="BL253" s="17" t="s">
        <v>148</v>
      </c>
      <c r="BM253" s="248" t="s">
        <v>412</v>
      </c>
    </row>
    <row r="254" spans="1:65" s="2" customFormat="1" ht="21.75" customHeight="1">
      <c r="A254" s="38"/>
      <c r="B254" s="39"/>
      <c r="C254" s="281" t="s">
        <v>413</v>
      </c>
      <c r="D254" s="281" t="s">
        <v>271</v>
      </c>
      <c r="E254" s="282" t="s">
        <v>414</v>
      </c>
      <c r="F254" s="283" t="s">
        <v>415</v>
      </c>
      <c r="G254" s="284" t="s">
        <v>358</v>
      </c>
      <c r="H254" s="285">
        <v>1</v>
      </c>
      <c r="I254" s="286"/>
      <c r="J254" s="287">
        <f>ROUND(I254*H254,2)</f>
        <v>0</v>
      </c>
      <c r="K254" s="288"/>
      <c r="L254" s="289"/>
      <c r="M254" s="290" t="s">
        <v>1</v>
      </c>
      <c r="N254" s="291" t="s">
        <v>41</v>
      </c>
      <c r="O254" s="91"/>
      <c r="P254" s="246">
        <f>O254*H254</f>
        <v>0</v>
      </c>
      <c r="Q254" s="246">
        <v>0.0073</v>
      </c>
      <c r="R254" s="246">
        <f>Q254*H254</f>
        <v>0.0073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220</v>
      </c>
      <c r="AT254" s="248" t="s">
        <v>271</v>
      </c>
      <c r="AU254" s="248" t="s">
        <v>86</v>
      </c>
      <c r="AY254" s="17" t="s">
        <v>132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84</v>
      </c>
      <c r="BK254" s="249">
        <f>ROUND(I254*H254,2)</f>
        <v>0</v>
      </c>
      <c r="BL254" s="17" t="s">
        <v>148</v>
      </c>
      <c r="BM254" s="248" t="s">
        <v>416</v>
      </c>
    </row>
    <row r="255" spans="1:65" s="2" customFormat="1" ht="21.75" customHeight="1">
      <c r="A255" s="38"/>
      <c r="B255" s="39"/>
      <c r="C255" s="281" t="s">
        <v>417</v>
      </c>
      <c r="D255" s="281" t="s">
        <v>271</v>
      </c>
      <c r="E255" s="282" t="s">
        <v>418</v>
      </c>
      <c r="F255" s="283" t="s">
        <v>419</v>
      </c>
      <c r="G255" s="284" t="s">
        <v>358</v>
      </c>
      <c r="H255" s="285">
        <v>3</v>
      </c>
      <c r="I255" s="286"/>
      <c r="J255" s="287">
        <f>ROUND(I255*H255,2)</f>
        <v>0</v>
      </c>
      <c r="K255" s="288"/>
      <c r="L255" s="289"/>
      <c r="M255" s="290" t="s">
        <v>1</v>
      </c>
      <c r="N255" s="291" t="s">
        <v>41</v>
      </c>
      <c r="O255" s="91"/>
      <c r="P255" s="246">
        <f>O255*H255</f>
        <v>0</v>
      </c>
      <c r="Q255" s="246">
        <v>0.0083</v>
      </c>
      <c r="R255" s="246">
        <f>Q255*H255</f>
        <v>0.0249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220</v>
      </c>
      <c r="AT255" s="248" t="s">
        <v>271</v>
      </c>
      <c r="AU255" s="248" t="s">
        <v>86</v>
      </c>
      <c r="AY255" s="17" t="s">
        <v>132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84</v>
      </c>
      <c r="BK255" s="249">
        <f>ROUND(I255*H255,2)</f>
        <v>0</v>
      </c>
      <c r="BL255" s="17" t="s">
        <v>148</v>
      </c>
      <c r="BM255" s="248" t="s">
        <v>420</v>
      </c>
    </row>
    <row r="256" spans="1:65" s="2" customFormat="1" ht="16.5" customHeight="1">
      <c r="A256" s="38"/>
      <c r="B256" s="39"/>
      <c r="C256" s="281" t="s">
        <v>421</v>
      </c>
      <c r="D256" s="281" t="s">
        <v>271</v>
      </c>
      <c r="E256" s="282" t="s">
        <v>422</v>
      </c>
      <c r="F256" s="283" t="s">
        <v>407</v>
      </c>
      <c r="G256" s="284" t="s">
        <v>358</v>
      </c>
      <c r="H256" s="285">
        <v>34</v>
      </c>
      <c r="I256" s="286"/>
      <c r="J256" s="287">
        <f>ROUND(I256*H256,2)</f>
        <v>0</v>
      </c>
      <c r="K256" s="288"/>
      <c r="L256" s="289"/>
      <c r="M256" s="290" t="s">
        <v>1</v>
      </c>
      <c r="N256" s="291" t="s">
        <v>41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220</v>
      </c>
      <c r="AT256" s="248" t="s">
        <v>271</v>
      </c>
      <c r="AU256" s="248" t="s">
        <v>86</v>
      </c>
      <c r="AY256" s="17" t="s">
        <v>132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17" t="s">
        <v>84</v>
      </c>
      <c r="BK256" s="249">
        <f>ROUND(I256*H256,2)</f>
        <v>0</v>
      </c>
      <c r="BL256" s="17" t="s">
        <v>148</v>
      </c>
      <c r="BM256" s="248" t="s">
        <v>423</v>
      </c>
    </row>
    <row r="257" spans="1:65" s="2" customFormat="1" ht="16.5" customHeight="1">
      <c r="A257" s="38"/>
      <c r="B257" s="39"/>
      <c r="C257" s="281" t="s">
        <v>424</v>
      </c>
      <c r="D257" s="281" t="s">
        <v>271</v>
      </c>
      <c r="E257" s="282" t="s">
        <v>425</v>
      </c>
      <c r="F257" s="283" t="s">
        <v>407</v>
      </c>
      <c r="G257" s="284" t="s">
        <v>358</v>
      </c>
      <c r="H257" s="285">
        <v>22</v>
      </c>
      <c r="I257" s="286"/>
      <c r="J257" s="287">
        <f>ROUND(I257*H257,2)</f>
        <v>0</v>
      </c>
      <c r="K257" s="288"/>
      <c r="L257" s="289"/>
      <c r="M257" s="290" t="s">
        <v>1</v>
      </c>
      <c r="N257" s="291" t="s">
        <v>41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220</v>
      </c>
      <c r="AT257" s="248" t="s">
        <v>271</v>
      </c>
      <c r="AU257" s="248" t="s">
        <v>86</v>
      </c>
      <c r="AY257" s="17" t="s">
        <v>132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84</v>
      </c>
      <c r="BK257" s="249">
        <f>ROUND(I257*H257,2)</f>
        <v>0</v>
      </c>
      <c r="BL257" s="17" t="s">
        <v>148</v>
      </c>
      <c r="BM257" s="248" t="s">
        <v>426</v>
      </c>
    </row>
    <row r="258" spans="1:51" s="13" customFormat="1" ht="12">
      <c r="A258" s="13"/>
      <c r="B258" s="259"/>
      <c r="C258" s="260"/>
      <c r="D258" s="250" t="s">
        <v>189</v>
      </c>
      <c r="E258" s="261" t="s">
        <v>1</v>
      </c>
      <c r="F258" s="262" t="s">
        <v>427</v>
      </c>
      <c r="G258" s="260"/>
      <c r="H258" s="263">
        <v>22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189</v>
      </c>
      <c r="AU258" s="269" t="s">
        <v>86</v>
      </c>
      <c r="AV258" s="13" t="s">
        <v>86</v>
      </c>
      <c r="AW258" s="13" t="s">
        <v>32</v>
      </c>
      <c r="AX258" s="13" t="s">
        <v>76</v>
      </c>
      <c r="AY258" s="269" t="s">
        <v>132</v>
      </c>
    </row>
    <row r="259" spans="1:51" s="14" customFormat="1" ht="12">
      <c r="A259" s="14"/>
      <c r="B259" s="270"/>
      <c r="C259" s="271"/>
      <c r="D259" s="250" t="s">
        <v>189</v>
      </c>
      <c r="E259" s="272" t="s">
        <v>1</v>
      </c>
      <c r="F259" s="273" t="s">
        <v>191</v>
      </c>
      <c r="G259" s="271"/>
      <c r="H259" s="274">
        <v>22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189</v>
      </c>
      <c r="AU259" s="280" t="s">
        <v>86</v>
      </c>
      <c r="AV259" s="14" t="s">
        <v>148</v>
      </c>
      <c r="AW259" s="14" t="s">
        <v>32</v>
      </c>
      <c r="AX259" s="14" t="s">
        <v>84</v>
      </c>
      <c r="AY259" s="280" t="s">
        <v>132</v>
      </c>
    </row>
    <row r="260" spans="1:65" s="2" customFormat="1" ht="16.5" customHeight="1">
      <c r="A260" s="38"/>
      <c r="B260" s="39"/>
      <c r="C260" s="236" t="s">
        <v>428</v>
      </c>
      <c r="D260" s="236" t="s">
        <v>135</v>
      </c>
      <c r="E260" s="237" t="s">
        <v>429</v>
      </c>
      <c r="F260" s="238" t="s">
        <v>430</v>
      </c>
      <c r="G260" s="239" t="s">
        <v>291</v>
      </c>
      <c r="H260" s="240">
        <v>89.3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41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148</v>
      </c>
      <c r="AT260" s="248" t="s">
        <v>135</v>
      </c>
      <c r="AU260" s="248" t="s">
        <v>86</v>
      </c>
      <c r="AY260" s="17" t="s">
        <v>132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17" t="s">
        <v>84</v>
      </c>
      <c r="BK260" s="249">
        <f>ROUND(I260*H260,2)</f>
        <v>0</v>
      </c>
      <c r="BL260" s="17" t="s">
        <v>148</v>
      </c>
      <c r="BM260" s="248" t="s">
        <v>431</v>
      </c>
    </row>
    <row r="261" spans="1:51" s="13" customFormat="1" ht="12">
      <c r="A261" s="13"/>
      <c r="B261" s="259"/>
      <c r="C261" s="260"/>
      <c r="D261" s="250" t="s">
        <v>189</v>
      </c>
      <c r="E261" s="261" t="s">
        <v>1</v>
      </c>
      <c r="F261" s="262" t="s">
        <v>432</v>
      </c>
      <c r="G261" s="260"/>
      <c r="H261" s="263">
        <v>89.3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189</v>
      </c>
      <c r="AU261" s="269" t="s">
        <v>86</v>
      </c>
      <c r="AV261" s="13" t="s">
        <v>86</v>
      </c>
      <c r="AW261" s="13" t="s">
        <v>32</v>
      </c>
      <c r="AX261" s="13" t="s">
        <v>76</v>
      </c>
      <c r="AY261" s="269" t="s">
        <v>132</v>
      </c>
    </row>
    <row r="262" spans="1:51" s="14" customFormat="1" ht="12">
      <c r="A262" s="14"/>
      <c r="B262" s="270"/>
      <c r="C262" s="271"/>
      <c r="D262" s="250" t="s">
        <v>189</v>
      </c>
      <c r="E262" s="272" t="s">
        <v>1</v>
      </c>
      <c r="F262" s="273" t="s">
        <v>191</v>
      </c>
      <c r="G262" s="271"/>
      <c r="H262" s="274">
        <v>89.3</v>
      </c>
      <c r="I262" s="275"/>
      <c r="J262" s="271"/>
      <c r="K262" s="271"/>
      <c r="L262" s="276"/>
      <c r="M262" s="277"/>
      <c r="N262" s="278"/>
      <c r="O262" s="278"/>
      <c r="P262" s="278"/>
      <c r="Q262" s="278"/>
      <c r="R262" s="278"/>
      <c r="S262" s="278"/>
      <c r="T262" s="27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0" t="s">
        <v>189</v>
      </c>
      <c r="AU262" s="280" t="s">
        <v>86</v>
      </c>
      <c r="AV262" s="14" t="s">
        <v>148</v>
      </c>
      <c r="AW262" s="14" t="s">
        <v>32</v>
      </c>
      <c r="AX262" s="14" t="s">
        <v>84</v>
      </c>
      <c r="AY262" s="280" t="s">
        <v>132</v>
      </c>
    </row>
    <row r="263" spans="1:65" s="2" customFormat="1" ht="16.5" customHeight="1">
      <c r="A263" s="38"/>
      <c r="B263" s="39"/>
      <c r="C263" s="236" t="s">
        <v>433</v>
      </c>
      <c r="D263" s="236" t="s">
        <v>135</v>
      </c>
      <c r="E263" s="237" t="s">
        <v>434</v>
      </c>
      <c r="F263" s="238" t="s">
        <v>435</v>
      </c>
      <c r="G263" s="239" t="s">
        <v>291</v>
      </c>
      <c r="H263" s="240">
        <v>101.5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41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148</v>
      </c>
      <c r="AT263" s="248" t="s">
        <v>135</v>
      </c>
      <c r="AU263" s="248" t="s">
        <v>86</v>
      </c>
      <c r="AY263" s="17" t="s">
        <v>132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17" t="s">
        <v>84</v>
      </c>
      <c r="BK263" s="249">
        <f>ROUND(I263*H263,2)</f>
        <v>0</v>
      </c>
      <c r="BL263" s="17" t="s">
        <v>148</v>
      </c>
      <c r="BM263" s="248" t="s">
        <v>436</v>
      </c>
    </row>
    <row r="264" spans="1:51" s="13" customFormat="1" ht="12">
      <c r="A264" s="13"/>
      <c r="B264" s="259"/>
      <c r="C264" s="260"/>
      <c r="D264" s="250" t="s">
        <v>189</v>
      </c>
      <c r="E264" s="261" t="s">
        <v>1</v>
      </c>
      <c r="F264" s="262" t="s">
        <v>437</v>
      </c>
      <c r="G264" s="260"/>
      <c r="H264" s="263">
        <v>101.5</v>
      </c>
      <c r="I264" s="264"/>
      <c r="J264" s="260"/>
      <c r="K264" s="260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189</v>
      </c>
      <c r="AU264" s="269" t="s">
        <v>86</v>
      </c>
      <c r="AV264" s="13" t="s">
        <v>86</v>
      </c>
      <c r="AW264" s="13" t="s">
        <v>32</v>
      </c>
      <c r="AX264" s="13" t="s">
        <v>76</v>
      </c>
      <c r="AY264" s="269" t="s">
        <v>132</v>
      </c>
    </row>
    <row r="265" spans="1:51" s="14" customFormat="1" ht="12">
      <c r="A265" s="14"/>
      <c r="B265" s="270"/>
      <c r="C265" s="271"/>
      <c r="D265" s="250" t="s">
        <v>189</v>
      </c>
      <c r="E265" s="272" t="s">
        <v>1</v>
      </c>
      <c r="F265" s="273" t="s">
        <v>191</v>
      </c>
      <c r="G265" s="271"/>
      <c r="H265" s="274">
        <v>101.5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189</v>
      </c>
      <c r="AU265" s="280" t="s">
        <v>86</v>
      </c>
      <c r="AV265" s="14" t="s">
        <v>148</v>
      </c>
      <c r="AW265" s="14" t="s">
        <v>32</v>
      </c>
      <c r="AX265" s="14" t="s">
        <v>84</v>
      </c>
      <c r="AY265" s="280" t="s">
        <v>132</v>
      </c>
    </row>
    <row r="266" spans="1:63" s="12" customFormat="1" ht="22.8" customHeight="1">
      <c r="A266" s="12"/>
      <c r="B266" s="220"/>
      <c r="C266" s="221"/>
      <c r="D266" s="222" t="s">
        <v>75</v>
      </c>
      <c r="E266" s="234" t="s">
        <v>225</v>
      </c>
      <c r="F266" s="234" t="s">
        <v>438</v>
      </c>
      <c r="G266" s="221"/>
      <c r="H266" s="221"/>
      <c r="I266" s="224"/>
      <c r="J266" s="235">
        <f>BK266</f>
        <v>0</v>
      </c>
      <c r="K266" s="221"/>
      <c r="L266" s="226"/>
      <c r="M266" s="227"/>
      <c r="N266" s="228"/>
      <c r="O266" s="228"/>
      <c r="P266" s="229">
        <f>SUM(P267:P283)</f>
        <v>0</v>
      </c>
      <c r="Q266" s="228"/>
      <c r="R266" s="229">
        <f>SUM(R267:R283)</f>
        <v>117.25564999999999</v>
      </c>
      <c r="S266" s="228"/>
      <c r="T266" s="230">
        <f>SUM(T267:T283)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1" t="s">
        <v>84</v>
      </c>
      <c r="AT266" s="232" t="s">
        <v>75</v>
      </c>
      <c r="AU266" s="232" t="s">
        <v>84</v>
      </c>
      <c r="AY266" s="231" t="s">
        <v>132</v>
      </c>
      <c r="BK266" s="233">
        <f>SUM(BK267:BK283)</f>
        <v>0</v>
      </c>
    </row>
    <row r="267" spans="1:65" s="2" customFormat="1" ht="33" customHeight="1">
      <c r="A267" s="38"/>
      <c r="B267" s="39"/>
      <c r="C267" s="236" t="s">
        <v>439</v>
      </c>
      <c r="D267" s="236" t="s">
        <v>135</v>
      </c>
      <c r="E267" s="237" t="s">
        <v>440</v>
      </c>
      <c r="F267" s="238" t="s">
        <v>441</v>
      </c>
      <c r="G267" s="239" t="s">
        <v>358</v>
      </c>
      <c r="H267" s="240">
        <v>1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41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</v>
      </c>
      <c r="T267" s="24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148</v>
      </c>
      <c r="AT267" s="248" t="s">
        <v>135</v>
      </c>
      <c r="AU267" s="248" t="s">
        <v>86</v>
      </c>
      <c r="AY267" s="17" t="s">
        <v>132</v>
      </c>
      <c r="BE267" s="249">
        <f>IF(N267="základní",J267,0)</f>
        <v>0</v>
      </c>
      <c r="BF267" s="249">
        <f>IF(N267="snížená",J267,0)</f>
        <v>0</v>
      </c>
      <c r="BG267" s="249">
        <f>IF(N267="zákl. přenesená",J267,0)</f>
        <v>0</v>
      </c>
      <c r="BH267" s="249">
        <f>IF(N267="sníž. přenesená",J267,0)</f>
        <v>0</v>
      </c>
      <c r="BI267" s="249">
        <f>IF(N267="nulová",J267,0)</f>
        <v>0</v>
      </c>
      <c r="BJ267" s="17" t="s">
        <v>84</v>
      </c>
      <c r="BK267" s="249">
        <f>ROUND(I267*H267,2)</f>
        <v>0</v>
      </c>
      <c r="BL267" s="17" t="s">
        <v>148</v>
      </c>
      <c r="BM267" s="248" t="s">
        <v>442</v>
      </c>
    </row>
    <row r="268" spans="1:65" s="2" customFormat="1" ht="16.5" customHeight="1">
      <c r="A268" s="38"/>
      <c r="B268" s="39"/>
      <c r="C268" s="281" t="s">
        <v>443</v>
      </c>
      <c r="D268" s="281" t="s">
        <v>271</v>
      </c>
      <c r="E268" s="282" t="s">
        <v>444</v>
      </c>
      <c r="F268" s="283" t="s">
        <v>445</v>
      </c>
      <c r="G268" s="284" t="s">
        <v>358</v>
      </c>
      <c r="H268" s="285">
        <v>1</v>
      </c>
      <c r="I268" s="286"/>
      <c r="J268" s="287">
        <f>ROUND(I268*H268,2)</f>
        <v>0</v>
      </c>
      <c r="K268" s="288"/>
      <c r="L268" s="289"/>
      <c r="M268" s="290" t="s">
        <v>1</v>
      </c>
      <c r="N268" s="291" t="s">
        <v>41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220</v>
      </c>
      <c r="AT268" s="248" t="s">
        <v>271</v>
      </c>
      <c r="AU268" s="248" t="s">
        <v>86</v>
      </c>
      <c r="AY268" s="17" t="s">
        <v>132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17" t="s">
        <v>84</v>
      </c>
      <c r="BK268" s="249">
        <f>ROUND(I268*H268,2)</f>
        <v>0</v>
      </c>
      <c r="BL268" s="17" t="s">
        <v>148</v>
      </c>
      <c r="BM268" s="248" t="s">
        <v>446</v>
      </c>
    </row>
    <row r="269" spans="1:65" s="2" customFormat="1" ht="33" customHeight="1">
      <c r="A269" s="38"/>
      <c r="B269" s="39"/>
      <c r="C269" s="236" t="s">
        <v>447</v>
      </c>
      <c r="D269" s="236" t="s">
        <v>135</v>
      </c>
      <c r="E269" s="237" t="s">
        <v>448</v>
      </c>
      <c r="F269" s="238" t="s">
        <v>449</v>
      </c>
      <c r="G269" s="239" t="s">
        <v>358</v>
      </c>
      <c r="H269" s="240">
        <v>2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41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148</v>
      </c>
      <c r="AT269" s="248" t="s">
        <v>135</v>
      </c>
      <c r="AU269" s="248" t="s">
        <v>86</v>
      </c>
      <c r="AY269" s="17" t="s">
        <v>132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84</v>
      </c>
      <c r="BK269" s="249">
        <f>ROUND(I269*H269,2)</f>
        <v>0</v>
      </c>
      <c r="BL269" s="17" t="s">
        <v>148</v>
      </c>
      <c r="BM269" s="248" t="s">
        <v>450</v>
      </c>
    </row>
    <row r="270" spans="1:65" s="2" customFormat="1" ht="16.5" customHeight="1">
      <c r="A270" s="38"/>
      <c r="B270" s="39"/>
      <c r="C270" s="236" t="s">
        <v>451</v>
      </c>
      <c r="D270" s="236" t="s">
        <v>135</v>
      </c>
      <c r="E270" s="237" t="s">
        <v>452</v>
      </c>
      <c r="F270" s="238" t="s">
        <v>453</v>
      </c>
      <c r="G270" s="239" t="s">
        <v>291</v>
      </c>
      <c r="H270" s="240">
        <v>38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41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148</v>
      </c>
      <c r="AT270" s="248" t="s">
        <v>135</v>
      </c>
      <c r="AU270" s="248" t="s">
        <v>86</v>
      </c>
      <c r="AY270" s="17" t="s">
        <v>132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17" t="s">
        <v>84</v>
      </c>
      <c r="BK270" s="249">
        <f>ROUND(I270*H270,2)</f>
        <v>0</v>
      </c>
      <c r="BL270" s="17" t="s">
        <v>148</v>
      </c>
      <c r="BM270" s="248" t="s">
        <v>454</v>
      </c>
    </row>
    <row r="271" spans="1:65" s="2" customFormat="1" ht="21.75" customHeight="1">
      <c r="A271" s="38"/>
      <c r="B271" s="39"/>
      <c r="C271" s="281" t="s">
        <v>455</v>
      </c>
      <c r="D271" s="281" t="s">
        <v>271</v>
      </c>
      <c r="E271" s="282" t="s">
        <v>456</v>
      </c>
      <c r="F271" s="283" t="s">
        <v>457</v>
      </c>
      <c r="G271" s="284" t="s">
        <v>291</v>
      </c>
      <c r="H271" s="285">
        <v>38</v>
      </c>
      <c r="I271" s="286"/>
      <c r="J271" s="287">
        <f>ROUND(I271*H271,2)</f>
        <v>0</v>
      </c>
      <c r="K271" s="288"/>
      <c r="L271" s="289"/>
      <c r="M271" s="290" t="s">
        <v>1</v>
      </c>
      <c r="N271" s="291" t="s">
        <v>41</v>
      </c>
      <c r="O271" s="91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220</v>
      </c>
      <c r="AT271" s="248" t="s">
        <v>271</v>
      </c>
      <c r="AU271" s="248" t="s">
        <v>86</v>
      </c>
      <c r="AY271" s="17" t="s">
        <v>132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84</v>
      </c>
      <c r="BK271" s="249">
        <f>ROUND(I271*H271,2)</f>
        <v>0</v>
      </c>
      <c r="BL271" s="17" t="s">
        <v>148</v>
      </c>
      <c r="BM271" s="248" t="s">
        <v>458</v>
      </c>
    </row>
    <row r="272" spans="1:65" s="2" customFormat="1" ht="21.75" customHeight="1">
      <c r="A272" s="38"/>
      <c r="B272" s="39"/>
      <c r="C272" s="236" t="s">
        <v>459</v>
      </c>
      <c r="D272" s="236" t="s">
        <v>135</v>
      </c>
      <c r="E272" s="237" t="s">
        <v>460</v>
      </c>
      <c r="F272" s="238" t="s">
        <v>461</v>
      </c>
      <c r="G272" s="239" t="s">
        <v>291</v>
      </c>
      <c r="H272" s="240">
        <v>949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41</v>
      </c>
      <c r="O272" s="91"/>
      <c r="P272" s="246">
        <f>O272*H272</f>
        <v>0</v>
      </c>
      <c r="Q272" s="246">
        <v>0</v>
      </c>
      <c r="R272" s="246">
        <f>Q272*H272</f>
        <v>0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148</v>
      </c>
      <c r="AT272" s="248" t="s">
        <v>135</v>
      </c>
      <c r="AU272" s="248" t="s">
        <v>86</v>
      </c>
      <c r="AY272" s="17" t="s">
        <v>132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17" t="s">
        <v>84</v>
      </c>
      <c r="BK272" s="249">
        <f>ROUND(I272*H272,2)</f>
        <v>0</v>
      </c>
      <c r="BL272" s="17" t="s">
        <v>148</v>
      </c>
      <c r="BM272" s="248" t="s">
        <v>462</v>
      </c>
    </row>
    <row r="273" spans="1:47" s="2" customFormat="1" ht="12">
      <c r="A273" s="38"/>
      <c r="B273" s="39"/>
      <c r="C273" s="40"/>
      <c r="D273" s="250" t="s">
        <v>158</v>
      </c>
      <c r="E273" s="40"/>
      <c r="F273" s="251" t="s">
        <v>463</v>
      </c>
      <c r="G273" s="40"/>
      <c r="H273" s="40"/>
      <c r="I273" s="144"/>
      <c r="J273" s="40"/>
      <c r="K273" s="40"/>
      <c r="L273" s="44"/>
      <c r="M273" s="252"/>
      <c r="N273" s="25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158</v>
      </c>
      <c r="AU273" s="17" t="s">
        <v>86</v>
      </c>
    </row>
    <row r="274" spans="1:65" s="2" customFormat="1" ht="16.5" customHeight="1">
      <c r="A274" s="38"/>
      <c r="B274" s="39"/>
      <c r="C274" s="281" t="s">
        <v>464</v>
      </c>
      <c r="D274" s="281" t="s">
        <v>271</v>
      </c>
      <c r="E274" s="282" t="s">
        <v>465</v>
      </c>
      <c r="F274" s="283" t="s">
        <v>466</v>
      </c>
      <c r="G274" s="284" t="s">
        <v>291</v>
      </c>
      <c r="H274" s="285">
        <v>919</v>
      </c>
      <c r="I274" s="286"/>
      <c r="J274" s="287">
        <f>ROUND(I274*H274,2)</f>
        <v>0</v>
      </c>
      <c r="K274" s="288"/>
      <c r="L274" s="289"/>
      <c r="M274" s="290" t="s">
        <v>1</v>
      </c>
      <c r="N274" s="291" t="s">
        <v>41</v>
      </c>
      <c r="O274" s="91"/>
      <c r="P274" s="246">
        <f>O274*H274</f>
        <v>0</v>
      </c>
      <c r="Q274" s="246">
        <v>0.08</v>
      </c>
      <c r="R274" s="246">
        <f>Q274*H274</f>
        <v>73.52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220</v>
      </c>
      <c r="AT274" s="248" t="s">
        <v>271</v>
      </c>
      <c r="AU274" s="248" t="s">
        <v>86</v>
      </c>
      <c r="AY274" s="17" t="s">
        <v>132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17" t="s">
        <v>84</v>
      </c>
      <c r="BK274" s="249">
        <f>ROUND(I274*H274,2)</f>
        <v>0</v>
      </c>
      <c r="BL274" s="17" t="s">
        <v>148</v>
      </c>
      <c r="BM274" s="248" t="s">
        <v>467</v>
      </c>
    </row>
    <row r="275" spans="1:51" s="13" customFormat="1" ht="12">
      <c r="A275" s="13"/>
      <c r="B275" s="259"/>
      <c r="C275" s="260"/>
      <c r="D275" s="250" t="s">
        <v>189</v>
      </c>
      <c r="E275" s="261" t="s">
        <v>1</v>
      </c>
      <c r="F275" s="262" t="s">
        <v>468</v>
      </c>
      <c r="G275" s="260"/>
      <c r="H275" s="263">
        <v>919</v>
      </c>
      <c r="I275" s="264"/>
      <c r="J275" s="260"/>
      <c r="K275" s="260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189</v>
      </c>
      <c r="AU275" s="269" t="s">
        <v>86</v>
      </c>
      <c r="AV275" s="13" t="s">
        <v>86</v>
      </c>
      <c r="AW275" s="13" t="s">
        <v>32</v>
      </c>
      <c r="AX275" s="13" t="s">
        <v>84</v>
      </c>
      <c r="AY275" s="269" t="s">
        <v>132</v>
      </c>
    </row>
    <row r="276" spans="1:65" s="2" customFormat="1" ht="16.5" customHeight="1">
      <c r="A276" s="38"/>
      <c r="B276" s="39"/>
      <c r="C276" s="281" t="s">
        <v>469</v>
      </c>
      <c r="D276" s="281" t="s">
        <v>271</v>
      </c>
      <c r="E276" s="282" t="s">
        <v>470</v>
      </c>
      <c r="F276" s="283" t="s">
        <v>471</v>
      </c>
      <c r="G276" s="284" t="s">
        <v>291</v>
      </c>
      <c r="H276" s="285">
        <v>30</v>
      </c>
      <c r="I276" s="286"/>
      <c r="J276" s="287">
        <f>ROUND(I276*H276,2)</f>
        <v>0</v>
      </c>
      <c r="K276" s="288"/>
      <c r="L276" s="289"/>
      <c r="M276" s="290" t="s">
        <v>1</v>
      </c>
      <c r="N276" s="291" t="s">
        <v>41</v>
      </c>
      <c r="O276" s="91"/>
      <c r="P276" s="246">
        <f>O276*H276</f>
        <v>0</v>
      </c>
      <c r="Q276" s="246">
        <v>0.15</v>
      </c>
      <c r="R276" s="246">
        <f>Q276*H276</f>
        <v>4.5</v>
      </c>
      <c r="S276" s="246">
        <v>0</v>
      </c>
      <c r="T276" s="24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8" t="s">
        <v>220</v>
      </c>
      <c r="AT276" s="248" t="s">
        <v>271</v>
      </c>
      <c r="AU276" s="248" t="s">
        <v>86</v>
      </c>
      <c r="AY276" s="17" t="s">
        <v>132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17" t="s">
        <v>84</v>
      </c>
      <c r="BK276" s="249">
        <f>ROUND(I276*H276,2)</f>
        <v>0</v>
      </c>
      <c r="BL276" s="17" t="s">
        <v>148</v>
      </c>
      <c r="BM276" s="248" t="s">
        <v>472</v>
      </c>
    </row>
    <row r="277" spans="1:47" s="2" customFormat="1" ht="12">
      <c r="A277" s="38"/>
      <c r="B277" s="39"/>
      <c r="C277" s="40"/>
      <c r="D277" s="250" t="s">
        <v>158</v>
      </c>
      <c r="E277" s="40"/>
      <c r="F277" s="251" t="s">
        <v>473</v>
      </c>
      <c r="G277" s="40"/>
      <c r="H277" s="40"/>
      <c r="I277" s="144"/>
      <c r="J277" s="40"/>
      <c r="K277" s="40"/>
      <c r="L277" s="44"/>
      <c r="M277" s="252"/>
      <c r="N277" s="25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158</v>
      </c>
      <c r="AU277" s="17" t="s">
        <v>86</v>
      </c>
    </row>
    <row r="278" spans="1:65" s="2" customFormat="1" ht="21.75" customHeight="1">
      <c r="A278" s="38"/>
      <c r="B278" s="39"/>
      <c r="C278" s="236" t="s">
        <v>474</v>
      </c>
      <c r="D278" s="236" t="s">
        <v>135</v>
      </c>
      <c r="E278" s="237" t="s">
        <v>475</v>
      </c>
      <c r="F278" s="238" t="s">
        <v>476</v>
      </c>
      <c r="G278" s="239" t="s">
        <v>291</v>
      </c>
      <c r="H278" s="240">
        <v>267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41</v>
      </c>
      <c r="O278" s="91"/>
      <c r="P278" s="246">
        <f>O278*H278</f>
        <v>0</v>
      </c>
      <c r="Q278" s="246">
        <v>0.10095</v>
      </c>
      <c r="R278" s="246">
        <f>Q278*H278</f>
        <v>26.95365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148</v>
      </c>
      <c r="AT278" s="248" t="s">
        <v>135</v>
      </c>
      <c r="AU278" s="248" t="s">
        <v>86</v>
      </c>
      <c r="AY278" s="17" t="s">
        <v>132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17" t="s">
        <v>84</v>
      </c>
      <c r="BK278" s="249">
        <f>ROUND(I278*H278,2)</f>
        <v>0</v>
      </c>
      <c r="BL278" s="17" t="s">
        <v>148</v>
      </c>
      <c r="BM278" s="248" t="s">
        <v>477</v>
      </c>
    </row>
    <row r="279" spans="1:65" s="2" customFormat="1" ht="16.5" customHeight="1">
      <c r="A279" s="38"/>
      <c r="B279" s="39"/>
      <c r="C279" s="281" t="s">
        <v>478</v>
      </c>
      <c r="D279" s="281" t="s">
        <v>271</v>
      </c>
      <c r="E279" s="282" t="s">
        <v>479</v>
      </c>
      <c r="F279" s="283" t="s">
        <v>480</v>
      </c>
      <c r="G279" s="284" t="s">
        <v>291</v>
      </c>
      <c r="H279" s="285">
        <v>267</v>
      </c>
      <c r="I279" s="286"/>
      <c r="J279" s="287">
        <f>ROUND(I279*H279,2)</f>
        <v>0</v>
      </c>
      <c r="K279" s="288"/>
      <c r="L279" s="289"/>
      <c r="M279" s="290" t="s">
        <v>1</v>
      </c>
      <c r="N279" s="291" t="s">
        <v>41</v>
      </c>
      <c r="O279" s="91"/>
      <c r="P279" s="246">
        <f>O279*H279</f>
        <v>0</v>
      </c>
      <c r="Q279" s="246">
        <v>0.046</v>
      </c>
      <c r="R279" s="246">
        <f>Q279*H279</f>
        <v>12.282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220</v>
      </c>
      <c r="AT279" s="248" t="s">
        <v>271</v>
      </c>
      <c r="AU279" s="248" t="s">
        <v>86</v>
      </c>
      <c r="AY279" s="17" t="s">
        <v>132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17" t="s">
        <v>84</v>
      </c>
      <c r="BK279" s="249">
        <f>ROUND(I279*H279,2)</f>
        <v>0</v>
      </c>
      <c r="BL279" s="17" t="s">
        <v>148</v>
      </c>
      <c r="BM279" s="248" t="s">
        <v>481</v>
      </c>
    </row>
    <row r="280" spans="1:65" s="2" customFormat="1" ht="44.25" customHeight="1">
      <c r="A280" s="38"/>
      <c r="B280" s="39"/>
      <c r="C280" s="236" t="s">
        <v>482</v>
      </c>
      <c r="D280" s="236" t="s">
        <v>135</v>
      </c>
      <c r="E280" s="237" t="s">
        <v>483</v>
      </c>
      <c r="F280" s="238" t="s">
        <v>484</v>
      </c>
      <c r="G280" s="239" t="s">
        <v>291</v>
      </c>
      <c r="H280" s="240">
        <v>949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41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148</v>
      </c>
      <c r="AT280" s="248" t="s">
        <v>135</v>
      </c>
      <c r="AU280" s="248" t="s">
        <v>86</v>
      </c>
      <c r="AY280" s="17" t="s">
        <v>132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84</v>
      </c>
      <c r="BK280" s="249">
        <f>ROUND(I280*H280,2)</f>
        <v>0</v>
      </c>
      <c r="BL280" s="17" t="s">
        <v>148</v>
      </c>
      <c r="BM280" s="248" t="s">
        <v>485</v>
      </c>
    </row>
    <row r="281" spans="1:51" s="13" customFormat="1" ht="12">
      <c r="A281" s="13"/>
      <c r="B281" s="259"/>
      <c r="C281" s="260"/>
      <c r="D281" s="250" t="s">
        <v>189</v>
      </c>
      <c r="E281" s="261" t="s">
        <v>1</v>
      </c>
      <c r="F281" s="262" t="s">
        <v>486</v>
      </c>
      <c r="G281" s="260"/>
      <c r="H281" s="263">
        <v>949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189</v>
      </c>
      <c r="AU281" s="269" t="s">
        <v>86</v>
      </c>
      <c r="AV281" s="13" t="s">
        <v>86</v>
      </c>
      <c r="AW281" s="13" t="s">
        <v>32</v>
      </c>
      <c r="AX281" s="13" t="s">
        <v>76</v>
      </c>
      <c r="AY281" s="269" t="s">
        <v>132</v>
      </c>
    </row>
    <row r="282" spans="1:51" s="14" customFormat="1" ht="12">
      <c r="A282" s="14"/>
      <c r="B282" s="270"/>
      <c r="C282" s="271"/>
      <c r="D282" s="250" t="s">
        <v>189</v>
      </c>
      <c r="E282" s="272" t="s">
        <v>1</v>
      </c>
      <c r="F282" s="273" t="s">
        <v>191</v>
      </c>
      <c r="G282" s="271"/>
      <c r="H282" s="274">
        <v>949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189</v>
      </c>
      <c r="AU282" s="280" t="s">
        <v>86</v>
      </c>
      <c r="AV282" s="14" t="s">
        <v>148</v>
      </c>
      <c r="AW282" s="14" t="s">
        <v>32</v>
      </c>
      <c r="AX282" s="14" t="s">
        <v>84</v>
      </c>
      <c r="AY282" s="280" t="s">
        <v>132</v>
      </c>
    </row>
    <row r="283" spans="1:65" s="2" customFormat="1" ht="16.5" customHeight="1">
      <c r="A283" s="38"/>
      <c r="B283" s="39"/>
      <c r="C283" s="236" t="s">
        <v>487</v>
      </c>
      <c r="D283" s="236" t="s">
        <v>135</v>
      </c>
      <c r="E283" s="237" t="s">
        <v>488</v>
      </c>
      <c r="F283" s="238" t="s">
        <v>489</v>
      </c>
      <c r="G283" s="239" t="s">
        <v>358</v>
      </c>
      <c r="H283" s="240">
        <v>1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41</v>
      </c>
      <c r="O283" s="91"/>
      <c r="P283" s="246">
        <f>O283*H283</f>
        <v>0</v>
      </c>
      <c r="Q283" s="246">
        <v>0</v>
      </c>
      <c r="R283" s="246">
        <f>Q283*H283</f>
        <v>0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148</v>
      </c>
      <c r="AT283" s="248" t="s">
        <v>135</v>
      </c>
      <c r="AU283" s="248" t="s">
        <v>86</v>
      </c>
      <c r="AY283" s="17" t="s">
        <v>132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17" t="s">
        <v>84</v>
      </c>
      <c r="BK283" s="249">
        <f>ROUND(I283*H283,2)</f>
        <v>0</v>
      </c>
      <c r="BL283" s="17" t="s">
        <v>148</v>
      </c>
      <c r="BM283" s="248" t="s">
        <v>490</v>
      </c>
    </row>
    <row r="284" spans="1:63" s="12" customFormat="1" ht="22.8" customHeight="1">
      <c r="A284" s="12"/>
      <c r="B284" s="220"/>
      <c r="C284" s="221"/>
      <c r="D284" s="222" t="s">
        <v>75</v>
      </c>
      <c r="E284" s="234" t="s">
        <v>491</v>
      </c>
      <c r="F284" s="234" t="s">
        <v>492</v>
      </c>
      <c r="G284" s="221"/>
      <c r="H284" s="221"/>
      <c r="I284" s="224"/>
      <c r="J284" s="235">
        <f>BK284</f>
        <v>0</v>
      </c>
      <c r="K284" s="221"/>
      <c r="L284" s="226"/>
      <c r="M284" s="227"/>
      <c r="N284" s="228"/>
      <c r="O284" s="228"/>
      <c r="P284" s="229">
        <f>SUM(P285:P288)</f>
        <v>0</v>
      </c>
      <c r="Q284" s="228"/>
      <c r="R284" s="229">
        <f>SUM(R285:R288)</f>
        <v>0</v>
      </c>
      <c r="S284" s="228"/>
      <c r="T284" s="230">
        <f>SUM(T285:T288)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31" t="s">
        <v>84</v>
      </c>
      <c r="AT284" s="232" t="s">
        <v>75</v>
      </c>
      <c r="AU284" s="232" t="s">
        <v>84</v>
      </c>
      <c r="AY284" s="231" t="s">
        <v>132</v>
      </c>
      <c r="BK284" s="233">
        <f>SUM(BK285:BK288)</f>
        <v>0</v>
      </c>
    </row>
    <row r="285" spans="1:65" s="2" customFormat="1" ht="16.5" customHeight="1">
      <c r="A285" s="38"/>
      <c r="B285" s="39"/>
      <c r="C285" s="236" t="s">
        <v>493</v>
      </c>
      <c r="D285" s="236" t="s">
        <v>135</v>
      </c>
      <c r="E285" s="237" t="s">
        <v>494</v>
      </c>
      <c r="F285" s="238" t="s">
        <v>495</v>
      </c>
      <c r="G285" s="239" t="s">
        <v>254</v>
      </c>
      <c r="H285" s="240">
        <v>90.83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41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148</v>
      </c>
      <c r="AT285" s="248" t="s">
        <v>135</v>
      </c>
      <c r="AU285" s="248" t="s">
        <v>86</v>
      </c>
      <c r="AY285" s="17" t="s">
        <v>132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84</v>
      </c>
      <c r="BK285" s="249">
        <f>ROUND(I285*H285,2)</f>
        <v>0</v>
      </c>
      <c r="BL285" s="17" t="s">
        <v>148</v>
      </c>
      <c r="BM285" s="248" t="s">
        <v>496</v>
      </c>
    </row>
    <row r="286" spans="1:65" s="2" customFormat="1" ht="21.75" customHeight="1">
      <c r="A286" s="38"/>
      <c r="B286" s="39"/>
      <c r="C286" s="236" t="s">
        <v>497</v>
      </c>
      <c r="D286" s="236" t="s">
        <v>135</v>
      </c>
      <c r="E286" s="237" t="s">
        <v>498</v>
      </c>
      <c r="F286" s="238" t="s">
        <v>499</v>
      </c>
      <c r="G286" s="239" t="s">
        <v>254</v>
      </c>
      <c r="H286" s="240">
        <v>1271.62</v>
      </c>
      <c r="I286" s="241"/>
      <c r="J286" s="242">
        <f>ROUND(I286*H286,2)</f>
        <v>0</v>
      </c>
      <c r="K286" s="243"/>
      <c r="L286" s="44"/>
      <c r="M286" s="244" t="s">
        <v>1</v>
      </c>
      <c r="N286" s="245" t="s">
        <v>41</v>
      </c>
      <c r="O286" s="91"/>
      <c r="P286" s="246">
        <f>O286*H286</f>
        <v>0</v>
      </c>
      <c r="Q286" s="246">
        <v>0</v>
      </c>
      <c r="R286" s="246">
        <f>Q286*H286</f>
        <v>0</v>
      </c>
      <c r="S286" s="246">
        <v>0</v>
      </c>
      <c r="T286" s="24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8" t="s">
        <v>148</v>
      </c>
      <c r="AT286" s="248" t="s">
        <v>135</v>
      </c>
      <c r="AU286" s="248" t="s">
        <v>86</v>
      </c>
      <c r="AY286" s="17" t="s">
        <v>132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17" t="s">
        <v>84</v>
      </c>
      <c r="BK286" s="249">
        <f>ROUND(I286*H286,2)</f>
        <v>0</v>
      </c>
      <c r="BL286" s="17" t="s">
        <v>148</v>
      </c>
      <c r="BM286" s="248" t="s">
        <v>500</v>
      </c>
    </row>
    <row r="287" spans="1:51" s="13" customFormat="1" ht="12">
      <c r="A287" s="13"/>
      <c r="B287" s="259"/>
      <c r="C287" s="260"/>
      <c r="D287" s="250" t="s">
        <v>189</v>
      </c>
      <c r="E287" s="261" t="s">
        <v>1</v>
      </c>
      <c r="F287" s="262" t="s">
        <v>501</v>
      </c>
      <c r="G287" s="260"/>
      <c r="H287" s="263">
        <v>1271.62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189</v>
      </c>
      <c r="AU287" s="269" t="s">
        <v>86</v>
      </c>
      <c r="AV287" s="13" t="s">
        <v>86</v>
      </c>
      <c r="AW287" s="13" t="s">
        <v>32</v>
      </c>
      <c r="AX287" s="13" t="s">
        <v>76</v>
      </c>
      <c r="AY287" s="269" t="s">
        <v>132</v>
      </c>
    </row>
    <row r="288" spans="1:51" s="14" customFormat="1" ht="12">
      <c r="A288" s="14"/>
      <c r="B288" s="270"/>
      <c r="C288" s="271"/>
      <c r="D288" s="250" t="s">
        <v>189</v>
      </c>
      <c r="E288" s="272" t="s">
        <v>1</v>
      </c>
      <c r="F288" s="273" t="s">
        <v>191</v>
      </c>
      <c r="G288" s="271"/>
      <c r="H288" s="274">
        <v>1271.62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189</v>
      </c>
      <c r="AU288" s="280" t="s">
        <v>86</v>
      </c>
      <c r="AV288" s="14" t="s">
        <v>148</v>
      </c>
      <c r="AW288" s="14" t="s">
        <v>32</v>
      </c>
      <c r="AX288" s="14" t="s">
        <v>84</v>
      </c>
      <c r="AY288" s="280" t="s">
        <v>132</v>
      </c>
    </row>
    <row r="289" spans="1:63" s="12" customFormat="1" ht="22.8" customHeight="1">
      <c r="A289" s="12"/>
      <c r="B289" s="220"/>
      <c r="C289" s="221"/>
      <c r="D289" s="222" t="s">
        <v>75</v>
      </c>
      <c r="E289" s="234" t="s">
        <v>502</v>
      </c>
      <c r="F289" s="234" t="s">
        <v>503</v>
      </c>
      <c r="G289" s="221"/>
      <c r="H289" s="221"/>
      <c r="I289" s="224"/>
      <c r="J289" s="235">
        <f>BK289</f>
        <v>0</v>
      </c>
      <c r="K289" s="221"/>
      <c r="L289" s="226"/>
      <c r="M289" s="227"/>
      <c r="N289" s="228"/>
      <c r="O289" s="228"/>
      <c r="P289" s="229">
        <f>SUM(P290:P292)</f>
        <v>0</v>
      </c>
      <c r="Q289" s="228"/>
      <c r="R289" s="229">
        <f>SUM(R290:R292)</f>
        <v>0</v>
      </c>
      <c r="S289" s="228"/>
      <c r="T289" s="230">
        <f>SUM(T290:T292)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1" t="s">
        <v>84</v>
      </c>
      <c r="AT289" s="232" t="s">
        <v>75</v>
      </c>
      <c r="AU289" s="232" t="s">
        <v>84</v>
      </c>
      <c r="AY289" s="231" t="s">
        <v>132</v>
      </c>
      <c r="BK289" s="233">
        <f>SUM(BK290:BK292)</f>
        <v>0</v>
      </c>
    </row>
    <row r="290" spans="1:65" s="2" customFormat="1" ht="21.75" customHeight="1">
      <c r="A290" s="38"/>
      <c r="B290" s="39"/>
      <c r="C290" s="236" t="s">
        <v>504</v>
      </c>
      <c r="D290" s="236" t="s">
        <v>135</v>
      </c>
      <c r="E290" s="237" t="s">
        <v>505</v>
      </c>
      <c r="F290" s="238" t="s">
        <v>506</v>
      </c>
      <c r="G290" s="239" t="s">
        <v>254</v>
      </c>
      <c r="H290" s="240">
        <v>416.525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41</v>
      </c>
      <c r="O290" s="91"/>
      <c r="P290" s="246">
        <f>O290*H290</f>
        <v>0</v>
      </c>
      <c r="Q290" s="246">
        <v>0</v>
      </c>
      <c r="R290" s="246">
        <f>Q290*H290</f>
        <v>0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148</v>
      </c>
      <c r="AT290" s="248" t="s">
        <v>135</v>
      </c>
      <c r="AU290" s="248" t="s">
        <v>86</v>
      </c>
      <c r="AY290" s="17" t="s">
        <v>132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17" t="s">
        <v>84</v>
      </c>
      <c r="BK290" s="249">
        <f>ROUND(I290*H290,2)</f>
        <v>0</v>
      </c>
      <c r="BL290" s="17" t="s">
        <v>148</v>
      </c>
      <c r="BM290" s="248" t="s">
        <v>507</v>
      </c>
    </row>
    <row r="291" spans="1:65" s="2" customFormat="1" ht="21.75" customHeight="1">
      <c r="A291" s="38"/>
      <c r="B291" s="39"/>
      <c r="C291" s="236" t="s">
        <v>508</v>
      </c>
      <c r="D291" s="236" t="s">
        <v>135</v>
      </c>
      <c r="E291" s="237" t="s">
        <v>509</v>
      </c>
      <c r="F291" s="238" t="s">
        <v>510</v>
      </c>
      <c r="G291" s="239" t="s">
        <v>254</v>
      </c>
      <c r="H291" s="240">
        <v>416.525</v>
      </c>
      <c r="I291" s="241"/>
      <c r="J291" s="242">
        <f>ROUND(I291*H291,2)</f>
        <v>0</v>
      </c>
      <c r="K291" s="243"/>
      <c r="L291" s="44"/>
      <c r="M291" s="244" t="s">
        <v>1</v>
      </c>
      <c r="N291" s="245" t="s">
        <v>41</v>
      </c>
      <c r="O291" s="91"/>
      <c r="P291" s="246">
        <f>O291*H291</f>
        <v>0</v>
      </c>
      <c r="Q291" s="246">
        <v>0</v>
      </c>
      <c r="R291" s="246">
        <f>Q291*H291</f>
        <v>0</v>
      </c>
      <c r="S291" s="246">
        <v>0</v>
      </c>
      <c r="T291" s="24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148</v>
      </c>
      <c r="AT291" s="248" t="s">
        <v>135</v>
      </c>
      <c r="AU291" s="248" t="s">
        <v>86</v>
      </c>
      <c r="AY291" s="17" t="s">
        <v>132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17" t="s">
        <v>84</v>
      </c>
      <c r="BK291" s="249">
        <f>ROUND(I291*H291,2)</f>
        <v>0</v>
      </c>
      <c r="BL291" s="17" t="s">
        <v>148</v>
      </c>
      <c r="BM291" s="248" t="s">
        <v>511</v>
      </c>
    </row>
    <row r="292" spans="1:65" s="2" customFormat="1" ht="21.75" customHeight="1">
      <c r="A292" s="38"/>
      <c r="B292" s="39"/>
      <c r="C292" s="236" t="s">
        <v>512</v>
      </c>
      <c r="D292" s="236" t="s">
        <v>135</v>
      </c>
      <c r="E292" s="237" t="s">
        <v>513</v>
      </c>
      <c r="F292" s="238" t="s">
        <v>514</v>
      </c>
      <c r="G292" s="239" t="s">
        <v>254</v>
      </c>
      <c r="H292" s="240">
        <v>416.525</v>
      </c>
      <c r="I292" s="241"/>
      <c r="J292" s="242">
        <f>ROUND(I292*H292,2)</f>
        <v>0</v>
      </c>
      <c r="K292" s="243"/>
      <c r="L292" s="44"/>
      <c r="M292" s="254" t="s">
        <v>1</v>
      </c>
      <c r="N292" s="255" t="s">
        <v>41</v>
      </c>
      <c r="O292" s="256"/>
      <c r="P292" s="257">
        <f>O292*H292</f>
        <v>0</v>
      </c>
      <c r="Q292" s="257">
        <v>0</v>
      </c>
      <c r="R292" s="257">
        <f>Q292*H292</f>
        <v>0</v>
      </c>
      <c r="S292" s="257">
        <v>0</v>
      </c>
      <c r="T292" s="25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8" t="s">
        <v>148</v>
      </c>
      <c r="AT292" s="248" t="s">
        <v>135</v>
      </c>
      <c r="AU292" s="248" t="s">
        <v>86</v>
      </c>
      <c r="AY292" s="17" t="s">
        <v>132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17" t="s">
        <v>84</v>
      </c>
      <c r="BK292" s="249">
        <f>ROUND(I292*H292,2)</f>
        <v>0</v>
      </c>
      <c r="BL292" s="17" t="s">
        <v>148</v>
      </c>
      <c r="BM292" s="248" t="s">
        <v>515</v>
      </c>
    </row>
    <row r="293" spans="1:31" s="2" customFormat="1" ht="6.95" customHeight="1">
      <c r="A293" s="38"/>
      <c r="B293" s="66"/>
      <c r="C293" s="67"/>
      <c r="D293" s="67"/>
      <c r="E293" s="67"/>
      <c r="F293" s="67"/>
      <c r="G293" s="67"/>
      <c r="H293" s="67"/>
      <c r="I293" s="183"/>
      <c r="J293" s="67"/>
      <c r="K293" s="67"/>
      <c r="L293" s="44"/>
      <c r="M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</row>
  </sheetData>
  <sheetProtection password="CC35" sheet="1" objects="1" scenarios="1" formatColumns="0" formatRows="0" autoFilter="0"/>
  <autoFilter ref="C124:K2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516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94</v>
      </c>
      <c r="G11" s="38"/>
      <c r="H11" s="38"/>
      <c r="I11" s="147" t="s">
        <v>19</v>
      </c>
      <c r="J11" s="146" t="s">
        <v>171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34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ROUND((SUM(BE125:BE434)),2)</f>
        <v>0</v>
      </c>
      <c r="G33" s="38"/>
      <c r="H33" s="38"/>
      <c r="I33" s="162">
        <v>0.21</v>
      </c>
      <c r="J33" s="161">
        <f>ROUND(((SUM(BE125:BE434))*I33),2)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ROUND((SUM(BF125:BF434)),2)</f>
        <v>0</v>
      </c>
      <c r="G34" s="38"/>
      <c r="H34" s="38"/>
      <c r="I34" s="162">
        <v>0.15</v>
      </c>
      <c r="J34" s="161">
        <f>ROUND(((SUM(BF125:BF434))*I34),2)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ROUND((SUM(BG125:BG434)),2)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ROUND((SUM(BH125:BH434)),2)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ROUND((SUM(BI125:BI434)),2)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101b - Komunikace - SÚSPK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173</v>
      </c>
      <c r="E97" s="196"/>
      <c r="F97" s="196"/>
      <c r="G97" s="196"/>
      <c r="H97" s="196"/>
      <c r="I97" s="197"/>
      <c r="J97" s="198">
        <f>J126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174</v>
      </c>
      <c r="E98" s="203"/>
      <c r="F98" s="203"/>
      <c r="G98" s="203"/>
      <c r="H98" s="203"/>
      <c r="I98" s="204"/>
      <c r="J98" s="205">
        <f>J127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517</v>
      </c>
      <c r="E99" s="203"/>
      <c r="F99" s="203"/>
      <c r="G99" s="203"/>
      <c r="H99" s="203"/>
      <c r="I99" s="204"/>
      <c r="J99" s="205">
        <f>J250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175</v>
      </c>
      <c r="E100" s="203"/>
      <c r="F100" s="203"/>
      <c r="G100" s="203"/>
      <c r="H100" s="203"/>
      <c r="I100" s="204"/>
      <c r="J100" s="205">
        <f>J268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177</v>
      </c>
      <c r="E101" s="203"/>
      <c r="F101" s="203"/>
      <c r="G101" s="203"/>
      <c r="H101" s="203"/>
      <c r="I101" s="204"/>
      <c r="J101" s="205">
        <f>J272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178</v>
      </c>
      <c r="E102" s="203"/>
      <c r="F102" s="203"/>
      <c r="G102" s="203"/>
      <c r="H102" s="203"/>
      <c r="I102" s="204"/>
      <c r="J102" s="205">
        <f>J328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179</v>
      </c>
      <c r="E103" s="203"/>
      <c r="F103" s="203"/>
      <c r="G103" s="203"/>
      <c r="H103" s="203"/>
      <c r="I103" s="204"/>
      <c r="J103" s="205">
        <f>J346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180</v>
      </c>
      <c r="E104" s="203"/>
      <c r="F104" s="203"/>
      <c r="G104" s="203"/>
      <c r="H104" s="203"/>
      <c r="I104" s="204"/>
      <c r="J104" s="205">
        <f>J409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181</v>
      </c>
      <c r="E105" s="203"/>
      <c r="F105" s="203"/>
      <c r="G105" s="203"/>
      <c r="H105" s="203"/>
      <c r="I105" s="204"/>
      <c r="J105" s="205">
        <f>J432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8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8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7" t="str">
        <f>E7</f>
        <v>116037a - III-0267 Červený Újezd</v>
      </c>
      <c r="F115" s="32"/>
      <c r="G115" s="32"/>
      <c r="H115" s="32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101b - Komunikace - SÚSPK</v>
      </c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147" t="s">
        <v>22</v>
      </c>
      <c r="J119" s="79" t="str">
        <f>IF(J12="","",J12)</f>
        <v>12. 1. 2021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Správa a údržba silnic Plzeňského kraje, p.o.</v>
      </c>
      <c r="G121" s="40"/>
      <c r="H121" s="40"/>
      <c r="I121" s="147" t="s">
        <v>30</v>
      </c>
      <c r="J121" s="36" t="str">
        <f>E21</f>
        <v>Sagasta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147" t="s">
        <v>33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4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7"/>
      <c r="B124" s="208"/>
      <c r="C124" s="209" t="s">
        <v>117</v>
      </c>
      <c r="D124" s="210" t="s">
        <v>61</v>
      </c>
      <c r="E124" s="210" t="s">
        <v>57</v>
      </c>
      <c r="F124" s="210" t="s">
        <v>58</v>
      </c>
      <c r="G124" s="210" t="s">
        <v>118</v>
      </c>
      <c r="H124" s="210" t="s">
        <v>119</v>
      </c>
      <c r="I124" s="211" t="s">
        <v>120</v>
      </c>
      <c r="J124" s="212" t="s">
        <v>110</v>
      </c>
      <c r="K124" s="213" t="s">
        <v>121</v>
      </c>
      <c r="L124" s="214"/>
      <c r="M124" s="100" t="s">
        <v>1</v>
      </c>
      <c r="N124" s="101" t="s">
        <v>40</v>
      </c>
      <c r="O124" s="101" t="s">
        <v>122</v>
      </c>
      <c r="P124" s="101" t="s">
        <v>123</v>
      </c>
      <c r="Q124" s="101" t="s">
        <v>124</v>
      </c>
      <c r="R124" s="101" t="s">
        <v>125</v>
      </c>
      <c r="S124" s="101" t="s">
        <v>126</v>
      </c>
      <c r="T124" s="102" t="s">
        <v>127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pans="1:63" s="2" customFormat="1" ht="22.8" customHeight="1">
      <c r="A125" s="38"/>
      <c r="B125" s="39"/>
      <c r="C125" s="107" t="s">
        <v>128</v>
      </c>
      <c r="D125" s="40"/>
      <c r="E125" s="40"/>
      <c r="F125" s="40"/>
      <c r="G125" s="40"/>
      <c r="H125" s="40"/>
      <c r="I125" s="144"/>
      <c r="J125" s="215">
        <f>BK125</f>
        <v>0</v>
      </c>
      <c r="K125" s="40"/>
      <c r="L125" s="44"/>
      <c r="M125" s="103"/>
      <c r="N125" s="216"/>
      <c r="O125" s="104"/>
      <c r="P125" s="217">
        <f>P126</f>
        <v>0</v>
      </c>
      <c r="Q125" s="104"/>
      <c r="R125" s="217">
        <f>R126</f>
        <v>231.34400078000002</v>
      </c>
      <c r="S125" s="104"/>
      <c r="T125" s="218">
        <f>T126</f>
        <v>2575.1549999999997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104</v>
      </c>
      <c r="BK125" s="219">
        <f>BK126</f>
        <v>0</v>
      </c>
    </row>
    <row r="126" spans="1:63" s="12" customFormat="1" ht="25.9" customHeight="1">
      <c r="A126" s="12"/>
      <c r="B126" s="220"/>
      <c r="C126" s="221"/>
      <c r="D126" s="222" t="s">
        <v>75</v>
      </c>
      <c r="E126" s="223" t="s">
        <v>182</v>
      </c>
      <c r="F126" s="223" t="s">
        <v>183</v>
      </c>
      <c r="G126" s="221"/>
      <c r="H126" s="221"/>
      <c r="I126" s="224"/>
      <c r="J126" s="225">
        <f>BK126</f>
        <v>0</v>
      </c>
      <c r="K126" s="221"/>
      <c r="L126" s="226"/>
      <c r="M126" s="227"/>
      <c r="N126" s="228"/>
      <c r="O126" s="228"/>
      <c r="P126" s="229">
        <f>P127+P250+P268+P272+P328+P346+P409+P432</f>
        <v>0</v>
      </c>
      <c r="Q126" s="228"/>
      <c r="R126" s="229">
        <f>R127+R250+R268+R272+R328+R346+R409+R432</f>
        <v>231.34400078000002</v>
      </c>
      <c r="S126" s="228"/>
      <c r="T126" s="230">
        <f>T127+T250+T268+T272+T328+T346+T409+T432</f>
        <v>2575.1549999999997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84</v>
      </c>
      <c r="AT126" s="232" t="s">
        <v>75</v>
      </c>
      <c r="AU126" s="232" t="s">
        <v>76</v>
      </c>
      <c r="AY126" s="231" t="s">
        <v>132</v>
      </c>
      <c r="BK126" s="233">
        <f>BK127+BK250+BK268+BK272+BK328+BK346+BK409+BK432</f>
        <v>0</v>
      </c>
    </row>
    <row r="127" spans="1:63" s="12" customFormat="1" ht="22.8" customHeight="1">
      <c r="A127" s="12"/>
      <c r="B127" s="220"/>
      <c r="C127" s="221"/>
      <c r="D127" s="222" t="s">
        <v>75</v>
      </c>
      <c r="E127" s="234" t="s">
        <v>84</v>
      </c>
      <c r="F127" s="234" t="s">
        <v>184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SUM(P128:P249)</f>
        <v>0</v>
      </c>
      <c r="Q127" s="228"/>
      <c r="R127" s="229">
        <f>SUM(R128:R249)</f>
        <v>0.0078000000000000005</v>
      </c>
      <c r="S127" s="228"/>
      <c r="T127" s="230">
        <f>SUM(T128:T249)</f>
        <v>2453.58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84</v>
      </c>
      <c r="AT127" s="232" t="s">
        <v>75</v>
      </c>
      <c r="AU127" s="232" t="s">
        <v>84</v>
      </c>
      <c r="AY127" s="231" t="s">
        <v>132</v>
      </c>
      <c r="BK127" s="233">
        <f>SUM(BK128:BK249)</f>
        <v>0</v>
      </c>
    </row>
    <row r="128" spans="1:65" s="2" customFormat="1" ht="33" customHeight="1">
      <c r="A128" s="38"/>
      <c r="B128" s="39"/>
      <c r="C128" s="236" t="s">
        <v>84</v>
      </c>
      <c r="D128" s="236" t="s">
        <v>135</v>
      </c>
      <c r="E128" s="237" t="s">
        <v>518</v>
      </c>
      <c r="F128" s="238" t="s">
        <v>519</v>
      </c>
      <c r="G128" s="239" t="s">
        <v>187</v>
      </c>
      <c r="H128" s="240">
        <v>260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41</v>
      </c>
      <c r="O128" s="91"/>
      <c r="P128" s="246">
        <f>O128*H128</f>
        <v>0</v>
      </c>
      <c r="Q128" s="246">
        <v>3E-05</v>
      </c>
      <c r="R128" s="246">
        <f>Q128*H128</f>
        <v>0.0078000000000000005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148</v>
      </c>
      <c r="AT128" s="248" t="s">
        <v>135</v>
      </c>
      <c r="AU128" s="248" t="s">
        <v>86</v>
      </c>
      <c r="AY128" s="17" t="s">
        <v>132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84</v>
      </c>
      <c r="BK128" s="249">
        <f>ROUND(I128*H128,2)</f>
        <v>0</v>
      </c>
      <c r="BL128" s="17" t="s">
        <v>148</v>
      </c>
      <c r="BM128" s="248" t="s">
        <v>520</v>
      </c>
    </row>
    <row r="129" spans="1:47" s="2" customFormat="1" ht="12">
      <c r="A129" s="38"/>
      <c r="B129" s="39"/>
      <c r="C129" s="40"/>
      <c r="D129" s="250" t="s">
        <v>158</v>
      </c>
      <c r="E129" s="40"/>
      <c r="F129" s="251" t="s">
        <v>521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158</v>
      </c>
      <c r="AU129" s="17" t="s">
        <v>86</v>
      </c>
    </row>
    <row r="130" spans="1:65" s="2" customFormat="1" ht="33" customHeight="1">
      <c r="A130" s="38"/>
      <c r="B130" s="39"/>
      <c r="C130" s="236" t="s">
        <v>86</v>
      </c>
      <c r="D130" s="236" t="s">
        <v>135</v>
      </c>
      <c r="E130" s="237" t="s">
        <v>522</v>
      </c>
      <c r="F130" s="238" t="s">
        <v>523</v>
      </c>
      <c r="G130" s="239" t="s">
        <v>187</v>
      </c>
      <c r="H130" s="240">
        <v>260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41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148</v>
      </c>
      <c r="AT130" s="248" t="s">
        <v>135</v>
      </c>
      <c r="AU130" s="248" t="s">
        <v>86</v>
      </c>
      <c r="AY130" s="17" t="s">
        <v>132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84</v>
      </c>
      <c r="BK130" s="249">
        <f>ROUND(I130*H130,2)</f>
        <v>0</v>
      </c>
      <c r="BL130" s="17" t="s">
        <v>148</v>
      </c>
      <c r="BM130" s="248" t="s">
        <v>524</v>
      </c>
    </row>
    <row r="131" spans="1:65" s="2" customFormat="1" ht="21.75" customHeight="1">
      <c r="A131" s="38"/>
      <c r="B131" s="39"/>
      <c r="C131" s="236" t="s">
        <v>144</v>
      </c>
      <c r="D131" s="236" t="s">
        <v>135</v>
      </c>
      <c r="E131" s="237" t="s">
        <v>525</v>
      </c>
      <c r="F131" s="238" t="s">
        <v>526</v>
      </c>
      <c r="G131" s="239" t="s">
        <v>358</v>
      </c>
      <c r="H131" s="240">
        <v>4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148</v>
      </c>
      <c r="AT131" s="248" t="s">
        <v>135</v>
      </c>
      <c r="AU131" s="248" t="s">
        <v>86</v>
      </c>
      <c r="AY131" s="17" t="s">
        <v>132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148</v>
      </c>
      <c r="BM131" s="248" t="s">
        <v>527</v>
      </c>
    </row>
    <row r="132" spans="1:65" s="2" customFormat="1" ht="16.5" customHeight="1">
      <c r="A132" s="38"/>
      <c r="B132" s="39"/>
      <c r="C132" s="236" t="s">
        <v>148</v>
      </c>
      <c r="D132" s="236" t="s">
        <v>135</v>
      </c>
      <c r="E132" s="237" t="s">
        <v>528</v>
      </c>
      <c r="F132" s="238" t="s">
        <v>529</v>
      </c>
      <c r="G132" s="239" t="s">
        <v>358</v>
      </c>
      <c r="H132" s="240">
        <v>4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41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148</v>
      </c>
      <c r="AT132" s="248" t="s">
        <v>135</v>
      </c>
      <c r="AU132" s="248" t="s">
        <v>86</v>
      </c>
      <c r="AY132" s="17" t="s">
        <v>132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148</v>
      </c>
      <c r="BM132" s="248" t="s">
        <v>530</v>
      </c>
    </row>
    <row r="133" spans="1:65" s="2" customFormat="1" ht="33" customHeight="1">
      <c r="A133" s="38"/>
      <c r="B133" s="39"/>
      <c r="C133" s="236" t="s">
        <v>131</v>
      </c>
      <c r="D133" s="236" t="s">
        <v>135</v>
      </c>
      <c r="E133" s="237" t="s">
        <v>531</v>
      </c>
      <c r="F133" s="238" t="s">
        <v>532</v>
      </c>
      <c r="G133" s="239" t="s">
        <v>358</v>
      </c>
      <c r="H133" s="240">
        <v>4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148</v>
      </c>
      <c r="AT133" s="248" t="s">
        <v>135</v>
      </c>
      <c r="AU133" s="248" t="s">
        <v>86</v>
      </c>
      <c r="AY133" s="17" t="s">
        <v>132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148</v>
      </c>
      <c r="BM133" s="248" t="s">
        <v>533</v>
      </c>
    </row>
    <row r="134" spans="1:65" s="2" customFormat="1" ht="21.75" customHeight="1">
      <c r="A134" s="38"/>
      <c r="B134" s="39"/>
      <c r="C134" s="236" t="s">
        <v>162</v>
      </c>
      <c r="D134" s="236" t="s">
        <v>135</v>
      </c>
      <c r="E134" s="237" t="s">
        <v>534</v>
      </c>
      <c r="F134" s="238" t="s">
        <v>535</v>
      </c>
      <c r="G134" s="239" t="s">
        <v>187</v>
      </c>
      <c r="H134" s="240">
        <v>557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41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0.58</v>
      </c>
      <c r="T134" s="247">
        <f>S134*H134</f>
        <v>323.06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148</v>
      </c>
      <c r="AT134" s="248" t="s">
        <v>135</v>
      </c>
      <c r="AU134" s="248" t="s">
        <v>86</v>
      </c>
      <c r="AY134" s="17" t="s">
        <v>132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148</v>
      </c>
      <c r="BM134" s="248" t="s">
        <v>536</v>
      </c>
    </row>
    <row r="135" spans="1:51" s="13" customFormat="1" ht="12">
      <c r="A135" s="13"/>
      <c r="B135" s="259"/>
      <c r="C135" s="260"/>
      <c r="D135" s="250" t="s">
        <v>189</v>
      </c>
      <c r="E135" s="261" t="s">
        <v>1</v>
      </c>
      <c r="F135" s="262" t="s">
        <v>537</v>
      </c>
      <c r="G135" s="260"/>
      <c r="H135" s="263">
        <v>176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189</v>
      </c>
      <c r="AU135" s="269" t="s">
        <v>86</v>
      </c>
      <c r="AV135" s="13" t="s">
        <v>86</v>
      </c>
      <c r="AW135" s="13" t="s">
        <v>32</v>
      </c>
      <c r="AX135" s="13" t="s">
        <v>76</v>
      </c>
      <c r="AY135" s="269" t="s">
        <v>132</v>
      </c>
    </row>
    <row r="136" spans="1:51" s="13" customFormat="1" ht="12">
      <c r="A136" s="13"/>
      <c r="B136" s="259"/>
      <c r="C136" s="260"/>
      <c r="D136" s="250" t="s">
        <v>189</v>
      </c>
      <c r="E136" s="261" t="s">
        <v>1</v>
      </c>
      <c r="F136" s="262" t="s">
        <v>538</v>
      </c>
      <c r="G136" s="260"/>
      <c r="H136" s="263">
        <v>381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189</v>
      </c>
      <c r="AU136" s="269" t="s">
        <v>86</v>
      </c>
      <c r="AV136" s="13" t="s">
        <v>86</v>
      </c>
      <c r="AW136" s="13" t="s">
        <v>32</v>
      </c>
      <c r="AX136" s="13" t="s">
        <v>76</v>
      </c>
      <c r="AY136" s="269" t="s">
        <v>132</v>
      </c>
    </row>
    <row r="137" spans="1:51" s="14" customFormat="1" ht="12">
      <c r="A137" s="14"/>
      <c r="B137" s="270"/>
      <c r="C137" s="271"/>
      <c r="D137" s="250" t="s">
        <v>189</v>
      </c>
      <c r="E137" s="272" t="s">
        <v>1</v>
      </c>
      <c r="F137" s="273" t="s">
        <v>191</v>
      </c>
      <c r="G137" s="271"/>
      <c r="H137" s="274">
        <v>557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189</v>
      </c>
      <c r="AU137" s="280" t="s">
        <v>86</v>
      </c>
      <c r="AV137" s="14" t="s">
        <v>148</v>
      </c>
      <c r="AW137" s="14" t="s">
        <v>32</v>
      </c>
      <c r="AX137" s="14" t="s">
        <v>84</v>
      </c>
      <c r="AY137" s="280" t="s">
        <v>132</v>
      </c>
    </row>
    <row r="138" spans="1:65" s="2" customFormat="1" ht="21.75" customHeight="1">
      <c r="A138" s="38"/>
      <c r="B138" s="39"/>
      <c r="C138" s="236" t="s">
        <v>166</v>
      </c>
      <c r="D138" s="236" t="s">
        <v>135</v>
      </c>
      <c r="E138" s="237" t="s">
        <v>539</v>
      </c>
      <c r="F138" s="238" t="s">
        <v>540</v>
      </c>
      <c r="G138" s="239" t="s">
        <v>187</v>
      </c>
      <c r="H138" s="240">
        <v>2110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41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0.75</v>
      </c>
      <c r="T138" s="247">
        <f>S138*H138</f>
        <v>1582.5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148</v>
      </c>
      <c r="AT138" s="248" t="s">
        <v>135</v>
      </c>
      <c r="AU138" s="248" t="s">
        <v>86</v>
      </c>
      <c r="AY138" s="17" t="s">
        <v>132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84</v>
      </c>
      <c r="BK138" s="249">
        <f>ROUND(I138*H138,2)</f>
        <v>0</v>
      </c>
      <c r="BL138" s="17" t="s">
        <v>148</v>
      </c>
      <c r="BM138" s="248" t="s">
        <v>541</v>
      </c>
    </row>
    <row r="139" spans="1:51" s="13" customFormat="1" ht="12">
      <c r="A139" s="13"/>
      <c r="B139" s="259"/>
      <c r="C139" s="260"/>
      <c r="D139" s="250" t="s">
        <v>189</v>
      </c>
      <c r="E139" s="261" t="s">
        <v>1</v>
      </c>
      <c r="F139" s="262" t="s">
        <v>542</v>
      </c>
      <c r="G139" s="260"/>
      <c r="H139" s="263">
        <v>2060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189</v>
      </c>
      <c r="AU139" s="269" t="s">
        <v>86</v>
      </c>
      <c r="AV139" s="13" t="s">
        <v>86</v>
      </c>
      <c r="AW139" s="13" t="s">
        <v>32</v>
      </c>
      <c r="AX139" s="13" t="s">
        <v>76</v>
      </c>
      <c r="AY139" s="269" t="s">
        <v>132</v>
      </c>
    </row>
    <row r="140" spans="1:51" s="13" customFormat="1" ht="12">
      <c r="A140" s="13"/>
      <c r="B140" s="259"/>
      <c r="C140" s="260"/>
      <c r="D140" s="250" t="s">
        <v>189</v>
      </c>
      <c r="E140" s="261" t="s">
        <v>1</v>
      </c>
      <c r="F140" s="262" t="s">
        <v>543</v>
      </c>
      <c r="G140" s="260"/>
      <c r="H140" s="263">
        <v>50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189</v>
      </c>
      <c r="AU140" s="269" t="s">
        <v>86</v>
      </c>
      <c r="AV140" s="13" t="s">
        <v>86</v>
      </c>
      <c r="AW140" s="13" t="s">
        <v>32</v>
      </c>
      <c r="AX140" s="13" t="s">
        <v>76</v>
      </c>
      <c r="AY140" s="269" t="s">
        <v>132</v>
      </c>
    </row>
    <row r="141" spans="1:51" s="14" customFormat="1" ht="12">
      <c r="A141" s="14"/>
      <c r="B141" s="270"/>
      <c r="C141" s="271"/>
      <c r="D141" s="250" t="s">
        <v>189</v>
      </c>
      <c r="E141" s="272" t="s">
        <v>1</v>
      </c>
      <c r="F141" s="273" t="s">
        <v>191</v>
      </c>
      <c r="G141" s="271"/>
      <c r="H141" s="274">
        <v>2110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189</v>
      </c>
      <c r="AU141" s="280" t="s">
        <v>86</v>
      </c>
      <c r="AV141" s="14" t="s">
        <v>148</v>
      </c>
      <c r="AW141" s="14" t="s">
        <v>32</v>
      </c>
      <c r="AX141" s="14" t="s">
        <v>84</v>
      </c>
      <c r="AY141" s="280" t="s">
        <v>132</v>
      </c>
    </row>
    <row r="142" spans="1:65" s="2" customFormat="1" ht="21.75" customHeight="1">
      <c r="A142" s="38"/>
      <c r="B142" s="39"/>
      <c r="C142" s="236" t="s">
        <v>220</v>
      </c>
      <c r="D142" s="236" t="s">
        <v>135</v>
      </c>
      <c r="E142" s="237" t="s">
        <v>544</v>
      </c>
      <c r="F142" s="238" t="s">
        <v>545</v>
      </c>
      <c r="G142" s="239" t="s">
        <v>187</v>
      </c>
      <c r="H142" s="240">
        <v>2491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0.22</v>
      </c>
      <c r="T142" s="247">
        <f>S142*H142</f>
        <v>548.02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148</v>
      </c>
      <c r="AT142" s="248" t="s">
        <v>135</v>
      </c>
      <c r="AU142" s="248" t="s">
        <v>86</v>
      </c>
      <c r="AY142" s="17" t="s">
        <v>132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148</v>
      </c>
      <c r="BM142" s="248" t="s">
        <v>546</v>
      </c>
    </row>
    <row r="143" spans="1:47" s="2" customFormat="1" ht="12">
      <c r="A143" s="38"/>
      <c r="B143" s="39"/>
      <c r="C143" s="40"/>
      <c r="D143" s="250" t="s">
        <v>158</v>
      </c>
      <c r="E143" s="40"/>
      <c r="F143" s="251" t="s">
        <v>547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158</v>
      </c>
      <c r="AU143" s="17" t="s">
        <v>86</v>
      </c>
    </row>
    <row r="144" spans="1:51" s="13" customFormat="1" ht="12">
      <c r="A144" s="13"/>
      <c r="B144" s="259"/>
      <c r="C144" s="260"/>
      <c r="D144" s="250" t="s">
        <v>189</v>
      </c>
      <c r="E144" s="261" t="s">
        <v>1</v>
      </c>
      <c r="F144" s="262" t="s">
        <v>548</v>
      </c>
      <c r="G144" s="260"/>
      <c r="H144" s="263">
        <v>2060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189</v>
      </c>
      <c r="AU144" s="269" t="s">
        <v>86</v>
      </c>
      <c r="AV144" s="13" t="s">
        <v>86</v>
      </c>
      <c r="AW144" s="13" t="s">
        <v>32</v>
      </c>
      <c r="AX144" s="13" t="s">
        <v>76</v>
      </c>
      <c r="AY144" s="269" t="s">
        <v>132</v>
      </c>
    </row>
    <row r="145" spans="1:51" s="13" customFormat="1" ht="12">
      <c r="A145" s="13"/>
      <c r="B145" s="259"/>
      <c r="C145" s="260"/>
      <c r="D145" s="250" t="s">
        <v>189</v>
      </c>
      <c r="E145" s="261" t="s">
        <v>1</v>
      </c>
      <c r="F145" s="262" t="s">
        <v>538</v>
      </c>
      <c r="G145" s="260"/>
      <c r="H145" s="263">
        <v>381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189</v>
      </c>
      <c r="AU145" s="269" t="s">
        <v>86</v>
      </c>
      <c r="AV145" s="13" t="s">
        <v>86</v>
      </c>
      <c r="AW145" s="13" t="s">
        <v>32</v>
      </c>
      <c r="AX145" s="13" t="s">
        <v>76</v>
      </c>
      <c r="AY145" s="269" t="s">
        <v>132</v>
      </c>
    </row>
    <row r="146" spans="1:51" s="13" customFormat="1" ht="12">
      <c r="A146" s="13"/>
      <c r="B146" s="259"/>
      <c r="C146" s="260"/>
      <c r="D146" s="250" t="s">
        <v>189</v>
      </c>
      <c r="E146" s="261" t="s">
        <v>1</v>
      </c>
      <c r="F146" s="262" t="s">
        <v>549</v>
      </c>
      <c r="G146" s="260"/>
      <c r="H146" s="263">
        <v>50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189</v>
      </c>
      <c r="AU146" s="269" t="s">
        <v>86</v>
      </c>
      <c r="AV146" s="13" t="s">
        <v>86</v>
      </c>
      <c r="AW146" s="13" t="s">
        <v>32</v>
      </c>
      <c r="AX146" s="13" t="s">
        <v>76</v>
      </c>
      <c r="AY146" s="269" t="s">
        <v>132</v>
      </c>
    </row>
    <row r="147" spans="1:51" s="14" customFormat="1" ht="12">
      <c r="A147" s="14"/>
      <c r="B147" s="270"/>
      <c r="C147" s="271"/>
      <c r="D147" s="250" t="s">
        <v>189</v>
      </c>
      <c r="E147" s="272" t="s">
        <v>1</v>
      </c>
      <c r="F147" s="273" t="s">
        <v>191</v>
      </c>
      <c r="G147" s="271"/>
      <c r="H147" s="274">
        <v>2491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189</v>
      </c>
      <c r="AU147" s="280" t="s">
        <v>86</v>
      </c>
      <c r="AV147" s="14" t="s">
        <v>148</v>
      </c>
      <c r="AW147" s="14" t="s">
        <v>32</v>
      </c>
      <c r="AX147" s="14" t="s">
        <v>84</v>
      </c>
      <c r="AY147" s="280" t="s">
        <v>132</v>
      </c>
    </row>
    <row r="148" spans="1:65" s="2" customFormat="1" ht="21.75" customHeight="1">
      <c r="A148" s="38"/>
      <c r="B148" s="39"/>
      <c r="C148" s="236" t="s">
        <v>225</v>
      </c>
      <c r="D148" s="236" t="s">
        <v>135</v>
      </c>
      <c r="E148" s="237" t="s">
        <v>550</v>
      </c>
      <c r="F148" s="238" t="s">
        <v>551</v>
      </c>
      <c r="G148" s="239" t="s">
        <v>187</v>
      </c>
      <c r="H148" s="240">
        <v>2491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41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148</v>
      </c>
      <c r="AT148" s="248" t="s">
        <v>135</v>
      </c>
      <c r="AU148" s="248" t="s">
        <v>86</v>
      </c>
      <c r="AY148" s="17" t="s">
        <v>132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84</v>
      </c>
      <c r="BK148" s="249">
        <f>ROUND(I148*H148,2)</f>
        <v>0</v>
      </c>
      <c r="BL148" s="17" t="s">
        <v>148</v>
      </c>
      <c r="BM148" s="248" t="s">
        <v>552</v>
      </c>
    </row>
    <row r="149" spans="1:47" s="2" customFormat="1" ht="12">
      <c r="A149" s="38"/>
      <c r="B149" s="39"/>
      <c r="C149" s="40"/>
      <c r="D149" s="250" t="s">
        <v>158</v>
      </c>
      <c r="E149" s="40"/>
      <c r="F149" s="251" t="s">
        <v>553</v>
      </c>
      <c r="G149" s="40"/>
      <c r="H149" s="40"/>
      <c r="I149" s="144"/>
      <c r="J149" s="40"/>
      <c r="K149" s="40"/>
      <c r="L149" s="44"/>
      <c r="M149" s="252"/>
      <c r="N149" s="25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158</v>
      </c>
      <c r="AU149" s="17" t="s">
        <v>86</v>
      </c>
    </row>
    <row r="150" spans="1:51" s="13" customFormat="1" ht="12">
      <c r="A150" s="13"/>
      <c r="B150" s="259"/>
      <c r="C150" s="260"/>
      <c r="D150" s="250" t="s">
        <v>189</v>
      </c>
      <c r="E150" s="261" t="s">
        <v>1</v>
      </c>
      <c r="F150" s="262" t="s">
        <v>538</v>
      </c>
      <c r="G150" s="260"/>
      <c r="H150" s="263">
        <v>381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189</v>
      </c>
      <c r="AU150" s="269" t="s">
        <v>86</v>
      </c>
      <c r="AV150" s="13" t="s">
        <v>86</v>
      </c>
      <c r="AW150" s="13" t="s">
        <v>32</v>
      </c>
      <c r="AX150" s="13" t="s">
        <v>76</v>
      </c>
      <c r="AY150" s="269" t="s">
        <v>132</v>
      </c>
    </row>
    <row r="151" spans="1:51" s="13" customFormat="1" ht="12">
      <c r="A151" s="13"/>
      <c r="B151" s="259"/>
      <c r="C151" s="260"/>
      <c r="D151" s="250" t="s">
        <v>189</v>
      </c>
      <c r="E151" s="261" t="s">
        <v>1</v>
      </c>
      <c r="F151" s="262" t="s">
        <v>548</v>
      </c>
      <c r="G151" s="260"/>
      <c r="H151" s="263">
        <v>2060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189</v>
      </c>
      <c r="AU151" s="269" t="s">
        <v>86</v>
      </c>
      <c r="AV151" s="13" t="s">
        <v>86</v>
      </c>
      <c r="AW151" s="13" t="s">
        <v>32</v>
      </c>
      <c r="AX151" s="13" t="s">
        <v>76</v>
      </c>
      <c r="AY151" s="269" t="s">
        <v>132</v>
      </c>
    </row>
    <row r="152" spans="1:51" s="13" customFormat="1" ht="12">
      <c r="A152" s="13"/>
      <c r="B152" s="259"/>
      <c r="C152" s="260"/>
      <c r="D152" s="250" t="s">
        <v>189</v>
      </c>
      <c r="E152" s="261" t="s">
        <v>1</v>
      </c>
      <c r="F152" s="262" t="s">
        <v>549</v>
      </c>
      <c r="G152" s="260"/>
      <c r="H152" s="263">
        <v>50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189</v>
      </c>
      <c r="AU152" s="269" t="s">
        <v>86</v>
      </c>
      <c r="AV152" s="13" t="s">
        <v>86</v>
      </c>
      <c r="AW152" s="13" t="s">
        <v>32</v>
      </c>
      <c r="AX152" s="13" t="s">
        <v>76</v>
      </c>
      <c r="AY152" s="269" t="s">
        <v>132</v>
      </c>
    </row>
    <row r="153" spans="1:51" s="14" customFormat="1" ht="12">
      <c r="A153" s="14"/>
      <c r="B153" s="270"/>
      <c r="C153" s="271"/>
      <c r="D153" s="250" t="s">
        <v>189</v>
      </c>
      <c r="E153" s="272" t="s">
        <v>1</v>
      </c>
      <c r="F153" s="273" t="s">
        <v>191</v>
      </c>
      <c r="G153" s="271"/>
      <c r="H153" s="274">
        <v>2491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189</v>
      </c>
      <c r="AU153" s="280" t="s">
        <v>86</v>
      </c>
      <c r="AV153" s="14" t="s">
        <v>148</v>
      </c>
      <c r="AW153" s="14" t="s">
        <v>32</v>
      </c>
      <c r="AX153" s="14" t="s">
        <v>84</v>
      </c>
      <c r="AY153" s="280" t="s">
        <v>132</v>
      </c>
    </row>
    <row r="154" spans="1:65" s="2" customFormat="1" ht="21.75" customHeight="1">
      <c r="A154" s="38"/>
      <c r="B154" s="39"/>
      <c r="C154" s="236" t="s">
        <v>230</v>
      </c>
      <c r="D154" s="236" t="s">
        <v>135</v>
      </c>
      <c r="E154" s="237" t="s">
        <v>554</v>
      </c>
      <c r="F154" s="238" t="s">
        <v>555</v>
      </c>
      <c r="G154" s="239" t="s">
        <v>187</v>
      </c>
      <c r="H154" s="240">
        <v>2358.72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148</v>
      </c>
      <c r="AT154" s="248" t="s">
        <v>135</v>
      </c>
      <c r="AU154" s="248" t="s">
        <v>86</v>
      </c>
      <c r="AY154" s="17" t="s">
        <v>132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148</v>
      </c>
      <c r="BM154" s="248" t="s">
        <v>556</v>
      </c>
    </row>
    <row r="155" spans="1:47" s="2" customFormat="1" ht="12">
      <c r="A155" s="38"/>
      <c r="B155" s="39"/>
      <c r="C155" s="40"/>
      <c r="D155" s="250" t="s">
        <v>158</v>
      </c>
      <c r="E155" s="40"/>
      <c r="F155" s="251" t="s">
        <v>557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158</v>
      </c>
      <c r="AU155" s="17" t="s">
        <v>86</v>
      </c>
    </row>
    <row r="156" spans="1:51" s="13" customFormat="1" ht="12">
      <c r="A156" s="13"/>
      <c r="B156" s="259"/>
      <c r="C156" s="260"/>
      <c r="D156" s="250" t="s">
        <v>189</v>
      </c>
      <c r="E156" s="261" t="s">
        <v>1</v>
      </c>
      <c r="F156" s="262" t="s">
        <v>558</v>
      </c>
      <c r="G156" s="260"/>
      <c r="H156" s="263">
        <v>2358.72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189</v>
      </c>
      <c r="AU156" s="269" t="s">
        <v>86</v>
      </c>
      <c r="AV156" s="13" t="s">
        <v>86</v>
      </c>
      <c r="AW156" s="13" t="s">
        <v>32</v>
      </c>
      <c r="AX156" s="13" t="s">
        <v>84</v>
      </c>
      <c r="AY156" s="269" t="s">
        <v>132</v>
      </c>
    </row>
    <row r="157" spans="1:65" s="2" customFormat="1" ht="21.75" customHeight="1">
      <c r="A157" s="38"/>
      <c r="B157" s="39"/>
      <c r="C157" s="236" t="s">
        <v>234</v>
      </c>
      <c r="D157" s="236" t="s">
        <v>135</v>
      </c>
      <c r="E157" s="237" t="s">
        <v>559</v>
      </c>
      <c r="F157" s="238" t="s">
        <v>560</v>
      </c>
      <c r="G157" s="239" t="s">
        <v>194</v>
      </c>
      <c r="H157" s="240">
        <v>153.816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148</v>
      </c>
      <c r="AT157" s="248" t="s">
        <v>135</v>
      </c>
      <c r="AU157" s="248" t="s">
        <v>86</v>
      </c>
      <c r="AY157" s="17" t="s">
        <v>132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148</v>
      </c>
      <c r="BM157" s="248" t="s">
        <v>561</v>
      </c>
    </row>
    <row r="158" spans="1:51" s="13" customFormat="1" ht="12">
      <c r="A158" s="13"/>
      <c r="B158" s="259"/>
      <c r="C158" s="260"/>
      <c r="D158" s="250" t="s">
        <v>189</v>
      </c>
      <c r="E158" s="261" t="s">
        <v>1</v>
      </c>
      <c r="F158" s="262" t="s">
        <v>562</v>
      </c>
      <c r="G158" s="260"/>
      <c r="H158" s="263">
        <v>153.816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189</v>
      </c>
      <c r="AU158" s="269" t="s">
        <v>86</v>
      </c>
      <c r="AV158" s="13" t="s">
        <v>86</v>
      </c>
      <c r="AW158" s="13" t="s">
        <v>32</v>
      </c>
      <c r="AX158" s="13" t="s">
        <v>84</v>
      </c>
      <c r="AY158" s="269" t="s">
        <v>132</v>
      </c>
    </row>
    <row r="159" spans="1:65" s="2" customFormat="1" ht="21.75" customHeight="1">
      <c r="A159" s="38"/>
      <c r="B159" s="39"/>
      <c r="C159" s="236" t="s">
        <v>239</v>
      </c>
      <c r="D159" s="236" t="s">
        <v>135</v>
      </c>
      <c r="E159" s="237" t="s">
        <v>192</v>
      </c>
      <c r="F159" s="238" t="s">
        <v>193</v>
      </c>
      <c r="G159" s="239" t="s">
        <v>194</v>
      </c>
      <c r="H159" s="240">
        <v>1282.988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148</v>
      </c>
      <c r="AT159" s="248" t="s">
        <v>135</v>
      </c>
      <c r="AU159" s="248" t="s">
        <v>86</v>
      </c>
      <c r="AY159" s="17" t="s">
        <v>132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148</v>
      </c>
      <c r="BM159" s="248" t="s">
        <v>563</v>
      </c>
    </row>
    <row r="160" spans="1:51" s="13" customFormat="1" ht="12">
      <c r="A160" s="13"/>
      <c r="B160" s="259"/>
      <c r="C160" s="260"/>
      <c r="D160" s="250" t="s">
        <v>189</v>
      </c>
      <c r="E160" s="261" t="s">
        <v>1</v>
      </c>
      <c r="F160" s="262" t="s">
        <v>564</v>
      </c>
      <c r="G160" s="260"/>
      <c r="H160" s="263">
        <v>1074.113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189</v>
      </c>
      <c r="AU160" s="269" t="s">
        <v>86</v>
      </c>
      <c r="AV160" s="13" t="s">
        <v>86</v>
      </c>
      <c r="AW160" s="13" t="s">
        <v>32</v>
      </c>
      <c r="AX160" s="13" t="s">
        <v>76</v>
      </c>
      <c r="AY160" s="269" t="s">
        <v>132</v>
      </c>
    </row>
    <row r="161" spans="1:51" s="13" customFormat="1" ht="12">
      <c r="A161" s="13"/>
      <c r="B161" s="259"/>
      <c r="C161" s="260"/>
      <c r="D161" s="250" t="s">
        <v>189</v>
      </c>
      <c r="E161" s="261" t="s">
        <v>1</v>
      </c>
      <c r="F161" s="262" t="s">
        <v>565</v>
      </c>
      <c r="G161" s="260"/>
      <c r="H161" s="263">
        <v>142.875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189</v>
      </c>
      <c r="AU161" s="269" t="s">
        <v>86</v>
      </c>
      <c r="AV161" s="13" t="s">
        <v>86</v>
      </c>
      <c r="AW161" s="13" t="s">
        <v>32</v>
      </c>
      <c r="AX161" s="13" t="s">
        <v>76</v>
      </c>
      <c r="AY161" s="269" t="s">
        <v>132</v>
      </c>
    </row>
    <row r="162" spans="1:51" s="13" customFormat="1" ht="12">
      <c r="A162" s="13"/>
      <c r="B162" s="259"/>
      <c r="C162" s="260"/>
      <c r="D162" s="250" t="s">
        <v>189</v>
      </c>
      <c r="E162" s="261" t="s">
        <v>1</v>
      </c>
      <c r="F162" s="262" t="s">
        <v>196</v>
      </c>
      <c r="G162" s="260"/>
      <c r="H162" s="263">
        <v>66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189</v>
      </c>
      <c r="AU162" s="269" t="s">
        <v>86</v>
      </c>
      <c r="AV162" s="13" t="s">
        <v>86</v>
      </c>
      <c r="AW162" s="13" t="s">
        <v>32</v>
      </c>
      <c r="AX162" s="13" t="s">
        <v>76</v>
      </c>
      <c r="AY162" s="269" t="s">
        <v>132</v>
      </c>
    </row>
    <row r="163" spans="1:51" s="14" customFormat="1" ht="12">
      <c r="A163" s="14"/>
      <c r="B163" s="270"/>
      <c r="C163" s="271"/>
      <c r="D163" s="250" t="s">
        <v>189</v>
      </c>
      <c r="E163" s="272" t="s">
        <v>1</v>
      </c>
      <c r="F163" s="273" t="s">
        <v>191</v>
      </c>
      <c r="G163" s="271"/>
      <c r="H163" s="274">
        <v>1282.988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189</v>
      </c>
      <c r="AU163" s="280" t="s">
        <v>86</v>
      </c>
      <c r="AV163" s="14" t="s">
        <v>148</v>
      </c>
      <c r="AW163" s="14" t="s">
        <v>32</v>
      </c>
      <c r="AX163" s="14" t="s">
        <v>84</v>
      </c>
      <c r="AY163" s="280" t="s">
        <v>132</v>
      </c>
    </row>
    <row r="164" spans="1:65" s="2" customFormat="1" ht="21.75" customHeight="1">
      <c r="A164" s="38"/>
      <c r="B164" s="39"/>
      <c r="C164" s="236" t="s">
        <v>243</v>
      </c>
      <c r="D164" s="236" t="s">
        <v>135</v>
      </c>
      <c r="E164" s="237" t="s">
        <v>197</v>
      </c>
      <c r="F164" s="238" t="s">
        <v>198</v>
      </c>
      <c r="G164" s="239" t="s">
        <v>194</v>
      </c>
      <c r="H164" s="240">
        <v>427.663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41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148</v>
      </c>
      <c r="AT164" s="248" t="s">
        <v>135</v>
      </c>
      <c r="AU164" s="248" t="s">
        <v>86</v>
      </c>
      <c r="AY164" s="17" t="s">
        <v>132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84</v>
      </c>
      <c r="BK164" s="249">
        <f>ROUND(I164*H164,2)</f>
        <v>0</v>
      </c>
      <c r="BL164" s="17" t="s">
        <v>148</v>
      </c>
      <c r="BM164" s="248" t="s">
        <v>566</v>
      </c>
    </row>
    <row r="165" spans="1:47" s="2" customFormat="1" ht="12">
      <c r="A165" s="38"/>
      <c r="B165" s="39"/>
      <c r="C165" s="40"/>
      <c r="D165" s="250" t="s">
        <v>158</v>
      </c>
      <c r="E165" s="40"/>
      <c r="F165" s="251" t="s">
        <v>200</v>
      </c>
      <c r="G165" s="40"/>
      <c r="H165" s="40"/>
      <c r="I165" s="144"/>
      <c r="J165" s="40"/>
      <c r="K165" s="40"/>
      <c r="L165" s="44"/>
      <c r="M165" s="252"/>
      <c r="N165" s="25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158</v>
      </c>
      <c r="AU165" s="17" t="s">
        <v>86</v>
      </c>
    </row>
    <row r="166" spans="1:51" s="13" customFormat="1" ht="12">
      <c r="A166" s="13"/>
      <c r="B166" s="259"/>
      <c r="C166" s="260"/>
      <c r="D166" s="250" t="s">
        <v>189</v>
      </c>
      <c r="E166" s="261" t="s">
        <v>1</v>
      </c>
      <c r="F166" s="262" t="s">
        <v>567</v>
      </c>
      <c r="G166" s="260"/>
      <c r="H166" s="263">
        <v>358.038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189</v>
      </c>
      <c r="AU166" s="269" t="s">
        <v>86</v>
      </c>
      <c r="AV166" s="13" t="s">
        <v>86</v>
      </c>
      <c r="AW166" s="13" t="s">
        <v>32</v>
      </c>
      <c r="AX166" s="13" t="s">
        <v>76</v>
      </c>
      <c r="AY166" s="269" t="s">
        <v>132</v>
      </c>
    </row>
    <row r="167" spans="1:51" s="13" customFormat="1" ht="12">
      <c r="A167" s="13"/>
      <c r="B167" s="259"/>
      <c r="C167" s="260"/>
      <c r="D167" s="250" t="s">
        <v>189</v>
      </c>
      <c r="E167" s="261" t="s">
        <v>1</v>
      </c>
      <c r="F167" s="262" t="s">
        <v>568</v>
      </c>
      <c r="G167" s="260"/>
      <c r="H167" s="263">
        <v>47.625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189</v>
      </c>
      <c r="AU167" s="269" t="s">
        <v>86</v>
      </c>
      <c r="AV167" s="13" t="s">
        <v>86</v>
      </c>
      <c r="AW167" s="13" t="s">
        <v>32</v>
      </c>
      <c r="AX167" s="13" t="s">
        <v>76</v>
      </c>
      <c r="AY167" s="269" t="s">
        <v>132</v>
      </c>
    </row>
    <row r="168" spans="1:51" s="13" customFormat="1" ht="12">
      <c r="A168" s="13"/>
      <c r="B168" s="259"/>
      <c r="C168" s="260"/>
      <c r="D168" s="250" t="s">
        <v>189</v>
      </c>
      <c r="E168" s="261" t="s">
        <v>1</v>
      </c>
      <c r="F168" s="262" t="s">
        <v>201</v>
      </c>
      <c r="G168" s="260"/>
      <c r="H168" s="263">
        <v>22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189</v>
      </c>
      <c r="AU168" s="269" t="s">
        <v>86</v>
      </c>
      <c r="AV168" s="13" t="s">
        <v>86</v>
      </c>
      <c r="AW168" s="13" t="s">
        <v>32</v>
      </c>
      <c r="AX168" s="13" t="s">
        <v>76</v>
      </c>
      <c r="AY168" s="269" t="s">
        <v>132</v>
      </c>
    </row>
    <row r="169" spans="1:51" s="14" customFormat="1" ht="12">
      <c r="A169" s="14"/>
      <c r="B169" s="270"/>
      <c r="C169" s="271"/>
      <c r="D169" s="250" t="s">
        <v>189</v>
      </c>
      <c r="E169" s="272" t="s">
        <v>1</v>
      </c>
      <c r="F169" s="273" t="s">
        <v>191</v>
      </c>
      <c r="G169" s="271"/>
      <c r="H169" s="274">
        <v>427.663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189</v>
      </c>
      <c r="AU169" s="280" t="s">
        <v>86</v>
      </c>
      <c r="AV169" s="14" t="s">
        <v>148</v>
      </c>
      <c r="AW169" s="14" t="s">
        <v>32</v>
      </c>
      <c r="AX169" s="14" t="s">
        <v>84</v>
      </c>
      <c r="AY169" s="280" t="s">
        <v>132</v>
      </c>
    </row>
    <row r="170" spans="1:65" s="2" customFormat="1" ht="21.75" customHeight="1">
      <c r="A170" s="38"/>
      <c r="B170" s="39"/>
      <c r="C170" s="236" t="s">
        <v>251</v>
      </c>
      <c r="D170" s="236" t="s">
        <v>135</v>
      </c>
      <c r="E170" s="237" t="s">
        <v>569</v>
      </c>
      <c r="F170" s="238" t="s">
        <v>570</v>
      </c>
      <c r="G170" s="239" t="s">
        <v>194</v>
      </c>
      <c r="H170" s="240">
        <v>74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41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148</v>
      </c>
      <c r="AT170" s="248" t="s">
        <v>135</v>
      </c>
      <c r="AU170" s="248" t="s">
        <v>86</v>
      </c>
      <c r="AY170" s="17" t="s">
        <v>132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84</v>
      </c>
      <c r="BK170" s="249">
        <f>ROUND(I170*H170,2)</f>
        <v>0</v>
      </c>
      <c r="BL170" s="17" t="s">
        <v>148</v>
      </c>
      <c r="BM170" s="248" t="s">
        <v>571</v>
      </c>
    </row>
    <row r="171" spans="1:51" s="13" customFormat="1" ht="12">
      <c r="A171" s="13"/>
      <c r="B171" s="259"/>
      <c r="C171" s="260"/>
      <c r="D171" s="250" t="s">
        <v>189</v>
      </c>
      <c r="E171" s="261" t="s">
        <v>1</v>
      </c>
      <c r="F171" s="262" t="s">
        <v>572</v>
      </c>
      <c r="G171" s="260"/>
      <c r="H171" s="263">
        <v>74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189</v>
      </c>
      <c r="AU171" s="269" t="s">
        <v>86</v>
      </c>
      <c r="AV171" s="13" t="s">
        <v>86</v>
      </c>
      <c r="AW171" s="13" t="s">
        <v>32</v>
      </c>
      <c r="AX171" s="13" t="s">
        <v>84</v>
      </c>
      <c r="AY171" s="269" t="s">
        <v>132</v>
      </c>
    </row>
    <row r="172" spans="1:65" s="2" customFormat="1" ht="21.75" customHeight="1">
      <c r="A172" s="38"/>
      <c r="B172" s="39"/>
      <c r="C172" s="236" t="s">
        <v>8</v>
      </c>
      <c r="D172" s="236" t="s">
        <v>135</v>
      </c>
      <c r="E172" s="237" t="s">
        <v>573</v>
      </c>
      <c r="F172" s="238" t="s">
        <v>574</v>
      </c>
      <c r="G172" s="239" t="s">
        <v>194</v>
      </c>
      <c r="H172" s="240">
        <v>74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41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148</v>
      </c>
      <c r="AT172" s="248" t="s">
        <v>135</v>
      </c>
      <c r="AU172" s="248" t="s">
        <v>86</v>
      </c>
      <c r="AY172" s="17" t="s">
        <v>132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148</v>
      </c>
      <c r="BM172" s="248" t="s">
        <v>575</v>
      </c>
    </row>
    <row r="173" spans="1:51" s="13" customFormat="1" ht="12">
      <c r="A173" s="13"/>
      <c r="B173" s="259"/>
      <c r="C173" s="260"/>
      <c r="D173" s="250" t="s">
        <v>189</v>
      </c>
      <c r="E173" s="261" t="s">
        <v>1</v>
      </c>
      <c r="F173" s="262" t="s">
        <v>572</v>
      </c>
      <c r="G173" s="260"/>
      <c r="H173" s="263">
        <v>74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189</v>
      </c>
      <c r="AU173" s="269" t="s">
        <v>86</v>
      </c>
      <c r="AV173" s="13" t="s">
        <v>86</v>
      </c>
      <c r="AW173" s="13" t="s">
        <v>32</v>
      </c>
      <c r="AX173" s="13" t="s">
        <v>84</v>
      </c>
      <c r="AY173" s="269" t="s">
        <v>132</v>
      </c>
    </row>
    <row r="174" spans="1:65" s="2" customFormat="1" ht="21.75" customHeight="1">
      <c r="A174" s="38"/>
      <c r="B174" s="39"/>
      <c r="C174" s="236" t="s">
        <v>261</v>
      </c>
      <c r="D174" s="236" t="s">
        <v>135</v>
      </c>
      <c r="E174" s="237" t="s">
        <v>576</v>
      </c>
      <c r="F174" s="238" t="s">
        <v>577</v>
      </c>
      <c r="G174" s="239" t="s">
        <v>358</v>
      </c>
      <c r="H174" s="240">
        <v>4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41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148</v>
      </c>
      <c r="AT174" s="248" t="s">
        <v>135</v>
      </c>
      <c r="AU174" s="248" t="s">
        <v>86</v>
      </c>
      <c r="AY174" s="17" t="s">
        <v>132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84</v>
      </c>
      <c r="BK174" s="249">
        <f>ROUND(I174*H174,2)</f>
        <v>0</v>
      </c>
      <c r="BL174" s="17" t="s">
        <v>148</v>
      </c>
      <c r="BM174" s="248" t="s">
        <v>578</v>
      </c>
    </row>
    <row r="175" spans="1:65" s="2" customFormat="1" ht="21.75" customHeight="1">
      <c r="A175" s="38"/>
      <c r="B175" s="39"/>
      <c r="C175" s="236" t="s">
        <v>270</v>
      </c>
      <c r="D175" s="236" t="s">
        <v>135</v>
      </c>
      <c r="E175" s="237" t="s">
        <v>579</v>
      </c>
      <c r="F175" s="238" t="s">
        <v>580</v>
      </c>
      <c r="G175" s="239" t="s">
        <v>358</v>
      </c>
      <c r="H175" s="240">
        <v>4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41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148</v>
      </c>
      <c r="AT175" s="248" t="s">
        <v>135</v>
      </c>
      <c r="AU175" s="248" t="s">
        <v>86</v>
      </c>
      <c r="AY175" s="17" t="s">
        <v>132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84</v>
      </c>
      <c r="BK175" s="249">
        <f>ROUND(I175*H175,2)</f>
        <v>0</v>
      </c>
      <c r="BL175" s="17" t="s">
        <v>148</v>
      </c>
      <c r="BM175" s="248" t="s">
        <v>581</v>
      </c>
    </row>
    <row r="176" spans="1:65" s="2" customFormat="1" ht="16.5" customHeight="1">
      <c r="A176" s="38"/>
      <c r="B176" s="39"/>
      <c r="C176" s="236" t="s">
        <v>276</v>
      </c>
      <c r="D176" s="236" t="s">
        <v>135</v>
      </c>
      <c r="E176" s="237" t="s">
        <v>582</v>
      </c>
      <c r="F176" s="238" t="s">
        <v>583</v>
      </c>
      <c r="G176" s="239" t="s">
        <v>358</v>
      </c>
      <c r="H176" s="240">
        <v>4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148</v>
      </c>
      <c r="AT176" s="248" t="s">
        <v>135</v>
      </c>
      <c r="AU176" s="248" t="s">
        <v>86</v>
      </c>
      <c r="AY176" s="17" t="s">
        <v>132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148</v>
      </c>
      <c r="BM176" s="248" t="s">
        <v>584</v>
      </c>
    </row>
    <row r="177" spans="1:65" s="2" customFormat="1" ht="21.75" customHeight="1">
      <c r="A177" s="38"/>
      <c r="B177" s="39"/>
      <c r="C177" s="236" t="s">
        <v>282</v>
      </c>
      <c r="D177" s="236" t="s">
        <v>135</v>
      </c>
      <c r="E177" s="237" t="s">
        <v>585</v>
      </c>
      <c r="F177" s="238" t="s">
        <v>586</v>
      </c>
      <c r="G177" s="239" t="s">
        <v>358</v>
      </c>
      <c r="H177" s="240">
        <v>76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41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148</v>
      </c>
      <c r="AT177" s="248" t="s">
        <v>135</v>
      </c>
      <c r="AU177" s="248" t="s">
        <v>86</v>
      </c>
      <c r="AY177" s="17" t="s">
        <v>132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148</v>
      </c>
      <c r="BM177" s="248" t="s">
        <v>587</v>
      </c>
    </row>
    <row r="178" spans="1:47" s="2" customFormat="1" ht="12">
      <c r="A178" s="38"/>
      <c r="B178" s="39"/>
      <c r="C178" s="40"/>
      <c r="D178" s="250" t="s">
        <v>158</v>
      </c>
      <c r="E178" s="40"/>
      <c r="F178" s="251" t="s">
        <v>588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158</v>
      </c>
      <c r="AU178" s="17" t="s">
        <v>86</v>
      </c>
    </row>
    <row r="179" spans="1:51" s="13" customFormat="1" ht="12">
      <c r="A179" s="13"/>
      <c r="B179" s="259"/>
      <c r="C179" s="260"/>
      <c r="D179" s="250" t="s">
        <v>189</v>
      </c>
      <c r="E179" s="260"/>
      <c r="F179" s="262" t="s">
        <v>589</v>
      </c>
      <c r="G179" s="260"/>
      <c r="H179" s="263">
        <v>76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189</v>
      </c>
      <c r="AU179" s="269" t="s">
        <v>86</v>
      </c>
      <c r="AV179" s="13" t="s">
        <v>86</v>
      </c>
      <c r="AW179" s="13" t="s">
        <v>4</v>
      </c>
      <c r="AX179" s="13" t="s">
        <v>84</v>
      </c>
      <c r="AY179" s="269" t="s">
        <v>132</v>
      </c>
    </row>
    <row r="180" spans="1:65" s="2" customFormat="1" ht="21.75" customHeight="1">
      <c r="A180" s="38"/>
      <c r="B180" s="39"/>
      <c r="C180" s="236" t="s">
        <v>288</v>
      </c>
      <c r="D180" s="236" t="s">
        <v>135</v>
      </c>
      <c r="E180" s="237" t="s">
        <v>590</v>
      </c>
      <c r="F180" s="238" t="s">
        <v>591</v>
      </c>
      <c r="G180" s="239" t="s">
        <v>358</v>
      </c>
      <c r="H180" s="240">
        <v>76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41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148</v>
      </c>
      <c r="AT180" s="248" t="s">
        <v>135</v>
      </c>
      <c r="AU180" s="248" t="s">
        <v>86</v>
      </c>
      <c r="AY180" s="17" t="s">
        <v>132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148</v>
      </c>
      <c r="BM180" s="248" t="s">
        <v>592</v>
      </c>
    </row>
    <row r="181" spans="1:47" s="2" customFormat="1" ht="12">
      <c r="A181" s="38"/>
      <c r="B181" s="39"/>
      <c r="C181" s="40"/>
      <c r="D181" s="250" t="s">
        <v>158</v>
      </c>
      <c r="E181" s="40"/>
      <c r="F181" s="251" t="s">
        <v>593</v>
      </c>
      <c r="G181" s="40"/>
      <c r="H181" s="40"/>
      <c r="I181" s="144"/>
      <c r="J181" s="40"/>
      <c r="K181" s="40"/>
      <c r="L181" s="44"/>
      <c r="M181" s="252"/>
      <c r="N181" s="25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158</v>
      </c>
      <c r="AU181" s="17" t="s">
        <v>86</v>
      </c>
    </row>
    <row r="182" spans="1:51" s="13" customFormat="1" ht="12">
      <c r="A182" s="13"/>
      <c r="B182" s="259"/>
      <c r="C182" s="260"/>
      <c r="D182" s="250" t="s">
        <v>189</v>
      </c>
      <c r="E182" s="260"/>
      <c r="F182" s="262" t="s">
        <v>589</v>
      </c>
      <c r="G182" s="260"/>
      <c r="H182" s="263">
        <v>76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189</v>
      </c>
      <c r="AU182" s="269" t="s">
        <v>86</v>
      </c>
      <c r="AV182" s="13" t="s">
        <v>86</v>
      </c>
      <c r="AW182" s="13" t="s">
        <v>4</v>
      </c>
      <c r="AX182" s="13" t="s">
        <v>84</v>
      </c>
      <c r="AY182" s="269" t="s">
        <v>132</v>
      </c>
    </row>
    <row r="183" spans="1:65" s="2" customFormat="1" ht="21.75" customHeight="1">
      <c r="A183" s="38"/>
      <c r="B183" s="39"/>
      <c r="C183" s="236" t="s">
        <v>7</v>
      </c>
      <c r="D183" s="236" t="s">
        <v>135</v>
      </c>
      <c r="E183" s="237" t="s">
        <v>594</v>
      </c>
      <c r="F183" s="238" t="s">
        <v>595</v>
      </c>
      <c r="G183" s="239" t="s">
        <v>358</v>
      </c>
      <c r="H183" s="240">
        <v>76</v>
      </c>
      <c r="I183" s="241"/>
      <c r="J183" s="242">
        <f>ROUND(I183*H183,2)</f>
        <v>0</v>
      </c>
      <c r="K183" s="243"/>
      <c r="L183" s="44"/>
      <c r="M183" s="244" t="s">
        <v>1</v>
      </c>
      <c r="N183" s="245" t="s">
        <v>41</v>
      </c>
      <c r="O183" s="91"/>
      <c r="P183" s="246">
        <f>O183*H183</f>
        <v>0</v>
      </c>
      <c r="Q183" s="246">
        <v>0</v>
      </c>
      <c r="R183" s="246">
        <f>Q183*H183</f>
        <v>0</v>
      </c>
      <c r="S183" s="246">
        <v>0</v>
      </c>
      <c r="T183" s="24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8" t="s">
        <v>148</v>
      </c>
      <c r="AT183" s="248" t="s">
        <v>135</v>
      </c>
      <c r="AU183" s="248" t="s">
        <v>86</v>
      </c>
      <c r="AY183" s="17" t="s">
        <v>132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84</v>
      </c>
      <c r="BK183" s="249">
        <f>ROUND(I183*H183,2)</f>
        <v>0</v>
      </c>
      <c r="BL183" s="17" t="s">
        <v>148</v>
      </c>
      <c r="BM183" s="248" t="s">
        <v>596</v>
      </c>
    </row>
    <row r="184" spans="1:47" s="2" customFormat="1" ht="12">
      <c r="A184" s="38"/>
      <c r="B184" s="39"/>
      <c r="C184" s="40"/>
      <c r="D184" s="250" t="s">
        <v>158</v>
      </c>
      <c r="E184" s="40"/>
      <c r="F184" s="251" t="s">
        <v>593</v>
      </c>
      <c r="G184" s="40"/>
      <c r="H184" s="40"/>
      <c r="I184" s="144"/>
      <c r="J184" s="40"/>
      <c r="K184" s="40"/>
      <c r="L184" s="44"/>
      <c r="M184" s="252"/>
      <c r="N184" s="25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158</v>
      </c>
      <c r="AU184" s="17" t="s">
        <v>86</v>
      </c>
    </row>
    <row r="185" spans="1:51" s="13" customFormat="1" ht="12">
      <c r="A185" s="13"/>
      <c r="B185" s="259"/>
      <c r="C185" s="260"/>
      <c r="D185" s="250" t="s">
        <v>189</v>
      </c>
      <c r="E185" s="260"/>
      <c r="F185" s="262" t="s">
        <v>589</v>
      </c>
      <c r="G185" s="260"/>
      <c r="H185" s="263">
        <v>76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189</v>
      </c>
      <c r="AU185" s="269" t="s">
        <v>86</v>
      </c>
      <c r="AV185" s="13" t="s">
        <v>86</v>
      </c>
      <c r="AW185" s="13" t="s">
        <v>4</v>
      </c>
      <c r="AX185" s="13" t="s">
        <v>84</v>
      </c>
      <c r="AY185" s="269" t="s">
        <v>132</v>
      </c>
    </row>
    <row r="186" spans="1:65" s="2" customFormat="1" ht="21.75" customHeight="1">
      <c r="A186" s="38"/>
      <c r="B186" s="39"/>
      <c r="C186" s="236" t="s">
        <v>299</v>
      </c>
      <c r="D186" s="236" t="s">
        <v>135</v>
      </c>
      <c r="E186" s="237" t="s">
        <v>221</v>
      </c>
      <c r="F186" s="238" t="s">
        <v>222</v>
      </c>
      <c r="G186" s="239" t="s">
        <v>194</v>
      </c>
      <c r="H186" s="240">
        <v>215.6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41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148</v>
      </c>
      <c r="AT186" s="248" t="s">
        <v>135</v>
      </c>
      <c r="AU186" s="248" t="s">
        <v>86</v>
      </c>
      <c r="AY186" s="17" t="s">
        <v>132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84</v>
      </c>
      <c r="BK186" s="249">
        <f>ROUND(I186*H186,2)</f>
        <v>0</v>
      </c>
      <c r="BL186" s="17" t="s">
        <v>148</v>
      </c>
      <c r="BM186" s="248" t="s">
        <v>597</v>
      </c>
    </row>
    <row r="187" spans="1:51" s="13" customFormat="1" ht="12">
      <c r="A187" s="13"/>
      <c r="B187" s="259"/>
      <c r="C187" s="260"/>
      <c r="D187" s="250" t="s">
        <v>189</v>
      </c>
      <c r="E187" s="261" t="s">
        <v>1</v>
      </c>
      <c r="F187" s="262" t="s">
        <v>598</v>
      </c>
      <c r="G187" s="260"/>
      <c r="H187" s="263">
        <v>107.8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189</v>
      </c>
      <c r="AU187" s="269" t="s">
        <v>86</v>
      </c>
      <c r="AV187" s="13" t="s">
        <v>86</v>
      </c>
      <c r="AW187" s="13" t="s">
        <v>32</v>
      </c>
      <c r="AX187" s="13" t="s">
        <v>76</v>
      </c>
      <c r="AY187" s="269" t="s">
        <v>132</v>
      </c>
    </row>
    <row r="188" spans="1:51" s="13" customFormat="1" ht="12">
      <c r="A188" s="13"/>
      <c r="B188" s="259"/>
      <c r="C188" s="260"/>
      <c r="D188" s="250" t="s">
        <v>189</v>
      </c>
      <c r="E188" s="261" t="s">
        <v>1</v>
      </c>
      <c r="F188" s="262" t="s">
        <v>599</v>
      </c>
      <c r="G188" s="260"/>
      <c r="H188" s="263">
        <v>107.8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189</v>
      </c>
      <c r="AU188" s="269" t="s">
        <v>86</v>
      </c>
      <c r="AV188" s="13" t="s">
        <v>86</v>
      </c>
      <c r="AW188" s="13" t="s">
        <v>32</v>
      </c>
      <c r="AX188" s="13" t="s">
        <v>76</v>
      </c>
      <c r="AY188" s="269" t="s">
        <v>132</v>
      </c>
    </row>
    <row r="189" spans="1:51" s="14" customFormat="1" ht="12">
      <c r="A189" s="14"/>
      <c r="B189" s="270"/>
      <c r="C189" s="271"/>
      <c r="D189" s="250" t="s">
        <v>189</v>
      </c>
      <c r="E189" s="272" t="s">
        <v>1</v>
      </c>
      <c r="F189" s="273" t="s">
        <v>191</v>
      </c>
      <c r="G189" s="271"/>
      <c r="H189" s="274">
        <v>215.6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189</v>
      </c>
      <c r="AU189" s="280" t="s">
        <v>86</v>
      </c>
      <c r="AV189" s="14" t="s">
        <v>148</v>
      </c>
      <c r="AW189" s="14" t="s">
        <v>32</v>
      </c>
      <c r="AX189" s="14" t="s">
        <v>84</v>
      </c>
      <c r="AY189" s="280" t="s">
        <v>132</v>
      </c>
    </row>
    <row r="190" spans="1:65" s="2" customFormat="1" ht="21.75" customHeight="1">
      <c r="A190" s="38"/>
      <c r="B190" s="39"/>
      <c r="C190" s="236" t="s">
        <v>306</v>
      </c>
      <c r="D190" s="236" t="s">
        <v>135</v>
      </c>
      <c r="E190" s="237" t="s">
        <v>226</v>
      </c>
      <c r="F190" s="238" t="s">
        <v>227</v>
      </c>
      <c r="G190" s="239" t="s">
        <v>194</v>
      </c>
      <c r="H190" s="240">
        <v>1605.388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41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148</v>
      </c>
      <c r="AT190" s="248" t="s">
        <v>135</v>
      </c>
      <c r="AU190" s="248" t="s">
        <v>86</v>
      </c>
      <c r="AY190" s="17" t="s">
        <v>132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84</v>
      </c>
      <c r="BK190" s="249">
        <f>ROUND(I190*H190,2)</f>
        <v>0</v>
      </c>
      <c r="BL190" s="17" t="s">
        <v>148</v>
      </c>
      <c r="BM190" s="248" t="s">
        <v>600</v>
      </c>
    </row>
    <row r="191" spans="1:47" s="2" customFormat="1" ht="12">
      <c r="A191" s="38"/>
      <c r="B191" s="39"/>
      <c r="C191" s="40"/>
      <c r="D191" s="250" t="s">
        <v>158</v>
      </c>
      <c r="E191" s="40"/>
      <c r="F191" s="251" t="s">
        <v>229</v>
      </c>
      <c r="G191" s="40"/>
      <c r="H191" s="40"/>
      <c r="I191" s="144"/>
      <c r="J191" s="40"/>
      <c r="K191" s="40"/>
      <c r="L191" s="44"/>
      <c r="M191" s="252"/>
      <c r="N191" s="25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158</v>
      </c>
      <c r="AU191" s="17" t="s">
        <v>86</v>
      </c>
    </row>
    <row r="192" spans="1:51" s="13" customFormat="1" ht="12">
      <c r="A192" s="13"/>
      <c r="B192" s="259"/>
      <c r="C192" s="260"/>
      <c r="D192" s="250" t="s">
        <v>189</v>
      </c>
      <c r="E192" s="261" t="s">
        <v>1</v>
      </c>
      <c r="F192" s="262" t="s">
        <v>601</v>
      </c>
      <c r="G192" s="260"/>
      <c r="H192" s="263">
        <v>1141.7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189</v>
      </c>
      <c r="AU192" s="269" t="s">
        <v>86</v>
      </c>
      <c r="AV192" s="13" t="s">
        <v>86</v>
      </c>
      <c r="AW192" s="13" t="s">
        <v>32</v>
      </c>
      <c r="AX192" s="13" t="s">
        <v>76</v>
      </c>
      <c r="AY192" s="269" t="s">
        <v>132</v>
      </c>
    </row>
    <row r="193" spans="1:51" s="13" customFormat="1" ht="12">
      <c r="A193" s="13"/>
      <c r="B193" s="259"/>
      <c r="C193" s="260"/>
      <c r="D193" s="250" t="s">
        <v>189</v>
      </c>
      <c r="E193" s="261" t="s">
        <v>1</v>
      </c>
      <c r="F193" s="262" t="s">
        <v>602</v>
      </c>
      <c r="G193" s="260"/>
      <c r="H193" s="263">
        <v>74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189</v>
      </c>
      <c r="AU193" s="269" t="s">
        <v>86</v>
      </c>
      <c r="AV193" s="13" t="s">
        <v>86</v>
      </c>
      <c r="AW193" s="13" t="s">
        <v>32</v>
      </c>
      <c r="AX193" s="13" t="s">
        <v>76</v>
      </c>
      <c r="AY193" s="269" t="s">
        <v>132</v>
      </c>
    </row>
    <row r="194" spans="1:51" s="13" customFormat="1" ht="12">
      <c r="A194" s="13"/>
      <c r="B194" s="259"/>
      <c r="C194" s="260"/>
      <c r="D194" s="250" t="s">
        <v>189</v>
      </c>
      <c r="E194" s="261" t="s">
        <v>1</v>
      </c>
      <c r="F194" s="262" t="s">
        <v>562</v>
      </c>
      <c r="G194" s="260"/>
      <c r="H194" s="263">
        <v>153.816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189</v>
      </c>
      <c r="AU194" s="269" t="s">
        <v>86</v>
      </c>
      <c r="AV194" s="13" t="s">
        <v>86</v>
      </c>
      <c r="AW194" s="13" t="s">
        <v>32</v>
      </c>
      <c r="AX194" s="13" t="s">
        <v>76</v>
      </c>
      <c r="AY194" s="269" t="s">
        <v>132</v>
      </c>
    </row>
    <row r="195" spans="1:51" s="13" customFormat="1" ht="12">
      <c r="A195" s="13"/>
      <c r="B195" s="259"/>
      <c r="C195" s="260"/>
      <c r="D195" s="250" t="s">
        <v>189</v>
      </c>
      <c r="E195" s="261" t="s">
        <v>1</v>
      </c>
      <c r="F195" s="262" t="s">
        <v>603</v>
      </c>
      <c r="G195" s="260"/>
      <c r="H195" s="263">
        <v>235.872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189</v>
      </c>
      <c r="AU195" s="269" t="s">
        <v>86</v>
      </c>
      <c r="AV195" s="13" t="s">
        <v>86</v>
      </c>
      <c r="AW195" s="13" t="s">
        <v>32</v>
      </c>
      <c r="AX195" s="13" t="s">
        <v>76</v>
      </c>
      <c r="AY195" s="269" t="s">
        <v>132</v>
      </c>
    </row>
    <row r="196" spans="1:51" s="14" customFormat="1" ht="12">
      <c r="A196" s="14"/>
      <c r="B196" s="270"/>
      <c r="C196" s="271"/>
      <c r="D196" s="250" t="s">
        <v>189</v>
      </c>
      <c r="E196" s="272" t="s">
        <v>1</v>
      </c>
      <c r="F196" s="273" t="s">
        <v>191</v>
      </c>
      <c r="G196" s="271"/>
      <c r="H196" s="274">
        <v>1605.3880000000001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189</v>
      </c>
      <c r="AU196" s="280" t="s">
        <v>86</v>
      </c>
      <c r="AV196" s="14" t="s">
        <v>148</v>
      </c>
      <c r="AW196" s="14" t="s">
        <v>32</v>
      </c>
      <c r="AX196" s="14" t="s">
        <v>84</v>
      </c>
      <c r="AY196" s="280" t="s">
        <v>132</v>
      </c>
    </row>
    <row r="197" spans="1:65" s="2" customFormat="1" ht="21.75" customHeight="1">
      <c r="A197" s="38"/>
      <c r="B197" s="39"/>
      <c r="C197" s="236" t="s">
        <v>310</v>
      </c>
      <c r="D197" s="236" t="s">
        <v>135</v>
      </c>
      <c r="E197" s="237" t="s">
        <v>231</v>
      </c>
      <c r="F197" s="238" t="s">
        <v>232</v>
      </c>
      <c r="G197" s="239" t="s">
        <v>194</v>
      </c>
      <c r="H197" s="240">
        <v>490.5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41</v>
      </c>
      <c r="O197" s="91"/>
      <c r="P197" s="246">
        <f>O197*H197</f>
        <v>0</v>
      </c>
      <c r="Q197" s="246">
        <v>0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148</v>
      </c>
      <c r="AT197" s="248" t="s">
        <v>135</v>
      </c>
      <c r="AU197" s="248" t="s">
        <v>86</v>
      </c>
      <c r="AY197" s="17" t="s">
        <v>132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84</v>
      </c>
      <c r="BK197" s="249">
        <f>ROUND(I197*H197,2)</f>
        <v>0</v>
      </c>
      <c r="BL197" s="17" t="s">
        <v>148</v>
      </c>
      <c r="BM197" s="248" t="s">
        <v>604</v>
      </c>
    </row>
    <row r="198" spans="1:51" s="13" customFormat="1" ht="12">
      <c r="A198" s="13"/>
      <c r="B198" s="259"/>
      <c r="C198" s="260"/>
      <c r="D198" s="250" t="s">
        <v>189</v>
      </c>
      <c r="E198" s="261" t="s">
        <v>1</v>
      </c>
      <c r="F198" s="262" t="s">
        <v>605</v>
      </c>
      <c r="G198" s="260"/>
      <c r="H198" s="263">
        <v>416.5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189</v>
      </c>
      <c r="AU198" s="269" t="s">
        <v>86</v>
      </c>
      <c r="AV198" s="13" t="s">
        <v>86</v>
      </c>
      <c r="AW198" s="13" t="s">
        <v>32</v>
      </c>
      <c r="AX198" s="13" t="s">
        <v>76</v>
      </c>
      <c r="AY198" s="269" t="s">
        <v>132</v>
      </c>
    </row>
    <row r="199" spans="1:51" s="13" customFormat="1" ht="12">
      <c r="A199" s="13"/>
      <c r="B199" s="259"/>
      <c r="C199" s="260"/>
      <c r="D199" s="250" t="s">
        <v>189</v>
      </c>
      <c r="E199" s="261" t="s">
        <v>1</v>
      </c>
      <c r="F199" s="262" t="s">
        <v>606</v>
      </c>
      <c r="G199" s="260"/>
      <c r="H199" s="263">
        <v>74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189</v>
      </c>
      <c r="AU199" s="269" t="s">
        <v>86</v>
      </c>
      <c r="AV199" s="13" t="s">
        <v>86</v>
      </c>
      <c r="AW199" s="13" t="s">
        <v>32</v>
      </c>
      <c r="AX199" s="13" t="s">
        <v>76</v>
      </c>
      <c r="AY199" s="269" t="s">
        <v>132</v>
      </c>
    </row>
    <row r="200" spans="1:51" s="14" customFormat="1" ht="12">
      <c r="A200" s="14"/>
      <c r="B200" s="270"/>
      <c r="C200" s="271"/>
      <c r="D200" s="250" t="s">
        <v>189</v>
      </c>
      <c r="E200" s="272" t="s">
        <v>1</v>
      </c>
      <c r="F200" s="273" t="s">
        <v>191</v>
      </c>
      <c r="G200" s="271"/>
      <c r="H200" s="274">
        <v>490.5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189</v>
      </c>
      <c r="AU200" s="280" t="s">
        <v>86</v>
      </c>
      <c r="AV200" s="14" t="s">
        <v>148</v>
      </c>
      <c r="AW200" s="14" t="s">
        <v>32</v>
      </c>
      <c r="AX200" s="14" t="s">
        <v>84</v>
      </c>
      <c r="AY200" s="280" t="s">
        <v>132</v>
      </c>
    </row>
    <row r="201" spans="1:65" s="2" customFormat="1" ht="21.75" customHeight="1">
      <c r="A201" s="38"/>
      <c r="B201" s="39"/>
      <c r="C201" s="236" t="s">
        <v>315</v>
      </c>
      <c r="D201" s="236" t="s">
        <v>135</v>
      </c>
      <c r="E201" s="237" t="s">
        <v>235</v>
      </c>
      <c r="F201" s="238" t="s">
        <v>236</v>
      </c>
      <c r="G201" s="239" t="s">
        <v>194</v>
      </c>
      <c r="H201" s="240">
        <v>261.616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41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148</v>
      </c>
      <c r="AT201" s="248" t="s">
        <v>135</v>
      </c>
      <c r="AU201" s="248" t="s">
        <v>86</v>
      </c>
      <c r="AY201" s="17" t="s">
        <v>132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148</v>
      </c>
      <c r="BM201" s="248" t="s">
        <v>607</v>
      </c>
    </row>
    <row r="202" spans="1:51" s="13" customFormat="1" ht="12">
      <c r="A202" s="13"/>
      <c r="B202" s="259"/>
      <c r="C202" s="260"/>
      <c r="D202" s="250" t="s">
        <v>189</v>
      </c>
      <c r="E202" s="261" t="s">
        <v>1</v>
      </c>
      <c r="F202" s="262" t="s">
        <v>608</v>
      </c>
      <c r="G202" s="260"/>
      <c r="H202" s="263">
        <v>153.816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189</v>
      </c>
      <c r="AU202" s="269" t="s">
        <v>86</v>
      </c>
      <c r="AV202" s="13" t="s">
        <v>86</v>
      </c>
      <c r="AW202" s="13" t="s">
        <v>32</v>
      </c>
      <c r="AX202" s="13" t="s">
        <v>76</v>
      </c>
      <c r="AY202" s="269" t="s">
        <v>132</v>
      </c>
    </row>
    <row r="203" spans="1:51" s="13" customFormat="1" ht="12">
      <c r="A203" s="13"/>
      <c r="B203" s="259"/>
      <c r="C203" s="260"/>
      <c r="D203" s="250" t="s">
        <v>189</v>
      </c>
      <c r="E203" s="261" t="s">
        <v>1</v>
      </c>
      <c r="F203" s="262" t="s">
        <v>609</v>
      </c>
      <c r="G203" s="260"/>
      <c r="H203" s="263">
        <v>107.8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189</v>
      </c>
      <c r="AU203" s="269" t="s">
        <v>86</v>
      </c>
      <c r="AV203" s="13" t="s">
        <v>86</v>
      </c>
      <c r="AW203" s="13" t="s">
        <v>32</v>
      </c>
      <c r="AX203" s="13" t="s">
        <v>76</v>
      </c>
      <c r="AY203" s="269" t="s">
        <v>132</v>
      </c>
    </row>
    <row r="204" spans="1:51" s="14" customFormat="1" ht="12">
      <c r="A204" s="14"/>
      <c r="B204" s="270"/>
      <c r="C204" s="271"/>
      <c r="D204" s="250" t="s">
        <v>189</v>
      </c>
      <c r="E204" s="272" t="s">
        <v>1</v>
      </c>
      <c r="F204" s="273" t="s">
        <v>191</v>
      </c>
      <c r="G204" s="271"/>
      <c r="H204" s="274">
        <v>261.616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189</v>
      </c>
      <c r="AU204" s="280" t="s">
        <v>86</v>
      </c>
      <c r="AV204" s="14" t="s">
        <v>148</v>
      </c>
      <c r="AW204" s="14" t="s">
        <v>32</v>
      </c>
      <c r="AX204" s="14" t="s">
        <v>84</v>
      </c>
      <c r="AY204" s="280" t="s">
        <v>132</v>
      </c>
    </row>
    <row r="205" spans="1:65" s="2" customFormat="1" ht="21.75" customHeight="1">
      <c r="A205" s="38"/>
      <c r="B205" s="39"/>
      <c r="C205" s="236" t="s">
        <v>319</v>
      </c>
      <c r="D205" s="236" t="s">
        <v>135</v>
      </c>
      <c r="E205" s="237" t="s">
        <v>240</v>
      </c>
      <c r="F205" s="238" t="s">
        <v>241</v>
      </c>
      <c r="G205" s="239" t="s">
        <v>194</v>
      </c>
      <c r="H205" s="240">
        <v>107.8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41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148</v>
      </c>
      <c r="AT205" s="248" t="s">
        <v>135</v>
      </c>
      <c r="AU205" s="248" t="s">
        <v>86</v>
      </c>
      <c r="AY205" s="17" t="s">
        <v>132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84</v>
      </c>
      <c r="BK205" s="249">
        <f>ROUND(I205*H205,2)</f>
        <v>0</v>
      </c>
      <c r="BL205" s="17" t="s">
        <v>148</v>
      </c>
      <c r="BM205" s="248" t="s">
        <v>610</v>
      </c>
    </row>
    <row r="206" spans="1:51" s="13" customFormat="1" ht="12">
      <c r="A206" s="13"/>
      <c r="B206" s="259"/>
      <c r="C206" s="260"/>
      <c r="D206" s="250" t="s">
        <v>189</v>
      </c>
      <c r="E206" s="261" t="s">
        <v>1</v>
      </c>
      <c r="F206" s="262" t="s">
        <v>611</v>
      </c>
      <c r="G206" s="260"/>
      <c r="H206" s="263">
        <v>107.8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189</v>
      </c>
      <c r="AU206" s="269" t="s">
        <v>86</v>
      </c>
      <c r="AV206" s="13" t="s">
        <v>86</v>
      </c>
      <c r="AW206" s="13" t="s">
        <v>32</v>
      </c>
      <c r="AX206" s="13" t="s">
        <v>84</v>
      </c>
      <c r="AY206" s="269" t="s">
        <v>132</v>
      </c>
    </row>
    <row r="207" spans="1:65" s="2" customFormat="1" ht="21.75" customHeight="1">
      <c r="A207" s="38"/>
      <c r="B207" s="39"/>
      <c r="C207" s="236" t="s">
        <v>324</v>
      </c>
      <c r="D207" s="236" t="s">
        <v>135</v>
      </c>
      <c r="E207" s="237" t="s">
        <v>612</v>
      </c>
      <c r="F207" s="238" t="s">
        <v>613</v>
      </c>
      <c r="G207" s="239" t="s">
        <v>194</v>
      </c>
      <c r="H207" s="240">
        <v>1641.025</v>
      </c>
      <c r="I207" s="241"/>
      <c r="J207" s="242">
        <f>ROUND(I207*H207,2)</f>
        <v>0</v>
      </c>
      <c r="K207" s="243"/>
      <c r="L207" s="44"/>
      <c r="M207" s="244" t="s">
        <v>1</v>
      </c>
      <c r="N207" s="245" t="s">
        <v>41</v>
      </c>
      <c r="O207" s="91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148</v>
      </c>
      <c r="AT207" s="248" t="s">
        <v>135</v>
      </c>
      <c r="AU207" s="248" t="s">
        <v>86</v>
      </c>
      <c r="AY207" s="17" t="s">
        <v>132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84</v>
      </c>
      <c r="BK207" s="249">
        <f>ROUND(I207*H207,2)</f>
        <v>0</v>
      </c>
      <c r="BL207" s="17" t="s">
        <v>148</v>
      </c>
      <c r="BM207" s="248" t="s">
        <v>614</v>
      </c>
    </row>
    <row r="208" spans="1:51" s="13" customFormat="1" ht="12">
      <c r="A208" s="13"/>
      <c r="B208" s="259"/>
      <c r="C208" s="260"/>
      <c r="D208" s="250" t="s">
        <v>189</v>
      </c>
      <c r="E208" s="261" t="s">
        <v>1</v>
      </c>
      <c r="F208" s="262" t="s">
        <v>615</v>
      </c>
      <c r="G208" s="260"/>
      <c r="H208" s="263">
        <v>1261.15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189</v>
      </c>
      <c r="AU208" s="269" t="s">
        <v>86</v>
      </c>
      <c r="AV208" s="13" t="s">
        <v>86</v>
      </c>
      <c r="AW208" s="13" t="s">
        <v>32</v>
      </c>
      <c r="AX208" s="13" t="s">
        <v>76</v>
      </c>
      <c r="AY208" s="269" t="s">
        <v>132</v>
      </c>
    </row>
    <row r="209" spans="1:51" s="13" customFormat="1" ht="12">
      <c r="A209" s="13"/>
      <c r="B209" s="259"/>
      <c r="C209" s="260"/>
      <c r="D209" s="250" t="s">
        <v>189</v>
      </c>
      <c r="E209" s="261" t="s">
        <v>1</v>
      </c>
      <c r="F209" s="262" t="s">
        <v>616</v>
      </c>
      <c r="G209" s="260"/>
      <c r="H209" s="263">
        <v>171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189</v>
      </c>
      <c r="AU209" s="269" t="s">
        <v>86</v>
      </c>
      <c r="AV209" s="13" t="s">
        <v>86</v>
      </c>
      <c r="AW209" s="13" t="s">
        <v>32</v>
      </c>
      <c r="AX209" s="13" t="s">
        <v>76</v>
      </c>
      <c r="AY209" s="269" t="s">
        <v>132</v>
      </c>
    </row>
    <row r="210" spans="1:51" s="13" customFormat="1" ht="12">
      <c r="A210" s="13"/>
      <c r="B210" s="259"/>
      <c r="C210" s="260"/>
      <c r="D210" s="250" t="s">
        <v>189</v>
      </c>
      <c r="E210" s="261" t="s">
        <v>1</v>
      </c>
      <c r="F210" s="262" t="s">
        <v>565</v>
      </c>
      <c r="G210" s="260"/>
      <c r="H210" s="263">
        <v>142.875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189</v>
      </c>
      <c r="AU210" s="269" t="s">
        <v>86</v>
      </c>
      <c r="AV210" s="13" t="s">
        <v>86</v>
      </c>
      <c r="AW210" s="13" t="s">
        <v>32</v>
      </c>
      <c r="AX210" s="13" t="s">
        <v>76</v>
      </c>
      <c r="AY210" s="269" t="s">
        <v>132</v>
      </c>
    </row>
    <row r="211" spans="1:51" s="13" customFormat="1" ht="12">
      <c r="A211" s="13"/>
      <c r="B211" s="259"/>
      <c r="C211" s="260"/>
      <c r="D211" s="250" t="s">
        <v>189</v>
      </c>
      <c r="E211" s="261" t="s">
        <v>1</v>
      </c>
      <c r="F211" s="262" t="s">
        <v>196</v>
      </c>
      <c r="G211" s="260"/>
      <c r="H211" s="263">
        <v>66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189</v>
      </c>
      <c r="AU211" s="269" t="s">
        <v>86</v>
      </c>
      <c r="AV211" s="13" t="s">
        <v>86</v>
      </c>
      <c r="AW211" s="13" t="s">
        <v>32</v>
      </c>
      <c r="AX211" s="13" t="s">
        <v>76</v>
      </c>
      <c r="AY211" s="269" t="s">
        <v>132</v>
      </c>
    </row>
    <row r="212" spans="1:51" s="14" customFormat="1" ht="12">
      <c r="A212" s="14"/>
      <c r="B212" s="270"/>
      <c r="C212" s="271"/>
      <c r="D212" s="250" t="s">
        <v>189</v>
      </c>
      <c r="E212" s="272" t="s">
        <v>1</v>
      </c>
      <c r="F212" s="273" t="s">
        <v>191</v>
      </c>
      <c r="G212" s="271"/>
      <c r="H212" s="274">
        <v>1641.025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189</v>
      </c>
      <c r="AU212" s="280" t="s">
        <v>86</v>
      </c>
      <c r="AV212" s="14" t="s">
        <v>148</v>
      </c>
      <c r="AW212" s="14" t="s">
        <v>32</v>
      </c>
      <c r="AX212" s="14" t="s">
        <v>84</v>
      </c>
      <c r="AY212" s="280" t="s">
        <v>132</v>
      </c>
    </row>
    <row r="213" spans="1:65" s="2" customFormat="1" ht="21.75" customHeight="1">
      <c r="A213" s="38"/>
      <c r="B213" s="39"/>
      <c r="C213" s="236" t="s">
        <v>329</v>
      </c>
      <c r="D213" s="236" t="s">
        <v>135</v>
      </c>
      <c r="E213" s="237" t="s">
        <v>244</v>
      </c>
      <c r="F213" s="238" t="s">
        <v>245</v>
      </c>
      <c r="G213" s="239" t="s">
        <v>187</v>
      </c>
      <c r="H213" s="240">
        <v>3145</v>
      </c>
      <c r="I213" s="241"/>
      <c r="J213" s="242">
        <f>ROUND(I213*H213,2)</f>
        <v>0</v>
      </c>
      <c r="K213" s="243"/>
      <c r="L213" s="44"/>
      <c r="M213" s="244" t="s">
        <v>1</v>
      </c>
      <c r="N213" s="245" t="s">
        <v>41</v>
      </c>
      <c r="O213" s="91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8" t="s">
        <v>148</v>
      </c>
      <c r="AT213" s="248" t="s">
        <v>135</v>
      </c>
      <c r="AU213" s="248" t="s">
        <v>86</v>
      </c>
      <c r="AY213" s="17" t="s">
        <v>132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84</v>
      </c>
      <c r="BK213" s="249">
        <f>ROUND(I213*H213,2)</f>
        <v>0</v>
      </c>
      <c r="BL213" s="17" t="s">
        <v>148</v>
      </c>
      <c r="BM213" s="248" t="s">
        <v>617</v>
      </c>
    </row>
    <row r="214" spans="1:51" s="13" customFormat="1" ht="12">
      <c r="A214" s="13"/>
      <c r="B214" s="259"/>
      <c r="C214" s="260"/>
      <c r="D214" s="250" t="s">
        <v>189</v>
      </c>
      <c r="E214" s="261" t="s">
        <v>1</v>
      </c>
      <c r="F214" s="262" t="s">
        <v>618</v>
      </c>
      <c r="G214" s="260"/>
      <c r="H214" s="263">
        <v>3145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189</v>
      </c>
      <c r="AU214" s="269" t="s">
        <v>86</v>
      </c>
      <c r="AV214" s="13" t="s">
        <v>86</v>
      </c>
      <c r="AW214" s="13" t="s">
        <v>32</v>
      </c>
      <c r="AX214" s="13" t="s">
        <v>84</v>
      </c>
      <c r="AY214" s="269" t="s">
        <v>132</v>
      </c>
    </row>
    <row r="215" spans="1:65" s="2" customFormat="1" ht="16.5" customHeight="1">
      <c r="A215" s="38"/>
      <c r="B215" s="39"/>
      <c r="C215" s="236" t="s">
        <v>335</v>
      </c>
      <c r="D215" s="236" t="s">
        <v>135</v>
      </c>
      <c r="E215" s="237" t="s">
        <v>619</v>
      </c>
      <c r="F215" s="238" t="s">
        <v>620</v>
      </c>
      <c r="G215" s="239" t="s">
        <v>254</v>
      </c>
      <c r="H215" s="240">
        <v>284.56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41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148</v>
      </c>
      <c r="AT215" s="248" t="s">
        <v>135</v>
      </c>
      <c r="AU215" s="248" t="s">
        <v>86</v>
      </c>
      <c r="AY215" s="17" t="s">
        <v>132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84</v>
      </c>
      <c r="BK215" s="249">
        <f>ROUND(I215*H215,2)</f>
        <v>0</v>
      </c>
      <c r="BL215" s="17" t="s">
        <v>148</v>
      </c>
      <c r="BM215" s="248" t="s">
        <v>621</v>
      </c>
    </row>
    <row r="216" spans="1:51" s="13" customFormat="1" ht="12">
      <c r="A216" s="13"/>
      <c r="B216" s="259"/>
      <c r="C216" s="260"/>
      <c r="D216" s="250" t="s">
        <v>189</v>
      </c>
      <c r="E216" s="261" t="s">
        <v>1</v>
      </c>
      <c r="F216" s="262" t="s">
        <v>622</v>
      </c>
      <c r="G216" s="260"/>
      <c r="H216" s="263">
        <v>284.56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189</v>
      </c>
      <c r="AU216" s="269" t="s">
        <v>86</v>
      </c>
      <c r="AV216" s="13" t="s">
        <v>86</v>
      </c>
      <c r="AW216" s="13" t="s">
        <v>32</v>
      </c>
      <c r="AX216" s="13" t="s">
        <v>84</v>
      </c>
      <c r="AY216" s="269" t="s">
        <v>132</v>
      </c>
    </row>
    <row r="217" spans="1:65" s="2" customFormat="1" ht="16.5" customHeight="1">
      <c r="A217" s="38"/>
      <c r="B217" s="39"/>
      <c r="C217" s="236" t="s">
        <v>339</v>
      </c>
      <c r="D217" s="236" t="s">
        <v>135</v>
      </c>
      <c r="E217" s="237" t="s">
        <v>257</v>
      </c>
      <c r="F217" s="238" t="s">
        <v>258</v>
      </c>
      <c r="G217" s="239" t="s">
        <v>194</v>
      </c>
      <c r="H217" s="240">
        <v>2049.872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41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148</v>
      </c>
      <c r="AT217" s="248" t="s">
        <v>135</v>
      </c>
      <c r="AU217" s="248" t="s">
        <v>86</v>
      </c>
      <c r="AY217" s="17" t="s">
        <v>132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84</v>
      </c>
      <c r="BK217" s="249">
        <f>ROUND(I217*H217,2)</f>
        <v>0</v>
      </c>
      <c r="BL217" s="17" t="s">
        <v>148</v>
      </c>
      <c r="BM217" s="248" t="s">
        <v>623</v>
      </c>
    </row>
    <row r="218" spans="1:51" s="13" customFormat="1" ht="12">
      <c r="A218" s="13"/>
      <c r="B218" s="259"/>
      <c r="C218" s="260"/>
      <c r="D218" s="250" t="s">
        <v>189</v>
      </c>
      <c r="E218" s="261" t="s">
        <v>1</v>
      </c>
      <c r="F218" s="262" t="s">
        <v>624</v>
      </c>
      <c r="G218" s="260"/>
      <c r="H218" s="263">
        <v>148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189</v>
      </c>
      <c r="AU218" s="269" t="s">
        <v>86</v>
      </c>
      <c r="AV218" s="13" t="s">
        <v>86</v>
      </c>
      <c r="AW218" s="13" t="s">
        <v>32</v>
      </c>
      <c r="AX218" s="13" t="s">
        <v>76</v>
      </c>
      <c r="AY218" s="269" t="s">
        <v>132</v>
      </c>
    </row>
    <row r="219" spans="1:51" s="13" customFormat="1" ht="12">
      <c r="A219" s="13"/>
      <c r="B219" s="259"/>
      <c r="C219" s="260"/>
      <c r="D219" s="250" t="s">
        <v>189</v>
      </c>
      <c r="E219" s="261" t="s">
        <v>1</v>
      </c>
      <c r="F219" s="262" t="s">
        <v>605</v>
      </c>
      <c r="G219" s="260"/>
      <c r="H219" s="263">
        <v>416.5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189</v>
      </c>
      <c r="AU219" s="269" t="s">
        <v>86</v>
      </c>
      <c r="AV219" s="13" t="s">
        <v>86</v>
      </c>
      <c r="AW219" s="13" t="s">
        <v>32</v>
      </c>
      <c r="AX219" s="13" t="s">
        <v>76</v>
      </c>
      <c r="AY219" s="269" t="s">
        <v>132</v>
      </c>
    </row>
    <row r="220" spans="1:51" s="13" customFormat="1" ht="12">
      <c r="A220" s="13"/>
      <c r="B220" s="259"/>
      <c r="C220" s="260"/>
      <c r="D220" s="250" t="s">
        <v>189</v>
      </c>
      <c r="E220" s="261" t="s">
        <v>1</v>
      </c>
      <c r="F220" s="262" t="s">
        <v>625</v>
      </c>
      <c r="G220" s="260"/>
      <c r="H220" s="263">
        <v>1249.5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189</v>
      </c>
      <c r="AU220" s="269" t="s">
        <v>86</v>
      </c>
      <c r="AV220" s="13" t="s">
        <v>86</v>
      </c>
      <c r="AW220" s="13" t="s">
        <v>32</v>
      </c>
      <c r="AX220" s="13" t="s">
        <v>76</v>
      </c>
      <c r="AY220" s="269" t="s">
        <v>132</v>
      </c>
    </row>
    <row r="221" spans="1:51" s="13" customFormat="1" ht="12">
      <c r="A221" s="13"/>
      <c r="B221" s="259"/>
      <c r="C221" s="260"/>
      <c r="D221" s="250" t="s">
        <v>189</v>
      </c>
      <c r="E221" s="261" t="s">
        <v>1</v>
      </c>
      <c r="F221" s="262" t="s">
        <v>603</v>
      </c>
      <c r="G221" s="260"/>
      <c r="H221" s="263">
        <v>235.872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189</v>
      </c>
      <c r="AU221" s="269" t="s">
        <v>86</v>
      </c>
      <c r="AV221" s="13" t="s">
        <v>86</v>
      </c>
      <c r="AW221" s="13" t="s">
        <v>32</v>
      </c>
      <c r="AX221" s="13" t="s">
        <v>76</v>
      </c>
      <c r="AY221" s="269" t="s">
        <v>132</v>
      </c>
    </row>
    <row r="222" spans="1:51" s="14" customFormat="1" ht="12">
      <c r="A222" s="14"/>
      <c r="B222" s="270"/>
      <c r="C222" s="271"/>
      <c r="D222" s="250" t="s">
        <v>189</v>
      </c>
      <c r="E222" s="272" t="s">
        <v>1</v>
      </c>
      <c r="F222" s="273" t="s">
        <v>191</v>
      </c>
      <c r="G222" s="271"/>
      <c r="H222" s="274">
        <v>2049.872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189</v>
      </c>
      <c r="AU222" s="280" t="s">
        <v>86</v>
      </c>
      <c r="AV222" s="14" t="s">
        <v>148</v>
      </c>
      <c r="AW222" s="14" t="s">
        <v>32</v>
      </c>
      <c r="AX222" s="14" t="s">
        <v>84</v>
      </c>
      <c r="AY222" s="280" t="s">
        <v>132</v>
      </c>
    </row>
    <row r="223" spans="1:65" s="2" customFormat="1" ht="21.75" customHeight="1">
      <c r="A223" s="38"/>
      <c r="B223" s="39"/>
      <c r="C223" s="236" t="s">
        <v>344</v>
      </c>
      <c r="D223" s="236" t="s">
        <v>135</v>
      </c>
      <c r="E223" s="237" t="s">
        <v>626</v>
      </c>
      <c r="F223" s="238" t="s">
        <v>627</v>
      </c>
      <c r="G223" s="239" t="s">
        <v>254</v>
      </c>
      <c r="H223" s="240">
        <v>3592.833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41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148</v>
      </c>
      <c r="AT223" s="248" t="s">
        <v>135</v>
      </c>
      <c r="AU223" s="248" t="s">
        <v>86</v>
      </c>
      <c r="AY223" s="17" t="s">
        <v>132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17" t="s">
        <v>84</v>
      </c>
      <c r="BK223" s="249">
        <f>ROUND(I223*H223,2)</f>
        <v>0</v>
      </c>
      <c r="BL223" s="17" t="s">
        <v>148</v>
      </c>
      <c r="BM223" s="248" t="s">
        <v>628</v>
      </c>
    </row>
    <row r="224" spans="1:51" s="13" customFormat="1" ht="12">
      <c r="A224" s="13"/>
      <c r="B224" s="259"/>
      <c r="C224" s="260"/>
      <c r="D224" s="250" t="s">
        <v>189</v>
      </c>
      <c r="E224" s="261" t="s">
        <v>1</v>
      </c>
      <c r="F224" s="262" t="s">
        <v>624</v>
      </c>
      <c r="G224" s="260"/>
      <c r="H224" s="263">
        <v>148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189</v>
      </c>
      <c r="AU224" s="269" t="s">
        <v>86</v>
      </c>
      <c r="AV224" s="13" t="s">
        <v>86</v>
      </c>
      <c r="AW224" s="13" t="s">
        <v>32</v>
      </c>
      <c r="AX224" s="13" t="s">
        <v>76</v>
      </c>
      <c r="AY224" s="269" t="s">
        <v>132</v>
      </c>
    </row>
    <row r="225" spans="1:51" s="13" customFormat="1" ht="12">
      <c r="A225" s="13"/>
      <c r="B225" s="259"/>
      <c r="C225" s="260"/>
      <c r="D225" s="250" t="s">
        <v>189</v>
      </c>
      <c r="E225" s="261" t="s">
        <v>1</v>
      </c>
      <c r="F225" s="262" t="s">
        <v>605</v>
      </c>
      <c r="G225" s="260"/>
      <c r="H225" s="263">
        <v>416.5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189</v>
      </c>
      <c r="AU225" s="269" t="s">
        <v>86</v>
      </c>
      <c r="AV225" s="13" t="s">
        <v>86</v>
      </c>
      <c r="AW225" s="13" t="s">
        <v>32</v>
      </c>
      <c r="AX225" s="13" t="s">
        <v>76</v>
      </c>
      <c r="AY225" s="269" t="s">
        <v>132</v>
      </c>
    </row>
    <row r="226" spans="1:51" s="13" customFormat="1" ht="12">
      <c r="A226" s="13"/>
      <c r="B226" s="259"/>
      <c r="C226" s="260"/>
      <c r="D226" s="250" t="s">
        <v>189</v>
      </c>
      <c r="E226" s="261" t="s">
        <v>1</v>
      </c>
      <c r="F226" s="262" t="s">
        <v>629</v>
      </c>
      <c r="G226" s="260"/>
      <c r="H226" s="263">
        <v>1141.7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189</v>
      </c>
      <c r="AU226" s="269" t="s">
        <v>86</v>
      </c>
      <c r="AV226" s="13" t="s">
        <v>86</v>
      </c>
      <c r="AW226" s="13" t="s">
        <v>32</v>
      </c>
      <c r="AX226" s="13" t="s">
        <v>76</v>
      </c>
      <c r="AY226" s="269" t="s">
        <v>132</v>
      </c>
    </row>
    <row r="227" spans="1:51" s="13" customFormat="1" ht="12">
      <c r="A227" s="13"/>
      <c r="B227" s="259"/>
      <c r="C227" s="260"/>
      <c r="D227" s="250" t="s">
        <v>189</v>
      </c>
      <c r="E227" s="261" t="s">
        <v>1</v>
      </c>
      <c r="F227" s="262" t="s">
        <v>603</v>
      </c>
      <c r="G227" s="260"/>
      <c r="H227" s="263">
        <v>235.872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189</v>
      </c>
      <c r="AU227" s="269" t="s">
        <v>86</v>
      </c>
      <c r="AV227" s="13" t="s">
        <v>86</v>
      </c>
      <c r="AW227" s="13" t="s">
        <v>32</v>
      </c>
      <c r="AX227" s="13" t="s">
        <v>76</v>
      </c>
      <c r="AY227" s="269" t="s">
        <v>132</v>
      </c>
    </row>
    <row r="228" spans="1:51" s="14" customFormat="1" ht="12">
      <c r="A228" s="14"/>
      <c r="B228" s="270"/>
      <c r="C228" s="271"/>
      <c r="D228" s="250" t="s">
        <v>189</v>
      </c>
      <c r="E228" s="272" t="s">
        <v>1</v>
      </c>
      <c r="F228" s="273" t="s">
        <v>191</v>
      </c>
      <c r="G228" s="271"/>
      <c r="H228" s="274">
        <v>1942.0720000000001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189</v>
      </c>
      <c r="AU228" s="280" t="s">
        <v>86</v>
      </c>
      <c r="AV228" s="14" t="s">
        <v>148</v>
      </c>
      <c r="AW228" s="14" t="s">
        <v>32</v>
      </c>
      <c r="AX228" s="14" t="s">
        <v>84</v>
      </c>
      <c r="AY228" s="280" t="s">
        <v>132</v>
      </c>
    </row>
    <row r="229" spans="1:51" s="13" customFormat="1" ht="12">
      <c r="A229" s="13"/>
      <c r="B229" s="259"/>
      <c r="C229" s="260"/>
      <c r="D229" s="250" t="s">
        <v>189</v>
      </c>
      <c r="E229" s="260"/>
      <c r="F229" s="262" t="s">
        <v>630</v>
      </c>
      <c r="G229" s="260"/>
      <c r="H229" s="263">
        <v>3592.833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189</v>
      </c>
      <c r="AU229" s="269" t="s">
        <v>86</v>
      </c>
      <c r="AV229" s="13" t="s">
        <v>86</v>
      </c>
      <c r="AW229" s="13" t="s">
        <v>4</v>
      </c>
      <c r="AX229" s="13" t="s">
        <v>84</v>
      </c>
      <c r="AY229" s="269" t="s">
        <v>132</v>
      </c>
    </row>
    <row r="230" spans="1:65" s="2" customFormat="1" ht="21.75" customHeight="1">
      <c r="A230" s="38"/>
      <c r="B230" s="39"/>
      <c r="C230" s="236" t="s">
        <v>349</v>
      </c>
      <c r="D230" s="236" t="s">
        <v>135</v>
      </c>
      <c r="E230" s="237" t="s">
        <v>631</v>
      </c>
      <c r="F230" s="238" t="s">
        <v>632</v>
      </c>
      <c r="G230" s="239" t="s">
        <v>187</v>
      </c>
      <c r="H230" s="240">
        <v>1538.16</v>
      </c>
      <c r="I230" s="241"/>
      <c r="J230" s="242">
        <f>ROUND(I230*H230,2)</f>
        <v>0</v>
      </c>
      <c r="K230" s="243"/>
      <c r="L230" s="44"/>
      <c r="M230" s="244" t="s">
        <v>1</v>
      </c>
      <c r="N230" s="245" t="s">
        <v>41</v>
      </c>
      <c r="O230" s="91"/>
      <c r="P230" s="246">
        <f>O230*H230</f>
        <v>0</v>
      </c>
      <c r="Q230" s="246">
        <v>0</v>
      </c>
      <c r="R230" s="246">
        <f>Q230*H230</f>
        <v>0</v>
      </c>
      <c r="S230" s="246">
        <v>0</v>
      </c>
      <c r="T230" s="24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8" t="s">
        <v>148</v>
      </c>
      <c r="AT230" s="248" t="s">
        <v>135</v>
      </c>
      <c r="AU230" s="248" t="s">
        <v>86</v>
      </c>
      <c r="AY230" s="17" t="s">
        <v>132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17" t="s">
        <v>84</v>
      </c>
      <c r="BK230" s="249">
        <f>ROUND(I230*H230,2)</f>
        <v>0</v>
      </c>
      <c r="BL230" s="17" t="s">
        <v>148</v>
      </c>
      <c r="BM230" s="248" t="s">
        <v>633</v>
      </c>
    </row>
    <row r="231" spans="1:51" s="13" customFormat="1" ht="12">
      <c r="A231" s="13"/>
      <c r="B231" s="259"/>
      <c r="C231" s="260"/>
      <c r="D231" s="250" t="s">
        <v>189</v>
      </c>
      <c r="E231" s="261" t="s">
        <v>1</v>
      </c>
      <c r="F231" s="262" t="s">
        <v>634</v>
      </c>
      <c r="G231" s="260"/>
      <c r="H231" s="263">
        <v>1538.16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189</v>
      </c>
      <c r="AU231" s="269" t="s">
        <v>86</v>
      </c>
      <c r="AV231" s="13" t="s">
        <v>86</v>
      </c>
      <c r="AW231" s="13" t="s">
        <v>32</v>
      </c>
      <c r="AX231" s="13" t="s">
        <v>76</v>
      </c>
      <c r="AY231" s="269" t="s">
        <v>132</v>
      </c>
    </row>
    <row r="232" spans="1:51" s="14" customFormat="1" ht="12">
      <c r="A232" s="14"/>
      <c r="B232" s="270"/>
      <c r="C232" s="271"/>
      <c r="D232" s="250" t="s">
        <v>189</v>
      </c>
      <c r="E232" s="272" t="s">
        <v>1</v>
      </c>
      <c r="F232" s="273" t="s">
        <v>191</v>
      </c>
      <c r="G232" s="271"/>
      <c r="H232" s="274">
        <v>1538.16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189</v>
      </c>
      <c r="AU232" s="280" t="s">
        <v>86</v>
      </c>
      <c r="AV232" s="14" t="s">
        <v>148</v>
      </c>
      <c r="AW232" s="14" t="s">
        <v>32</v>
      </c>
      <c r="AX232" s="14" t="s">
        <v>84</v>
      </c>
      <c r="AY232" s="280" t="s">
        <v>132</v>
      </c>
    </row>
    <row r="233" spans="1:65" s="2" customFormat="1" ht="21.75" customHeight="1">
      <c r="A233" s="38"/>
      <c r="B233" s="39"/>
      <c r="C233" s="236" t="s">
        <v>355</v>
      </c>
      <c r="D233" s="236" t="s">
        <v>135</v>
      </c>
      <c r="E233" s="237" t="s">
        <v>635</v>
      </c>
      <c r="F233" s="238" t="s">
        <v>636</v>
      </c>
      <c r="G233" s="239" t="s">
        <v>187</v>
      </c>
      <c r="H233" s="240">
        <v>2792.225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41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148</v>
      </c>
      <c r="AT233" s="248" t="s">
        <v>135</v>
      </c>
      <c r="AU233" s="248" t="s">
        <v>86</v>
      </c>
      <c r="AY233" s="17" t="s">
        <v>132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17" t="s">
        <v>84</v>
      </c>
      <c r="BK233" s="249">
        <f>ROUND(I233*H233,2)</f>
        <v>0</v>
      </c>
      <c r="BL233" s="17" t="s">
        <v>148</v>
      </c>
      <c r="BM233" s="248" t="s">
        <v>637</v>
      </c>
    </row>
    <row r="234" spans="1:51" s="13" customFormat="1" ht="12">
      <c r="A234" s="13"/>
      <c r="B234" s="259"/>
      <c r="C234" s="260"/>
      <c r="D234" s="250" t="s">
        <v>189</v>
      </c>
      <c r="E234" s="261" t="s">
        <v>1</v>
      </c>
      <c r="F234" s="262" t="s">
        <v>638</v>
      </c>
      <c r="G234" s="260"/>
      <c r="H234" s="263">
        <v>2751.6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189</v>
      </c>
      <c r="AU234" s="269" t="s">
        <v>86</v>
      </c>
      <c r="AV234" s="13" t="s">
        <v>86</v>
      </c>
      <c r="AW234" s="13" t="s">
        <v>32</v>
      </c>
      <c r="AX234" s="13" t="s">
        <v>76</v>
      </c>
      <c r="AY234" s="269" t="s">
        <v>132</v>
      </c>
    </row>
    <row r="235" spans="1:51" s="13" customFormat="1" ht="12">
      <c r="A235" s="13"/>
      <c r="B235" s="259"/>
      <c r="C235" s="260"/>
      <c r="D235" s="250" t="s">
        <v>189</v>
      </c>
      <c r="E235" s="261" t="s">
        <v>1</v>
      </c>
      <c r="F235" s="262" t="s">
        <v>639</v>
      </c>
      <c r="G235" s="260"/>
      <c r="H235" s="263">
        <v>40.625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189</v>
      </c>
      <c r="AU235" s="269" t="s">
        <v>86</v>
      </c>
      <c r="AV235" s="13" t="s">
        <v>86</v>
      </c>
      <c r="AW235" s="13" t="s">
        <v>32</v>
      </c>
      <c r="AX235" s="13" t="s">
        <v>76</v>
      </c>
      <c r="AY235" s="269" t="s">
        <v>132</v>
      </c>
    </row>
    <row r="236" spans="1:51" s="14" customFormat="1" ht="12">
      <c r="A236" s="14"/>
      <c r="B236" s="270"/>
      <c r="C236" s="271"/>
      <c r="D236" s="250" t="s">
        <v>189</v>
      </c>
      <c r="E236" s="272" t="s">
        <v>1</v>
      </c>
      <c r="F236" s="273" t="s">
        <v>191</v>
      </c>
      <c r="G236" s="271"/>
      <c r="H236" s="274">
        <v>2792.225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189</v>
      </c>
      <c r="AU236" s="280" t="s">
        <v>86</v>
      </c>
      <c r="AV236" s="14" t="s">
        <v>148</v>
      </c>
      <c r="AW236" s="14" t="s">
        <v>32</v>
      </c>
      <c r="AX236" s="14" t="s">
        <v>84</v>
      </c>
      <c r="AY236" s="280" t="s">
        <v>132</v>
      </c>
    </row>
    <row r="237" spans="1:65" s="2" customFormat="1" ht="21.75" customHeight="1">
      <c r="A237" s="38"/>
      <c r="B237" s="39"/>
      <c r="C237" s="236" t="s">
        <v>360</v>
      </c>
      <c r="D237" s="236" t="s">
        <v>135</v>
      </c>
      <c r="E237" s="237" t="s">
        <v>640</v>
      </c>
      <c r="F237" s="238" t="s">
        <v>641</v>
      </c>
      <c r="G237" s="239" t="s">
        <v>187</v>
      </c>
      <c r="H237" s="240">
        <v>1068.16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41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148</v>
      </c>
      <c r="AT237" s="248" t="s">
        <v>135</v>
      </c>
      <c r="AU237" s="248" t="s">
        <v>86</v>
      </c>
      <c r="AY237" s="17" t="s">
        <v>132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17" t="s">
        <v>84</v>
      </c>
      <c r="BK237" s="249">
        <f>ROUND(I237*H237,2)</f>
        <v>0</v>
      </c>
      <c r="BL237" s="17" t="s">
        <v>148</v>
      </c>
      <c r="BM237" s="248" t="s">
        <v>642</v>
      </c>
    </row>
    <row r="238" spans="1:51" s="13" customFormat="1" ht="12">
      <c r="A238" s="13"/>
      <c r="B238" s="259"/>
      <c r="C238" s="260"/>
      <c r="D238" s="250" t="s">
        <v>189</v>
      </c>
      <c r="E238" s="261" t="s">
        <v>1</v>
      </c>
      <c r="F238" s="262" t="s">
        <v>643</v>
      </c>
      <c r="G238" s="260"/>
      <c r="H238" s="263">
        <v>1068.16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189</v>
      </c>
      <c r="AU238" s="269" t="s">
        <v>86</v>
      </c>
      <c r="AV238" s="13" t="s">
        <v>86</v>
      </c>
      <c r="AW238" s="13" t="s">
        <v>32</v>
      </c>
      <c r="AX238" s="13" t="s">
        <v>84</v>
      </c>
      <c r="AY238" s="269" t="s">
        <v>132</v>
      </c>
    </row>
    <row r="239" spans="1:65" s="2" customFormat="1" ht="33" customHeight="1">
      <c r="A239" s="38"/>
      <c r="B239" s="39"/>
      <c r="C239" s="236" t="s">
        <v>364</v>
      </c>
      <c r="D239" s="236" t="s">
        <v>135</v>
      </c>
      <c r="E239" s="237" t="s">
        <v>644</v>
      </c>
      <c r="F239" s="238" t="s">
        <v>645</v>
      </c>
      <c r="G239" s="239" t="s">
        <v>187</v>
      </c>
      <c r="H239" s="240">
        <v>1538.16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41</v>
      </c>
      <c r="O239" s="91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148</v>
      </c>
      <c r="AT239" s="248" t="s">
        <v>135</v>
      </c>
      <c r="AU239" s="248" t="s">
        <v>86</v>
      </c>
      <c r="AY239" s="17" t="s">
        <v>132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84</v>
      </c>
      <c r="BK239" s="249">
        <f>ROUND(I239*H239,2)</f>
        <v>0</v>
      </c>
      <c r="BL239" s="17" t="s">
        <v>148</v>
      </c>
      <c r="BM239" s="248" t="s">
        <v>646</v>
      </c>
    </row>
    <row r="240" spans="1:51" s="13" customFormat="1" ht="12">
      <c r="A240" s="13"/>
      <c r="B240" s="259"/>
      <c r="C240" s="260"/>
      <c r="D240" s="250" t="s">
        <v>189</v>
      </c>
      <c r="E240" s="261" t="s">
        <v>1</v>
      </c>
      <c r="F240" s="262" t="s">
        <v>634</v>
      </c>
      <c r="G240" s="260"/>
      <c r="H240" s="263">
        <v>1538.16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189</v>
      </c>
      <c r="AU240" s="269" t="s">
        <v>86</v>
      </c>
      <c r="AV240" s="13" t="s">
        <v>86</v>
      </c>
      <c r="AW240" s="13" t="s">
        <v>32</v>
      </c>
      <c r="AX240" s="13" t="s">
        <v>76</v>
      </c>
      <c r="AY240" s="269" t="s">
        <v>132</v>
      </c>
    </row>
    <row r="241" spans="1:51" s="14" customFormat="1" ht="12">
      <c r="A241" s="14"/>
      <c r="B241" s="270"/>
      <c r="C241" s="271"/>
      <c r="D241" s="250" t="s">
        <v>189</v>
      </c>
      <c r="E241" s="272" t="s">
        <v>1</v>
      </c>
      <c r="F241" s="273" t="s">
        <v>191</v>
      </c>
      <c r="G241" s="271"/>
      <c r="H241" s="274">
        <v>1538.16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189</v>
      </c>
      <c r="AU241" s="280" t="s">
        <v>86</v>
      </c>
      <c r="AV241" s="14" t="s">
        <v>148</v>
      </c>
      <c r="AW241" s="14" t="s">
        <v>32</v>
      </c>
      <c r="AX241" s="14" t="s">
        <v>84</v>
      </c>
      <c r="AY241" s="280" t="s">
        <v>132</v>
      </c>
    </row>
    <row r="242" spans="1:65" s="2" customFormat="1" ht="16.5" customHeight="1">
      <c r="A242" s="38"/>
      <c r="B242" s="39"/>
      <c r="C242" s="281" t="s">
        <v>368</v>
      </c>
      <c r="D242" s="281" t="s">
        <v>271</v>
      </c>
      <c r="E242" s="282" t="s">
        <v>647</v>
      </c>
      <c r="F242" s="283" t="s">
        <v>648</v>
      </c>
      <c r="G242" s="284" t="s">
        <v>649</v>
      </c>
      <c r="H242" s="285">
        <v>38.454</v>
      </c>
      <c r="I242" s="286"/>
      <c r="J242" s="287">
        <f>ROUND(I242*H242,2)</f>
        <v>0</v>
      </c>
      <c r="K242" s="288"/>
      <c r="L242" s="289"/>
      <c r="M242" s="290" t="s">
        <v>1</v>
      </c>
      <c r="N242" s="291" t="s">
        <v>41</v>
      </c>
      <c r="O242" s="91"/>
      <c r="P242" s="246">
        <f>O242*H242</f>
        <v>0</v>
      </c>
      <c r="Q242" s="246">
        <v>0</v>
      </c>
      <c r="R242" s="246">
        <f>Q242*H242</f>
        <v>0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220</v>
      </c>
      <c r="AT242" s="248" t="s">
        <v>271</v>
      </c>
      <c r="AU242" s="248" t="s">
        <v>86</v>
      </c>
      <c r="AY242" s="17" t="s">
        <v>132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84</v>
      </c>
      <c r="BK242" s="249">
        <f>ROUND(I242*H242,2)</f>
        <v>0</v>
      </c>
      <c r="BL242" s="17" t="s">
        <v>148</v>
      </c>
      <c r="BM242" s="248" t="s">
        <v>650</v>
      </c>
    </row>
    <row r="243" spans="1:51" s="13" customFormat="1" ht="12">
      <c r="A243" s="13"/>
      <c r="B243" s="259"/>
      <c r="C243" s="260"/>
      <c r="D243" s="250" t="s">
        <v>189</v>
      </c>
      <c r="E243" s="261" t="s">
        <v>1</v>
      </c>
      <c r="F243" s="262" t="s">
        <v>651</v>
      </c>
      <c r="G243" s="260"/>
      <c r="H243" s="263">
        <v>38.454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189</v>
      </c>
      <c r="AU243" s="269" t="s">
        <v>86</v>
      </c>
      <c r="AV243" s="13" t="s">
        <v>86</v>
      </c>
      <c r="AW243" s="13" t="s">
        <v>32</v>
      </c>
      <c r="AX243" s="13" t="s">
        <v>76</v>
      </c>
      <c r="AY243" s="269" t="s">
        <v>132</v>
      </c>
    </row>
    <row r="244" spans="1:51" s="14" customFormat="1" ht="12">
      <c r="A244" s="14"/>
      <c r="B244" s="270"/>
      <c r="C244" s="271"/>
      <c r="D244" s="250" t="s">
        <v>189</v>
      </c>
      <c r="E244" s="272" t="s">
        <v>1</v>
      </c>
      <c r="F244" s="273" t="s">
        <v>191</v>
      </c>
      <c r="G244" s="271"/>
      <c r="H244" s="274">
        <v>38.454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189</v>
      </c>
      <c r="AU244" s="280" t="s">
        <v>86</v>
      </c>
      <c r="AV244" s="14" t="s">
        <v>148</v>
      </c>
      <c r="AW244" s="14" t="s">
        <v>32</v>
      </c>
      <c r="AX244" s="14" t="s">
        <v>84</v>
      </c>
      <c r="AY244" s="280" t="s">
        <v>132</v>
      </c>
    </row>
    <row r="245" spans="1:65" s="2" customFormat="1" ht="21.75" customHeight="1">
      <c r="A245" s="38"/>
      <c r="B245" s="39"/>
      <c r="C245" s="236" t="s">
        <v>372</v>
      </c>
      <c r="D245" s="236" t="s">
        <v>135</v>
      </c>
      <c r="E245" s="237" t="s">
        <v>652</v>
      </c>
      <c r="F245" s="238" t="s">
        <v>653</v>
      </c>
      <c r="G245" s="239" t="s">
        <v>187</v>
      </c>
      <c r="H245" s="240">
        <v>115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41</v>
      </c>
      <c r="O245" s="91"/>
      <c r="P245" s="246">
        <f>O245*H245</f>
        <v>0</v>
      </c>
      <c r="Q245" s="246">
        <v>0</v>
      </c>
      <c r="R245" s="246">
        <f>Q245*H245</f>
        <v>0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148</v>
      </c>
      <c r="AT245" s="248" t="s">
        <v>135</v>
      </c>
      <c r="AU245" s="248" t="s">
        <v>86</v>
      </c>
      <c r="AY245" s="17" t="s">
        <v>132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17" t="s">
        <v>84</v>
      </c>
      <c r="BK245" s="249">
        <f>ROUND(I245*H245,2)</f>
        <v>0</v>
      </c>
      <c r="BL245" s="17" t="s">
        <v>148</v>
      </c>
      <c r="BM245" s="248" t="s">
        <v>654</v>
      </c>
    </row>
    <row r="246" spans="1:65" s="2" customFormat="1" ht="16.5" customHeight="1">
      <c r="A246" s="38"/>
      <c r="B246" s="39"/>
      <c r="C246" s="236" t="s">
        <v>376</v>
      </c>
      <c r="D246" s="236" t="s">
        <v>135</v>
      </c>
      <c r="E246" s="237" t="s">
        <v>655</v>
      </c>
      <c r="F246" s="238" t="s">
        <v>656</v>
      </c>
      <c r="G246" s="239" t="s">
        <v>187</v>
      </c>
      <c r="H246" s="240">
        <v>355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41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148</v>
      </c>
      <c r="AT246" s="248" t="s">
        <v>135</v>
      </c>
      <c r="AU246" s="248" t="s">
        <v>86</v>
      </c>
      <c r="AY246" s="17" t="s">
        <v>132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17" t="s">
        <v>84</v>
      </c>
      <c r="BK246" s="249">
        <f>ROUND(I246*H246,2)</f>
        <v>0</v>
      </c>
      <c r="BL246" s="17" t="s">
        <v>148</v>
      </c>
      <c r="BM246" s="248" t="s">
        <v>657</v>
      </c>
    </row>
    <row r="247" spans="1:51" s="13" customFormat="1" ht="12">
      <c r="A247" s="13"/>
      <c r="B247" s="259"/>
      <c r="C247" s="260"/>
      <c r="D247" s="250" t="s">
        <v>189</v>
      </c>
      <c r="E247" s="261" t="s">
        <v>1</v>
      </c>
      <c r="F247" s="262" t="s">
        <v>658</v>
      </c>
      <c r="G247" s="260"/>
      <c r="H247" s="263">
        <v>355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189</v>
      </c>
      <c r="AU247" s="269" t="s">
        <v>86</v>
      </c>
      <c r="AV247" s="13" t="s">
        <v>86</v>
      </c>
      <c r="AW247" s="13" t="s">
        <v>32</v>
      </c>
      <c r="AX247" s="13" t="s">
        <v>84</v>
      </c>
      <c r="AY247" s="269" t="s">
        <v>132</v>
      </c>
    </row>
    <row r="248" spans="1:65" s="2" customFormat="1" ht="21.75" customHeight="1">
      <c r="A248" s="38"/>
      <c r="B248" s="39"/>
      <c r="C248" s="236" t="s">
        <v>382</v>
      </c>
      <c r="D248" s="236" t="s">
        <v>135</v>
      </c>
      <c r="E248" s="237" t="s">
        <v>659</v>
      </c>
      <c r="F248" s="238" t="s">
        <v>660</v>
      </c>
      <c r="G248" s="239" t="s">
        <v>187</v>
      </c>
      <c r="H248" s="240">
        <v>470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41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148</v>
      </c>
      <c r="AT248" s="248" t="s">
        <v>135</v>
      </c>
      <c r="AU248" s="248" t="s">
        <v>86</v>
      </c>
      <c r="AY248" s="17" t="s">
        <v>132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84</v>
      </c>
      <c r="BK248" s="249">
        <f>ROUND(I248*H248,2)</f>
        <v>0</v>
      </c>
      <c r="BL248" s="17" t="s">
        <v>148</v>
      </c>
      <c r="BM248" s="248" t="s">
        <v>661</v>
      </c>
    </row>
    <row r="249" spans="1:51" s="13" customFormat="1" ht="12">
      <c r="A249" s="13"/>
      <c r="B249" s="259"/>
      <c r="C249" s="260"/>
      <c r="D249" s="250" t="s">
        <v>189</v>
      </c>
      <c r="E249" s="261" t="s">
        <v>1</v>
      </c>
      <c r="F249" s="262" t="s">
        <v>662</v>
      </c>
      <c r="G249" s="260"/>
      <c r="H249" s="263">
        <v>470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189</v>
      </c>
      <c r="AU249" s="269" t="s">
        <v>86</v>
      </c>
      <c r="AV249" s="13" t="s">
        <v>86</v>
      </c>
      <c r="AW249" s="13" t="s">
        <v>32</v>
      </c>
      <c r="AX249" s="13" t="s">
        <v>84</v>
      </c>
      <c r="AY249" s="269" t="s">
        <v>132</v>
      </c>
    </row>
    <row r="250" spans="1:63" s="12" customFormat="1" ht="22.8" customHeight="1">
      <c r="A250" s="12"/>
      <c r="B250" s="220"/>
      <c r="C250" s="221"/>
      <c r="D250" s="222" t="s">
        <v>75</v>
      </c>
      <c r="E250" s="234" t="s">
        <v>86</v>
      </c>
      <c r="F250" s="234" t="s">
        <v>663</v>
      </c>
      <c r="G250" s="221"/>
      <c r="H250" s="221"/>
      <c r="I250" s="224"/>
      <c r="J250" s="235">
        <f>BK250</f>
        <v>0</v>
      </c>
      <c r="K250" s="221"/>
      <c r="L250" s="226"/>
      <c r="M250" s="227"/>
      <c r="N250" s="228"/>
      <c r="O250" s="228"/>
      <c r="P250" s="229">
        <f>SUM(P251:P267)</f>
        <v>0</v>
      </c>
      <c r="Q250" s="228"/>
      <c r="R250" s="229">
        <f>SUM(R251:R267)</f>
        <v>207.04219278</v>
      </c>
      <c r="S250" s="228"/>
      <c r="T250" s="230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1" t="s">
        <v>84</v>
      </c>
      <c r="AT250" s="232" t="s">
        <v>75</v>
      </c>
      <c r="AU250" s="232" t="s">
        <v>84</v>
      </c>
      <c r="AY250" s="231" t="s">
        <v>132</v>
      </c>
      <c r="BK250" s="233">
        <f>SUM(BK251:BK267)</f>
        <v>0</v>
      </c>
    </row>
    <row r="251" spans="1:65" s="2" customFormat="1" ht="21.75" customHeight="1">
      <c r="A251" s="38"/>
      <c r="B251" s="39"/>
      <c r="C251" s="236" t="s">
        <v>387</v>
      </c>
      <c r="D251" s="236" t="s">
        <v>135</v>
      </c>
      <c r="E251" s="237" t="s">
        <v>664</v>
      </c>
      <c r="F251" s="238" t="s">
        <v>665</v>
      </c>
      <c r="G251" s="239" t="s">
        <v>187</v>
      </c>
      <c r="H251" s="240">
        <v>1332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41</v>
      </c>
      <c r="O251" s="91"/>
      <c r="P251" s="246">
        <f>O251*H251</f>
        <v>0</v>
      </c>
      <c r="Q251" s="246">
        <v>0.00031</v>
      </c>
      <c r="R251" s="246">
        <f>Q251*H251</f>
        <v>0.41292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148</v>
      </c>
      <c r="AT251" s="248" t="s">
        <v>135</v>
      </c>
      <c r="AU251" s="248" t="s">
        <v>86</v>
      </c>
      <c r="AY251" s="17" t="s">
        <v>132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84</v>
      </c>
      <c r="BK251" s="249">
        <f>ROUND(I251*H251,2)</f>
        <v>0</v>
      </c>
      <c r="BL251" s="17" t="s">
        <v>148</v>
      </c>
      <c r="BM251" s="248" t="s">
        <v>666</v>
      </c>
    </row>
    <row r="252" spans="1:51" s="13" customFormat="1" ht="12">
      <c r="A252" s="13"/>
      <c r="B252" s="259"/>
      <c r="C252" s="260"/>
      <c r="D252" s="250" t="s">
        <v>189</v>
      </c>
      <c r="E252" s="261" t="s">
        <v>1</v>
      </c>
      <c r="F252" s="262" t="s">
        <v>667</v>
      </c>
      <c r="G252" s="260"/>
      <c r="H252" s="263">
        <v>1332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189</v>
      </c>
      <c r="AU252" s="269" t="s">
        <v>86</v>
      </c>
      <c r="AV252" s="13" t="s">
        <v>86</v>
      </c>
      <c r="AW252" s="13" t="s">
        <v>32</v>
      </c>
      <c r="AX252" s="13" t="s">
        <v>84</v>
      </c>
      <c r="AY252" s="269" t="s">
        <v>132</v>
      </c>
    </row>
    <row r="253" spans="1:65" s="2" customFormat="1" ht="21.75" customHeight="1">
      <c r="A253" s="38"/>
      <c r="B253" s="39"/>
      <c r="C253" s="281" t="s">
        <v>392</v>
      </c>
      <c r="D253" s="281" t="s">
        <v>271</v>
      </c>
      <c r="E253" s="282" t="s">
        <v>668</v>
      </c>
      <c r="F253" s="283" t="s">
        <v>669</v>
      </c>
      <c r="G253" s="284" t="s">
        <v>187</v>
      </c>
      <c r="H253" s="285">
        <v>1332</v>
      </c>
      <c r="I253" s="286"/>
      <c r="J253" s="287">
        <f>ROUND(I253*H253,2)</f>
        <v>0</v>
      </c>
      <c r="K253" s="288"/>
      <c r="L253" s="289"/>
      <c r="M253" s="290" t="s">
        <v>1</v>
      </c>
      <c r="N253" s="291" t="s">
        <v>41</v>
      </c>
      <c r="O253" s="91"/>
      <c r="P253" s="246">
        <f>O253*H253</f>
        <v>0</v>
      </c>
      <c r="Q253" s="246">
        <v>0.0004</v>
      </c>
      <c r="R253" s="246">
        <f>Q253*H253</f>
        <v>0.5328</v>
      </c>
      <c r="S253" s="246">
        <v>0</v>
      </c>
      <c r="T253" s="24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8" t="s">
        <v>220</v>
      </c>
      <c r="AT253" s="248" t="s">
        <v>271</v>
      </c>
      <c r="AU253" s="248" t="s">
        <v>86</v>
      </c>
      <c r="AY253" s="17" t="s">
        <v>132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17" t="s">
        <v>84</v>
      </c>
      <c r="BK253" s="249">
        <f>ROUND(I253*H253,2)</f>
        <v>0</v>
      </c>
      <c r="BL253" s="17" t="s">
        <v>148</v>
      </c>
      <c r="BM253" s="248" t="s">
        <v>670</v>
      </c>
    </row>
    <row r="254" spans="1:65" s="2" customFormat="1" ht="33" customHeight="1">
      <c r="A254" s="38"/>
      <c r="B254" s="39"/>
      <c r="C254" s="236" t="s">
        <v>396</v>
      </c>
      <c r="D254" s="236" t="s">
        <v>135</v>
      </c>
      <c r="E254" s="237" t="s">
        <v>671</v>
      </c>
      <c r="F254" s="238" t="s">
        <v>672</v>
      </c>
      <c r="G254" s="239" t="s">
        <v>291</v>
      </c>
      <c r="H254" s="240">
        <v>740</v>
      </c>
      <c r="I254" s="241"/>
      <c r="J254" s="242">
        <f>ROUND(I254*H254,2)</f>
        <v>0</v>
      </c>
      <c r="K254" s="243"/>
      <c r="L254" s="44"/>
      <c r="M254" s="244" t="s">
        <v>1</v>
      </c>
      <c r="N254" s="245" t="s">
        <v>41</v>
      </c>
      <c r="O254" s="91"/>
      <c r="P254" s="246">
        <f>O254*H254</f>
        <v>0</v>
      </c>
      <c r="Q254" s="246">
        <v>0.27844</v>
      </c>
      <c r="R254" s="246">
        <f>Q254*H254</f>
        <v>206.0456</v>
      </c>
      <c r="S254" s="246">
        <v>0</v>
      </c>
      <c r="T254" s="24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8" t="s">
        <v>148</v>
      </c>
      <c r="AT254" s="248" t="s">
        <v>135</v>
      </c>
      <c r="AU254" s="248" t="s">
        <v>86</v>
      </c>
      <c r="AY254" s="17" t="s">
        <v>132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17" t="s">
        <v>84</v>
      </c>
      <c r="BK254" s="249">
        <f>ROUND(I254*H254,2)</f>
        <v>0</v>
      </c>
      <c r="BL254" s="17" t="s">
        <v>148</v>
      </c>
      <c r="BM254" s="248" t="s">
        <v>673</v>
      </c>
    </row>
    <row r="255" spans="1:51" s="13" customFormat="1" ht="12">
      <c r="A255" s="13"/>
      <c r="B255" s="259"/>
      <c r="C255" s="260"/>
      <c r="D255" s="250" t="s">
        <v>189</v>
      </c>
      <c r="E255" s="261" t="s">
        <v>1</v>
      </c>
      <c r="F255" s="262" t="s">
        <v>674</v>
      </c>
      <c r="G255" s="260"/>
      <c r="H255" s="263">
        <v>740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189</v>
      </c>
      <c r="AU255" s="269" t="s">
        <v>86</v>
      </c>
      <c r="AV255" s="13" t="s">
        <v>86</v>
      </c>
      <c r="AW255" s="13" t="s">
        <v>32</v>
      </c>
      <c r="AX255" s="13" t="s">
        <v>76</v>
      </c>
      <c r="AY255" s="269" t="s">
        <v>132</v>
      </c>
    </row>
    <row r="256" spans="1:51" s="14" customFormat="1" ht="12">
      <c r="A256" s="14"/>
      <c r="B256" s="270"/>
      <c r="C256" s="271"/>
      <c r="D256" s="250" t="s">
        <v>189</v>
      </c>
      <c r="E256" s="272" t="s">
        <v>1</v>
      </c>
      <c r="F256" s="273" t="s">
        <v>191</v>
      </c>
      <c r="G256" s="271"/>
      <c r="H256" s="274">
        <v>740</v>
      </c>
      <c r="I256" s="275"/>
      <c r="J256" s="271"/>
      <c r="K256" s="271"/>
      <c r="L256" s="276"/>
      <c r="M256" s="277"/>
      <c r="N256" s="278"/>
      <c r="O256" s="278"/>
      <c r="P256" s="278"/>
      <c r="Q256" s="278"/>
      <c r="R256" s="278"/>
      <c r="S256" s="278"/>
      <c r="T256" s="27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0" t="s">
        <v>189</v>
      </c>
      <c r="AU256" s="280" t="s">
        <v>86</v>
      </c>
      <c r="AV256" s="14" t="s">
        <v>148</v>
      </c>
      <c r="AW256" s="14" t="s">
        <v>32</v>
      </c>
      <c r="AX256" s="14" t="s">
        <v>84</v>
      </c>
      <c r="AY256" s="280" t="s">
        <v>132</v>
      </c>
    </row>
    <row r="257" spans="1:65" s="2" customFormat="1" ht="16.5" customHeight="1">
      <c r="A257" s="38"/>
      <c r="B257" s="39"/>
      <c r="C257" s="236" t="s">
        <v>400</v>
      </c>
      <c r="D257" s="236" t="s">
        <v>135</v>
      </c>
      <c r="E257" s="237" t="s">
        <v>675</v>
      </c>
      <c r="F257" s="238" t="s">
        <v>676</v>
      </c>
      <c r="G257" s="239" t="s">
        <v>358</v>
      </c>
      <c r="H257" s="240">
        <v>2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41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148</v>
      </c>
      <c r="AT257" s="248" t="s">
        <v>135</v>
      </c>
      <c r="AU257" s="248" t="s">
        <v>86</v>
      </c>
      <c r="AY257" s="17" t="s">
        <v>132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84</v>
      </c>
      <c r="BK257" s="249">
        <f>ROUND(I257*H257,2)</f>
        <v>0</v>
      </c>
      <c r="BL257" s="17" t="s">
        <v>148</v>
      </c>
      <c r="BM257" s="248" t="s">
        <v>677</v>
      </c>
    </row>
    <row r="258" spans="1:65" s="2" customFormat="1" ht="21.75" customHeight="1">
      <c r="A258" s="38"/>
      <c r="B258" s="39"/>
      <c r="C258" s="236" t="s">
        <v>405</v>
      </c>
      <c r="D258" s="236" t="s">
        <v>135</v>
      </c>
      <c r="E258" s="237" t="s">
        <v>678</v>
      </c>
      <c r="F258" s="238" t="s">
        <v>679</v>
      </c>
      <c r="G258" s="239" t="s">
        <v>194</v>
      </c>
      <c r="H258" s="240">
        <v>6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41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148</v>
      </c>
      <c r="AT258" s="248" t="s">
        <v>135</v>
      </c>
      <c r="AU258" s="248" t="s">
        <v>86</v>
      </c>
      <c r="AY258" s="17" t="s">
        <v>132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17" t="s">
        <v>84</v>
      </c>
      <c r="BK258" s="249">
        <f>ROUND(I258*H258,2)</f>
        <v>0</v>
      </c>
      <c r="BL258" s="17" t="s">
        <v>148</v>
      </c>
      <c r="BM258" s="248" t="s">
        <v>680</v>
      </c>
    </row>
    <row r="259" spans="1:47" s="2" customFormat="1" ht="12">
      <c r="A259" s="38"/>
      <c r="B259" s="39"/>
      <c r="C259" s="40"/>
      <c r="D259" s="250" t="s">
        <v>158</v>
      </c>
      <c r="E259" s="40"/>
      <c r="F259" s="251" t="s">
        <v>681</v>
      </c>
      <c r="G259" s="40"/>
      <c r="H259" s="40"/>
      <c r="I259" s="144"/>
      <c r="J259" s="40"/>
      <c r="K259" s="40"/>
      <c r="L259" s="44"/>
      <c r="M259" s="252"/>
      <c r="N259" s="25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158</v>
      </c>
      <c r="AU259" s="17" t="s">
        <v>86</v>
      </c>
    </row>
    <row r="260" spans="1:51" s="13" customFormat="1" ht="12">
      <c r="A260" s="13"/>
      <c r="B260" s="259"/>
      <c r="C260" s="260"/>
      <c r="D260" s="250" t="s">
        <v>189</v>
      </c>
      <c r="E260" s="261" t="s">
        <v>1</v>
      </c>
      <c r="F260" s="262" t="s">
        <v>682</v>
      </c>
      <c r="G260" s="260"/>
      <c r="H260" s="263">
        <v>6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189</v>
      </c>
      <c r="AU260" s="269" t="s">
        <v>86</v>
      </c>
      <c r="AV260" s="13" t="s">
        <v>86</v>
      </c>
      <c r="AW260" s="13" t="s">
        <v>32</v>
      </c>
      <c r="AX260" s="13" t="s">
        <v>84</v>
      </c>
      <c r="AY260" s="269" t="s">
        <v>132</v>
      </c>
    </row>
    <row r="261" spans="1:65" s="2" customFormat="1" ht="21.75" customHeight="1">
      <c r="A261" s="38"/>
      <c r="B261" s="39"/>
      <c r="C261" s="236" t="s">
        <v>409</v>
      </c>
      <c r="D261" s="236" t="s">
        <v>135</v>
      </c>
      <c r="E261" s="237" t="s">
        <v>683</v>
      </c>
      <c r="F261" s="238" t="s">
        <v>684</v>
      </c>
      <c r="G261" s="239" t="s">
        <v>254</v>
      </c>
      <c r="H261" s="240">
        <v>0.049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41</v>
      </c>
      <c r="O261" s="91"/>
      <c r="P261" s="246">
        <f>O261*H261</f>
        <v>0</v>
      </c>
      <c r="Q261" s="246">
        <v>1.03822</v>
      </c>
      <c r="R261" s="246">
        <f>Q261*H261</f>
        <v>0.05087278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148</v>
      </c>
      <c r="AT261" s="248" t="s">
        <v>135</v>
      </c>
      <c r="AU261" s="248" t="s">
        <v>86</v>
      </c>
      <c r="AY261" s="17" t="s">
        <v>132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17" t="s">
        <v>84</v>
      </c>
      <c r="BK261" s="249">
        <f>ROUND(I261*H261,2)</f>
        <v>0</v>
      </c>
      <c r="BL261" s="17" t="s">
        <v>148</v>
      </c>
      <c r="BM261" s="248" t="s">
        <v>685</v>
      </c>
    </row>
    <row r="262" spans="1:51" s="13" customFormat="1" ht="12">
      <c r="A262" s="13"/>
      <c r="B262" s="259"/>
      <c r="C262" s="260"/>
      <c r="D262" s="250" t="s">
        <v>189</v>
      </c>
      <c r="E262" s="261" t="s">
        <v>1</v>
      </c>
      <c r="F262" s="262" t="s">
        <v>686</v>
      </c>
      <c r="G262" s="260"/>
      <c r="H262" s="263">
        <v>20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189</v>
      </c>
      <c r="AU262" s="269" t="s">
        <v>86</v>
      </c>
      <c r="AV262" s="13" t="s">
        <v>86</v>
      </c>
      <c r="AW262" s="13" t="s">
        <v>32</v>
      </c>
      <c r="AX262" s="13" t="s">
        <v>76</v>
      </c>
      <c r="AY262" s="269" t="s">
        <v>132</v>
      </c>
    </row>
    <row r="263" spans="1:51" s="13" customFormat="1" ht="12">
      <c r="A263" s="13"/>
      <c r="B263" s="259"/>
      <c r="C263" s="260"/>
      <c r="D263" s="250" t="s">
        <v>189</v>
      </c>
      <c r="E263" s="261" t="s">
        <v>1</v>
      </c>
      <c r="F263" s="262" t="s">
        <v>687</v>
      </c>
      <c r="G263" s="260"/>
      <c r="H263" s="263">
        <v>0.049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189</v>
      </c>
      <c r="AU263" s="269" t="s">
        <v>86</v>
      </c>
      <c r="AV263" s="13" t="s">
        <v>86</v>
      </c>
      <c r="AW263" s="13" t="s">
        <v>32</v>
      </c>
      <c r="AX263" s="13" t="s">
        <v>84</v>
      </c>
      <c r="AY263" s="269" t="s">
        <v>132</v>
      </c>
    </row>
    <row r="264" spans="1:65" s="2" customFormat="1" ht="21.75" customHeight="1">
      <c r="A264" s="38"/>
      <c r="B264" s="39"/>
      <c r="C264" s="236" t="s">
        <v>413</v>
      </c>
      <c r="D264" s="236" t="s">
        <v>135</v>
      </c>
      <c r="E264" s="237" t="s">
        <v>688</v>
      </c>
      <c r="F264" s="238" t="s">
        <v>689</v>
      </c>
      <c r="G264" s="239" t="s">
        <v>194</v>
      </c>
      <c r="H264" s="240">
        <v>890.4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41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148</v>
      </c>
      <c r="AT264" s="248" t="s">
        <v>135</v>
      </c>
      <c r="AU264" s="248" t="s">
        <v>86</v>
      </c>
      <c r="AY264" s="17" t="s">
        <v>132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84</v>
      </c>
      <c r="BK264" s="249">
        <f>ROUND(I264*H264,2)</f>
        <v>0</v>
      </c>
      <c r="BL264" s="17" t="s">
        <v>148</v>
      </c>
      <c r="BM264" s="248" t="s">
        <v>690</v>
      </c>
    </row>
    <row r="265" spans="1:51" s="13" customFormat="1" ht="12">
      <c r="A265" s="13"/>
      <c r="B265" s="259"/>
      <c r="C265" s="260"/>
      <c r="D265" s="250" t="s">
        <v>189</v>
      </c>
      <c r="E265" s="261" t="s">
        <v>1</v>
      </c>
      <c r="F265" s="262" t="s">
        <v>691</v>
      </c>
      <c r="G265" s="260"/>
      <c r="H265" s="263">
        <v>888.2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189</v>
      </c>
      <c r="AU265" s="269" t="s">
        <v>86</v>
      </c>
      <c r="AV265" s="13" t="s">
        <v>86</v>
      </c>
      <c r="AW265" s="13" t="s">
        <v>32</v>
      </c>
      <c r="AX265" s="13" t="s">
        <v>76</v>
      </c>
      <c r="AY265" s="269" t="s">
        <v>132</v>
      </c>
    </row>
    <row r="266" spans="1:51" s="13" customFormat="1" ht="12">
      <c r="A266" s="13"/>
      <c r="B266" s="259"/>
      <c r="C266" s="260"/>
      <c r="D266" s="250" t="s">
        <v>189</v>
      </c>
      <c r="E266" s="261" t="s">
        <v>1</v>
      </c>
      <c r="F266" s="262" t="s">
        <v>692</v>
      </c>
      <c r="G266" s="260"/>
      <c r="H266" s="263">
        <v>2.2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189</v>
      </c>
      <c r="AU266" s="269" t="s">
        <v>86</v>
      </c>
      <c r="AV266" s="13" t="s">
        <v>86</v>
      </c>
      <c r="AW266" s="13" t="s">
        <v>32</v>
      </c>
      <c r="AX266" s="13" t="s">
        <v>76</v>
      </c>
      <c r="AY266" s="269" t="s">
        <v>132</v>
      </c>
    </row>
    <row r="267" spans="1:51" s="14" customFormat="1" ht="12">
      <c r="A267" s="14"/>
      <c r="B267" s="270"/>
      <c r="C267" s="271"/>
      <c r="D267" s="250" t="s">
        <v>189</v>
      </c>
      <c r="E267" s="272" t="s">
        <v>1</v>
      </c>
      <c r="F267" s="273" t="s">
        <v>191</v>
      </c>
      <c r="G267" s="271"/>
      <c r="H267" s="274">
        <v>890.4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189</v>
      </c>
      <c r="AU267" s="280" t="s">
        <v>86</v>
      </c>
      <c r="AV267" s="14" t="s">
        <v>148</v>
      </c>
      <c r="AW267" s="14" t="s">
        <v>32</v>
      </c>
      <c r="AX267" s="14" t="s">
        <v>84</v>
      </c>
      <c r="AY267" s="280" t="s">
        <v>132</v>
      </c>
    </row>
    <row r="268" spans="1:63" s="12" customFormat="1" ht="22.8" customHeight="1">
      <c r="A268" s="12"/>
      <c r="B268" s="220"/>
      <c r="C268" s="221"/>
      <c r="D268" s="222" t="s">
        <v>75</v>
      </c>
      <c r="E268" s="234" t="s">
        <v>144</v>
      </c>
      <c r="F268" s="234" t="s">
        <v>287</v>
      </c>
      <c r="G268" s="221"/>
      <c r="H268" s="221"/>
      <c r="I268" s="224"/>
      <c r="J268" s="235">
        <f>BK268</f>
        <v>0</v>
      </c>
      <c r="K268" s="221"/>
      <c r="L268" s="226"/>
      <c r="M268" s="227"/>
      <c r="N268" s="228"/>
      <c r="O268" s="228"/>
      <c r="P268" s="229">
        <f>SUM(P269:P271)</f>
        <v>0</v>
      </c>
      <c r="Q268" s="228"/>
      <c r="R268" s="229">
        <f>SUM(R269:R271)</f>
        <v>20.271768</v>
      </c>
      <c r="S268" s="228"/>
      <c r="T268" s="230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1" t="s">
        <v>84</v>
      </c>
      <c r="AT268" s="232" t="s">
        <v>75</v>
      </c>
      <c r="AU268" s="232" t="s">
        <v>84</v>
      </c>
      <c r="AY268" s="231" t="s">
        <v>132</v>
      </c>
      <c r="BK268" s="233">
        <f>SUM(BK269:BK271)</f>
        <v>0</v>
      </c>
    </row>
    <row r="269" spans="1:65" s="2" customFormat="1" ht="21.75" customHeight="1">
      <c r="A269" s="38"/>
      <c r="B269" s="39"/>
      <c r="C269" s="236" t="s">
        <v>417</v>
      </c>
      <c r="D269" s="236" t="s">
        <v>135</v>
      </c>
      <c r="E269" s="237" t="s">
        <v>693</v>
      </c>
      <c r="F269" s="238" t="s">
        <v>694</v>
      </c>
      <c r="G269" s="239" t="s">
        <v>194</v>
      </c>
      <c r="H269" s="240">
        <v>8.8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41</v>
      </c>
      <c r="O269" s="91"/>
      <c r="P269" s="246">
        <f>O269*H269</f>
        <v>0</v>
      </c>
      <c r="Q269" s="246">
        <v>2.30361</v>
      </c>
      <c r="R269" s="246">
        <f>Q269*H269</f>
        <v>20.271768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148</v>
      </c>
      <c r="AT269" s="248" t="s">
        <v>135</v>
      </c>
      <c r="AU269" s="248" t="s">
        <v>86</v>
      </c>
      <c r="AY269" s="17" t="s">
        <v>132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17" t="s">
        <v>84</v>
      </c>
      <c r="BK269" s="249">
        <f>ROUND(I269*H269,2)</f>
        <v>0</v>
      </c>
      <c r="BL269" s="17" t="s">
        <v>148</v>
      </c>
      <c r="BM269" s="248" t="s">
        <v>695</v>
      </c>
    </row>
    <row r="270" spans="1:51" s="13" customFormat="1" ht="12">
      <c r="A270" s="13"/>
      <c r="B270" s="259"/>
      <c r="C270" s="260"/>
      <c r="D270" s="250" t="s">
        <v>189</v>
      </c>
      <c r="E270" s="261" t="s">
        <v>1</v>
      </c>
      <c r="F270" s="262" t="s">
        <v>696</v>
      </c>
      <c r="G270" s="260"/>
      <c r="H270" s="263">
        <v>8.8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189</v>
      </c>
      <c r="AU270" s="269" t="s">
        <v>86</v>
      </c>
      <c r="AV270" s="13" t="s">
        <v>86</v>
      </c>
      <c r="AW270" s="13" t="s">
        <v>32</v>
      </c>
      <c r="AX270" s="13" t="s">
        <v>84</v>
      </c>
      <c r="AY270" s="269" t="s">
        <v>132</v>
      </c>
    </row>
    <row r="271" spans="1:65" s="2" customFormat="1" ht="21.75" customHeight="1">
      <c r="A271" s="38"/>
      <c r="B271" s="39"/>
      <c r="C271" s="236" t="s">
        <v>421</v>
      </c>
      <c r="D271" s="236" t="s">
        <v>135</v>
      </c>
      <c r="E271" s="237" t="s">
        <v>697</v>
      </c>
      <c r="F271" s="238" t="s">
        <v>698</v>
      </c>
      <c r="G271" s="239" t="s">
        <v>291</v>
      </c>
      <c r="H271" s="240">
        <v>200</v>
      </c>
      <c r="I271" s="241"/>
      <c r="J271" s="242">
        <f>ROUND(I271*H271,2)</f>
        <v>0</v>
      </c>
      <c r="K271" s="243"/>
      <c r="L271" s="44"/>
      <c r="M271" s="244" t="s">
        <v>1</v>
      </c>
      <c r="N271" s="245" t="s">
        <v>41</v>
      </c>
      <c r="O271" s="91"/>
      <c r="P271" s="246">
        <f>O271*H271</f>
        <v>0</v>
      </c>
      <c r="Q271" s="246">
        <v>0</v>
      </c>
      <c r="R271" s="246">
        <f>Q271*H271</f>
        <v>0</v>
      </c>
      <c r="S271" s="246">
        <v>0</v>
      </c>
      <c r="T271" s="24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8" t="s">
        <v>148</v>
      </c>
      <c r="AT271" s="248" t="s">
        <v>135</v>
      </c>
      <c r="AU271" s="248" t="s">
        <v>86</v>
      </c>
      <c r="AY271" s="17" t="s">
        <v>132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17" t="s">
        <v>84</v>
      </c>
      <c r="BK271" s="249">
        <f>ROUND(I271*H271,2)</f>
        <v>0</v>
      </c>
      <c r="BL271" s="17" t="s">
        <v>148</v>
      </c>
      <c r="BM271" s="248" t="s">
        <v>699</v>
      </c>
    </row>
    <row r="272" spans="1:63" s="12" customFormat="1" ht="22.8" customHeight="1">
      <c r="A272" s="12"/>
      <c r="B272" s="220"/>
      <c r="C272" s="221"/>
      <c r="D272" s="222" t="s">
        <v>75</v>
      </c>
      <c r="E272" s="234" t="s">
        <v>131</v>
      </c>
      <c r="F272" s="234" t="s">
        <v>305</v>
      </c>
      <c r="G272" s="221"/>
      <c r="H272" s="221"/>
      <c r="I272" s="224"/>
      <c r="J272" s="235">
        <f>BK272</f>
        <v>0</v>
      </c>
      <c r="K272" s="221"/>
      <c r="L272" s="226"/>
      <c r="M272" s="227"/>
      <c r="N272" s="228"/>
      <c r="O272" s="228"/>
      <c r="P272" s="229">
        <f>SUM(P273:P327)</f>
        <v>0</v>
      </c>
      <c r="Q272" s="228"/>
      <c r="R272" s="229">
        <f>SUM(R273:R327)</f>
        <v>0</v>
      </c>
      <c r="S272" s="228"/>
      <c r="T272" s="230">
        <f>SUM(T273:T327)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1" t="s">
        <v>84</v>
      </c>
      <c r="AT272" s="232" t="s">
        <v>75</v>
      </c>
      <c r="AU272" s="232" t="s">
        <v>84</v>
      </c>
      <c r="AY272" s="231" t="s">
        <v>132</v>
      </c>
      <c r="BK272" s="233">
        <f>SUM(BK273:BK327)</f>
        <v>0</v>
      </c>
    </row>
    <row r="273" spans="1:65" s="2" customFormat="1" ht="16.5" customHeight="1">
      <c r="A273" s="38"/>
      <c r="B273" s="39"/>
      <c r="C273" s="236" t="s">
        <v>424</v>
      </c>
      <c r="D273" s="236" t="s">
        <v>135</v>
      </c>
      <c r="E273" s="237" t="s">
        <v>307</v>
      </c>
      <c r="F273" s="238" t="s">
        <v>308</v>
      </c>
      <c r="G273" s="239" t="s">
        <v>187</v>
      </c>
      <c r="H273" s="240">
        <v>984</v>
      </c>
      <c r="I273" s="241"/>
      <c r="J273" s="242">
        <f>ROUND(I273*H273,2)</f>
        <v>0</v>
      </c>
      <c r="K273" s="243"/>
      <c r="L273" s="44"/>
      <c r="M273" s="244" t="s">
        <v>1</v>
      </c>
      <c r="N273" s="245" t="s">
        <v>41</v>
      </c>
      <c r="O273" s="91"/>
      <c r="P273" s="246">
        <f>O273*H273</f>
        <v>0</v>
      </c>
      <c r="Q273" s="246">
        <v>0</v>
      </c>
      <c r="R273" s="246">
        <f>Q273*H273</f>
        <v>0</v>
      </c>
      <c r="S273" s="246">
        <v>0</v>
      </c>
      <c r="T273" s="24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8" t="s">
        <v>148</v>
      </c>
      <c r="AT273" s="248" t="s">
        <v>135</v>
      </c>
      <c r="AU273" s="248" t="s">
        <v>86</v>
      </c>
      <c r="AY273" s="17" t="s">
        <v>132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17" t="s">
        <v>84</v>
      </c>
      <c r="BK273" s="249">
        <f>ROUND(I273*H273,2)</f>
        <v>0</v>
      </c>
      <c r="BL273" s="17" t="s">
        <v>148</v>
      </c>
      <c r="BM273" s="248" t="s">
        <v>700</v>
      </c>
    </row>
    <row r="274" spans="1:51" s="13" customFormat="1" ht="12">
      <c r="A274" s="13"/>
      <c r="B274" s="259"/>
      <c r="C274" s="260"/>
      <c r="D274" s="250" t="s">
        <v>189</v>
      </c>
      <c r="E274" s="261" t="s">
        <v>1</v>
      </c>
      <c r="F274" s="262" t="s">
        <v>701</v>
      </c>
      <c r="G274" s="260"/>
      <c r="H274" s="263">
        <v>300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189</v>
      </c>
      <c r="AU274" s="269" t="s">
        <v>86</v>
      </c>
      <c r="AV274" s="13" t="s">
        <v>86</v>
      </c>
      <c r="AW274" s="13" t="s">
        <v>32</v>
      </c>
      <c r="AX274" s="13" t="s">
        <v>76</v>
      </c>
      <c r="AY274" s="269" t="s">
        <v>132</v>
      </c>
    </row>
    <row r="275" spans="1:51" s="13" customFormat="1" ht="12">
      <c r="A275" s="13"/>
      <c r="B275" s="259"/>
      <c r="C275" s="260"/>
      <c r="D275" s="250" t="s">
        <v>189</v>
      </c>
      <c r="E275" s="261" t="s">
        <v>1</v>
      </c>
      <c r="F275" s="262" t="s">
        <v>702</v>
      </c>
      <c r="G275" s="260"/>
      <c r="H275" s="263">
        <v>684</v>
      </c>
      <c r="I275" s="264"/>
      <c r="J275" s="260"/>
      <c r="K275" s="260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189</v>
      </c>
      <c r="AU275" s="269" t="s">
        <v>86</v>
      </c>
      <c r="AV275" s="13" t="s">
        <v>86</v>
      </c>
      <c r="AW275" s="13" t="s">
        <v>32</v>
      </c>
      <c r="AX275" s="13" t="s">
        <v>76</v>
      </c>
      <c r="AY275" s="269" t="s">
        <v>132</v>
      </c>
    </row>
    <row r="276" spans="1:51" s="14" customFormat="1" ht="12">
      <c r="A276" s="14"/>
      <c r="B276" s="270"/>
      <c r="C276" s="271"/>
      <c r="D276" s="250" t="s">
        <v>189</v>
      </c>
      <c r="E276" s="272" t="s">
        <v>1</v>
      </c>
      <c r="F276" s="273" t="s">
        <v>191</v>
      </c>
      <c r="G276" s="271"/>
      <c r="H276" s="274">
        <v>984</v>
      </c>
      <c r="I276" s="275"/>
      <c r="J276" s="271"/>
      <c r="K276" s="271"/>
      <c r="L276" s="276"/>
      <c r="M276" s="277"/>
      <c r="N276" s="278"/>
      <c r="O276" s="278"/>
      <c r="P276" s="278"/>
      <c r="Q276" s="278"/>
      <c r="R276" s="278"/>
      <c r="S276" s="278"/>
      <c r="T276" s="27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0" t="s">
        <v>189</v>
      </c>
      <c r="AU276" s="280" t="s">
        <v>86</v>
      </c>
      <c r="AV276" s="14" t="s">
        <v>148</v>
      </c>
      <c r="AW276" s="14" t="s">
        <v>32</v>
      </c>
      <c r="AX276" s="14" t="s">
        <v>84</v>
      </c>
      <c r="AY276" s="280" t="s">
        <v>132</v>
      </c>
    </row>
    <row r="277" spans="1:65" s="2" customFormat="1" ht="16.5" customHeight="1">
      <c r="A277" s="38"/>
      <c r="B277" s="39"/>
      <c r="C277" s="236" t="s">
        <v>428</v>
      </c>
      <c r="D277" s="236" t="s">
        <v>135</v>
      </c>
      <c r="E277" s="237" t="s">
        <v>311</v>
      </c>
      <c r="F277" s="238" t="s">
        <v>312</v>
      </c>
      <c r="G277" s="239" t="s">
        <v>187</v>
      </c>
      <c r="H277" s="240">
        <v>439.2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41</v>
      </c>
      <c r="O277" s="91"/>
      <c r="P277" s="246">
        <f>O277*H277</f>
        <v>0</v>
      </c>
      <c r="Q277" s="246">
        <v>0</v>
      </c>
      <c r="R277" s="246">
        <f>Q277*H277</f>
        <v>0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148</v>
      </c>
      <c r="AT277" s="248" t="s">
        <v>135</v>
      </c>
      <c r="AU277" s="248" t="s">
        <v>86</v>
      </c>
      <c r="AY277" s="17" t="s">
        <v>132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17" t="s">
        <v>84</v>
      </c>
      <c r="BK277" s="249">
        <f>ROUND(I277*H277,2)</f>
        <v>0</v>
      </c>
      <c r="BL277" s="17" t="s">
        <v>148</v>
      </c>
      <c r="BM277" s="248" t="s">
        <v>703</v>
      </c>
    </row>
    <row r="278" spans="1:51" s="13" customFormat="1" ht="12">
      <c r="A278" s="13"/>
      <c r="B278" s="259"/>
      <c r="C278" s="260"/>
      <c r="D278" s="250" t="s">
        <v>189</v>
      </c>
      <c r="E278" s="261" t="s">
        <v>1</v>
      </c>
      <c r="F278" s="262" t="s">
        <v>704</v>
      </c>
      <c r="G278" s="260"/>
      <c r="H278" s="263">
        <v>435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189</v>
      </c>
      <c r="AU278" s="269" t="s">
        <v>86</v>
      </c>
      <c r="AV278" s="13" t="s">
        <v>86</v>
      </c>
      <c r="AW278" s="13" t="s">
        <v>32</v>
      </c>
      <c r="AX278" s="13" t="s">
        <v>76</v>
      </c>
      <c r="AY278" s="269" t="s">
        <v>132</v>
      </c>
    </row>
    <row r="279" spans="1:51" s="13" customFormat="1" ht="12">
      <c r="A279" s="13"/>
      <c r="B279" s="259"/>
      <c r="C279" s="260"/>
      <c r="D279" s="250" t="s">
        <v>189</v>
      </c>
      <c r="E279" s="261" t="s">
        <v>1</v>
      </c>
      <c r="F279" s="262" t="s">
        <v>705</v>
      </c>
      <c r="G279" s="260"/>
      <c r="H279" s="263">
        <v>4.2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189</v>
      </c>
      <c r="AU279" s="269" t="s">
        <v>86</v>
      </c>
      <c r="AV279" s="13" t="s">
        <v>86</v>
      </c>
      <c r="AW279" s="13" t="s">
        <v>32</v>
      </c>
      <c r="AX279" s="13" t="s">
        <v>76</v>
      </c>
      <c r="AY279" s="269" t="s">
        <v>132</v>
      </c>
    </row>
    <row r="280" spans="1:51" s="14" customFormat="1" ht="12">
      <c r="A280" s="14"/>
      <c r="B280" s="270"/>
      <c r="C280" s="271"/>
      <c r="D280" s="250" t="s">
        <v>189</v>
      </c>
      <c r="E280" s="272" t="s">
        <v>1</v>
      </c>
      <c r="F280" s="273" t="s">
        <v>191</v>
      </c>
      <c r="G280" s="271"/>
      <c r="H280" s="274">
        <v>439.2</v>
      </c>
      <c r="I280" s="275"/>
      <c r="J280" s="271"/>
      <c r="K280" s="271"/>
      <c r="L280" s="276"/>
      <c r="M280" s="277"/>
      <c r="N280" s="278"/>
      <c r="O280" s="278"/>
      <c r="P280" s="278"/>
      <c r="Q280" s="278"/>
      <c r="R280" s="278"/>
      <c r="S280" s="278"/>
      <c r="T280" s="27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0" t="s">
        <v>189</v>
      </c>
      <c r="AU280" s="280" t="s">
        <v>86</v>
      </c>
      <c r="AV280" s="14" t="s">
        <v>148</v>
      </c>
      <c r="AW280" s="14" t="s">
        <v>32</v>
      </c>
      <c r="AX280" s="14" t="s">
        <v>84</v>
      </c>
      <c r="AY280" s="280" t="s">
        <v>132</v>
      </c>
    </row>
    <row r="281" spans="1:65" s="2" customFormat="1" ht="16.5" customHeight="1">
      <c r="A281" s="38"/>
      <c r="B281" s="39"/>
      <c r="C281" s="236" t="s">
        <v>433</v>
      </c>
      <c r="D281" s="236" t="s">
        <v>135</v>
      </c>
      <c r="E281" s="237" t="s">
        <v>706</v>
      </c>
      <c r="F281" s="238" t="s">
        <v>707</v>
      </c>
      <c r="G281" s="239" t="s">
        <v>187</v>
      </c>
      <c r="H281" s="240">
        <v>2792.225</v>
      </c>
      <c r="I281" s="241"/>
      <c r="J281" s="242">
        <f>ROUND(I281*H281,2)</f>
        <v>0</v>
      </c>
      <c r="K281" s="243"/>
      <c r="L281" s="44"/>
      <c r="M281" s="244" t="s">
        <v>1</v>
      </c>
      <c r="N281" s="245" t="s">
        <v>41</v>
      </c>
      <c r="O281" s="91"/>
      <c r="P281" s="246">
        <f>O281*H281</f>
        <v>0</v>
      </c>
      <c r="Q281" s="246">
        <v>0</v>
      </c>
      <c r="R281" s="246">
        <f>Q281*H281</f>
        <v>0</v>
      </c>
      <c r="S281" s="246">
        <v>0</v>
      </c>
      <c r="T281" s="24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8" t="s">
        <v>148</v>
      </c>
      <c r="AT281" s="248" t="s">
        <v>135</v>
      </c>
      <c r="AU281" s="248" t="s">
        <v>86</v>
      </c>
      <c r="AY281" s="17" t="s">
        <v>132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17" t="s">
        <v>84</v>
      </c>
      <c r="BK281" s="249">
        <f>ROUND(I281*H281,2)</f>
        <v>0</v>
      </c>
      <c r="BL281" s="17" t="s">
        <v>148</v>
      </c>
      <c r="BM281" s="248" t="s">
        <v>708</v>
      </c>
    </row>
    <row r="282" spans="1:51" s="13" customFormat="1" ht="12">
      <c r="A282" s="13"/>
      <c r="B282" s="259"/>
      <c r="C282" s="260"/>
      <c r="D282" s="250" t="s">
        <v>189</v>
      </c>
      <c r="E282" s="261" t="s">
        <v>1</v>
      </c>
      <c r="F282" s="262" t="s">
        <v>638</v>
      </c>
      <c r="G282" s="260"/>
      <c r="H282" s="263">
        <v>2751.6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189</v>
      </c>
      <c r="AU282" s="269" t="s">
        <v>86</v>
      </c>
      <c r="AV282" s="13" t="s">
        <v>86</v>
      </c>
      <c r="AW282" s="13" t="s">
        <v>32</v>
      </c>
      <c r="AX282" s="13" t="s">
        <v>76</v>
      </c>
      <c r="AY282" s="269" t="s">
        <v>132</v>
      </c>
    </row>
    <row r="283" spans="1:51" s="13" customFormat="1" ht="12">
      <c r="A283" s="13"/>
      <c r="B283" s="259"/>
      <c r="C283" s="260"/>
      <c r="D283" s="250" t="s">
        <v>189</v>
      </c>
      <c r="E283" s="261" t="s">
        <v>1</v>
      </c>
      <c r="F283" s="262" t="s">
        <v>639</v>
      </c>
      <c r="G283" s="260"/>
      <c r="H283" s="263">
        <v>40.625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189</v>
      </c>
      <c r="AU283" s="269" t="s">
        <v>86</v>
      </c>
      <c r="AV283" s="13" t="s">
        <v>86</v>
      </c>
      <c r="AW283" s="13" t="s">
        <v>32</v>
      </c>
      <c r="AX283" s="13" t="s">
        <v>76</v>
      </c>
      <c r="AY283" s="269" t="s">
        <v>132</v>
      </c>
    </row>
    <row r="284" spans="1:51" s="14" customFormat="1" ht="12">
      <c r="A284" s="14"/>
      <c r="B284" s="270"/>
      <c r="C284" s="271"/>
      <c r="D284" s="250" t="s">
        <v>189</v>
      </c>
      <c r="E284" s="272" t="s">
        <v>1</v>
      </c>
      <c r="F284" s="273" t="s">
        <v>191</v>
      </c>
      <c r="G284" s="271"/>
      <c r="H284" s="274">
        <v>2792.225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189</v>
      </c>
      <c r="AU284" s="280" t="s">
        <v>86</v>
      </c>
      <c r="AV284" s="14" t="s">
        <v>148</v>
      </c>
      <c r="AW284" s="14" t="s">
        <v>32</v>
      </c>
      <c r="AX284" s="14" t="s">
        <v>84</v>
      </c>
      <c r="AY284" s="280" t="s">
        <v>132</v>
      </c>
    </row>
    <row r="285" spans="1:65" s="2" customFormat="1" ht="21.75" customHeight="1">
      <c r="A285" s="38"/>
      <c r="B285" s="39"/>
      <c r="C285" s="236" t="s">
        <v>439</v>
      </c>
      <c r="D285" s="236" t="s">
        <v>135</v>
      </c>
      <c r="E285" s="237" t="s">
        <v>709</v>
      </c>
      <c r="F285" s="238" t="s">
        <v>710</v>
      </c>
      <c r="G285" s="239" t="s">
        <v>187</v>
      </c>
      <c r="H285" s="240">
        <v>342</v>
      </c>
      <c r="I285" s="241"/>
      <c r="J285" s="242">
        <f>ROUND(I285*H285,2)</f>
        <v>0</v>
      </c>
      <c r="K285" s="243"/>
      <c r="L285" s="44"/>
      <c r="M285" s="244" t="s">
        <v>1</v>
      </c>
      <c r="N285" s="245" t="s">
        <v>41</v>
      </c>
      <c r="O285" s="91"/>
      <c r="P285" s="246">
        <f>O285*H285</f>
        <v>0</v>
      </c>
      <c r="Q285" s="246">
        <v>0</v>
      </c>
      <c r="R285" s="246">
        <f>Q285*H285</f>
        <v>0</v>
      </c>
      <c r="S285" s="246">
        <v>0</v>
      </c>
      <c r="T285" s="24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8" t="s">
        <v>148</v>
      </c>
      <c r="AT285" s="248" t="s">
        <v>135</v>
      </c>
      <c r="AU285" s="248" t="s">
        <v>86</v>
      </c>
      <c r="AY285" s="17" t="s">
        <v>132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17" t="s">
        <v>84</v>
      </c>
      <c r="BK285" s="249">
        <f>ROUND(I285*H285,2)</f>
        <v>0</v>
      </c>
      <c r="BL285" s="17" t="s">
        <v>148</v>
      </c>
      <c r="BM285" s="248" t="s">
        <v>711</v>
      </c>
    </row>
    <row r="286" spans="1:47" s="2" customFormat="1" ht="12">
      <c r="A286" s="38"/>
      <c r="B286" s="39"/>
      <c r="C286" s="40"/>
      <c r="D286" s="250" t="s">
        <v>158</v>
      </c>
      <c r="E286" s="40"/>
      <c r="F286" s="251" t="s">
        <v>712</v>
      </c>
      <c r="G286" s="40"/>
      <c r="H286" s="40"/>
      <c r="I286" s="144"/>
      <c r="J286" s="40"/>
      <c r="K286" s="40"/>
      <c r="L286" s="44"/>
      <c r="M286" s="252"/>
      <c r="N286" s="253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158</v>
      </c>
      <c r="AU286" s="17" t="s">
        <v>86</v>
      </c>
    </row>
    <row r="287" spans="1:51" s="13" customFormat="1" ht="12">
      <c r="A287" s="13"/>
      <c r="B287" s="259"/>
      <c r="C287" s="260"/>
      <c r="D287" s="250" t="s">
        <v>189</v>
      </c>
      <c r="E287" s="261" t="s">
        <v>1</v>
      </c>
      <c r="F287" s="262" t="s">
        <v>713</v>
      </c>
      <c r="G287" s="260"/>
      <c r="H287" s="263">
        <v>342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189</v>
      </c>
      <c r="AU287" s="269" t="s">
        <v>86</v>
      </c>
      <c r="AV287" s="13" t="s">
        <v>86</v>
      </c>
      <c r="AW287" s="13" t="s">
        <v>32</v>
      </c>
      <c r="AX287" s="13" t="s">
        <v>84</v>
      </c>
      <c r="AY287" s="269" t="s">
        <v>132</v>
      </c>
    </row>
    <row r="288" spans="1:65" s="2" customFormat="1" ht="21.75" customHeight="1">
      <c r="A288" s="38"/>
      <c r="B288" s="39"/>
      <c r="C288" s="236" t="s">
        <v>443</v>
      </c>
      <c r="D288" s="236" t="s">
        <v>135</v>
      </c>
      <c r="E288" s="237" t="s">
        <v>714</v>
      </c>
      <c r="F288" s="238" t="s">
        <v>715</v>
      </c>
      <c r="G288" s="239" t="s">
        <v>187</v>
      </c>
      <c r="H288" s="240">
        <v>2343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41</v>
      </c>
      <c r="O288" s="91"/>
      <c r="P288" s="246">
        <f>O288*H288</f>
        <v>0</v>
      </c>
      <c r="Q288" s="246">
        <v>0</v>
      </c>
      <c r="R288" s="246">
        <f>Q288*H288</f>
        <v>0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148</v>
      </c>
      <c r="AT288" s="248" t="s">
        <v>135</v>
      </c>
      <c r="AU288" s="248" t="s">
        <v>86</v>
      </c>
      <c r="AY288" s="17" t="s">
        <v>132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17" t="s">
        <v>84</v>
      </c>
      <c r="BK288" s="249">
        <f>ROUND(I288*H288,2)</f>
        <v>0</v>
      </c>
      <c r="BL288" s="17" t="s">
        <v>148</v>
      </c>
      <c r="BM288" s="248" t="s">
        <v>716</v>
      </c>
    </row>
    <row r="289" spans="1:47" s="2" customFormat="1" ht="12">
      <c r="A289" s="38"/>
      <c r="B289" s="39"/>
      <c r="C289" s="40"/>
      <c r="D289" s="250" t="s">
        <v>158</v>
      </c>
      <c r="E289" s="40"/>
      <c r="F289" s="251" t="s">
        <v>717</v>
      </c>
      <c r="G289" s="40"/>
      <c r="H289" s="40"/>
      <c r="I289" s="144"/>
      <c r="J289" s="40"/>
      <c r="K289" s="40"/>
      <c r="L289" s="44"/>
      <c r="M289" s="252"/>
      <c r="N289" s="253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158</v>
      </c>
      <c r="AU289" s="17" t="s">
        <v>86</v>
      </c>
    </row>
    <row r="290" spans="1:51" s="13" customFormat="1" ht="12">
      <c r="A290" s="13"/>
      <c r="B290" s="259"/>
      <c r="C290" s="260"/>
      <c r="D290" s="250" t="s">
        <v>189</v>
      </c>
      <c r="E290" s="261" t="s">
        <v>1</v>
      </c>
      <c r="F290" s="262" t="s">
        <v>718</v>
      </c>
      <c r="G290" s="260"/>
      <c r="H290" s="263">
        <v>2293</v>
      </c>
      <c r="I290" s="264"/>
      <c r="J290" s="260"/>
      <c r="K290" s="260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189</v>
      </c>
      <c r="AU290" s="269" t="s">
        <v>86</v>
      </c>
      <c r="AV290" s="13" t="s">
        <v>86</v>
      </c>
      <c r="AW290" s="13" t="s">
        <v>32</v>
      </c>
      <c r="AX290" s="13" t="s">
        <v>76</v>
      </c>
      <c r="AY290" s="269" t="s">
        <v>132</v>
      </c>
    </row>
    <row r="291" spans="1:51" s="13" customFormat="1" ht="12">
      <c r="A291" s="13"/>
      <c r="B291" s="259"/>
      <c r="C291" s="260"/>
      <c r="D291" s="250" t="s">
        <v>189</v>
      </c>
      <c r="E291" s="261" t="s">
        <v>1</v>
      </c>
      <c r="F291" s="262" t="s">
        <v>719</v>
      </c>
      <c r="G291" s="260"/>
      <c r="H291" s="263">
        <v>50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189</v>
      </c>
      <c r="AU291" s="269" t="s">
        <v>86</v>
      </c>
      <c r="AV291" s="13" t="s">
        <v>86</v>
      </c>
      <c r="AW291" s="13" t="s">
        <v>32</v>
      </c>
      <c r="AX291" s="13" t="s">
        <v>76</v>
      </c>
      <c r="AY291" s="269" t="s">
        <v>132</v>
      </c>
    </row>
    <row r="292" spans="1:51" s="14" customFormat="1" ht="12">
      <c r="A292" s="14"/>
      <c r="B292" s="270"/>
      <c r="C292" s="271"/>
      <c r="D292" s="250" t="s">
        <v>189</v>
      </c>
      <c r="E292" s="272" t="s">
        <v>1</v>
      </c>
      <c r="F292" s="273" t="s">
        <v>191</v>
      </c>
      <c r="G292" s="271"/>
      <c r="H292" s="274">
        <v>2343</v>
      </c>
      <c r="I292" s="275"/>
      <c r="J292" s="271"/>
      <c r="K292" s="271"/>
      <c r="L292" s="276"/>
      <c r="M292" s="277"/>
      <c r="N292" s="278"/>
      <c r="O292" s="278"/>
      <c r="P292" s="278"/>
      <c r="Q292" s="278"/>
      <c r="R292" s="278"/>
      <c r="S292" s="278"/>
      <c r="T292" s="27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0" t="s">
        <v>189</v>
      </c>
      <c r="AU292" s="280" t="s">
        <v>86</v>
      </c>
      <c r="AV292" s="14" t="s">
        <v>148</v>
      </c>
      <c r="AW292" s="14" t="s">
        <v>32</v>
      </c>
      <c r="AX292" s="14" t="s">
        <v>84</v>
      </c>
      <c r="AY292" s="280" t="s">
        <v>132</v>
      </c>
    </row>
    <row r="293" spans="1:65" s="2" customFormat="1" ht="21.75" customHeight="1">
      <c r="A293" s="38"/>
      <c r="B293" s="39"/>
      <c r="C293" s="236" t="s">
        <v>447</v>
      </c>
      <c r="D293" s="236" t="s">
        <v>135</v>
      </c>
      <c r="E293" s="237" t="s">
        <v>720</v>
      </c>
      <c r="F293" s="238" t="s">
        <v>721</v>
      </c>
      <c r="G293" s="239" t="s">
        <v>187</v>
      </c>
      <c r="H293" s="240">
        <v>2680.7</v>
      </c>
      <c r="I293" s="241"/>
      <c r="J293" s="242">
        <f>ROUND(I293*H293,2)</f>
        <v>0</v>
      </c>
      <c r="K293" s="243"/>
      <c r="L293" s="44"/>
      <c r="M293" s="244" t="s">
        <v>1</v>
      </c>
      <c r="N293" s="245" t="s">
        <v>41</v>
      </c>
      <c r="O293" s="91"/>
      <c r="P293" s="246">
        <f>O293*H293</f>
        <v>0</v>
      </c>
      <c r="Q293" s="246">
        <v>0</v>
      </c>
      <c r="R293" s="246">
        <f>Q293*H293</f>
        <v>0</v>
      </c>
      <c r="S293" s="246">
        <v>0</v>
      </c>
      <c r="T293" s="24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8" t="s">
        <v>148</v>
      </c>
      <c r="AT293" s="248" t="s">
        <v>135</v>
      </c>
      <c r="AU293" s="248" t="s">
        <v>86</v>
      </c>
      <c r="AY293" s="17" t="s">
        <v>132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17" t="s">
        <v>84</v>
      </c>
      <c r="BK293" s="249">
        <f>ROUND(I293*H293,2)</f>
        <v>0</v>
      </c>
      <c r="BL293" s="17" t="s">
        <v>148</v>
      </c>
      <c r="BM293" s="248" t="s">
        <v>722</v>
      </c>
    </row>
    <row r="294" spans="1:51" s="13" customFormat="1" ht="12">
      <c r="A294" s="13"/>
      <c r="B294" s="259"/>
      <c r="C294" s="260"/>
      <c r="D294" s="250" t="s">
        <v>189</v>
      </c>
      <c r="E294" s="261" t="s">
        <v>1</v>
      </c>
      <c r="F294" s="262" t="s">
        <v>723</v>
      </c>
      <c r="G294" s="260"/>
      <c r="H294" s="263">
        <v>2636.95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189</v>
      </c>
      <c r="AU294" s="269" t="s">
        <v>86</v>
      </c>
      <c r="AV294" s="13" t="s">
        <v>86</v>
      </c>
      <c r="AW294" s="13" t="s">
        <v>32</v>
      </c>
      <c r="AX294" s="13" t="s">
        <v>76</v>
      </c>
      <c r="AY294" s="269" t="s">
        <v>132</v>
      </c>
    </row>
    <row r="295" spans="1:51" s="13" customFormat="1" ht="12">
      <c r="A295" s="13"/>
      <c r="B295" s="259"/>
      <c r="C295" s="260"/>
      <c r="D295" s="250" t="s">
        <v>189</v>
      </c>
      <c r="E295" s="261" t="s">
        <v>1</v>
      </c>
      <c r="F295" s="262" t="s">
        <v>724</v>
      </c>
      <c r="G295" s="260"/>
      <c r="H295" s="263">
        <v>43.75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189</v>
      </c>
      <c r="AU295" s="269" t="s">
        <v>86</v>
      </c>
      <c r="AV295" s="13" t="s">
        <v>86</v>
      </c>
      <c r="AW295" s="13" t="s">
        <v>32</v>
      </c>
      <c r="AX295" s="13" t="s">
        <v>76</v>
      </c>
      <c r="AY295" s="269" t="s">
        <v>132</v>
      </c>
    </row>
    <row r="296" spans="1:51" s="14" customFormat="1" ht="12">
      <c r="A296" s="14"/>
      <c r="B296" s="270"/>
      <c r="C296" s="271"/>
      <c r="D296" s="250" t="s">
        <v>189</v>
      </c>
      <c r="E296" s="272" t="s">
        <v>1</v>
      </c>
      <c r="F296" s="273" t="s">
        <v>191</v>
      </c>
      <c r="G296" s="271"/>
      <c r="H296" s="274">
        <v>2680.7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189</v>
      </c>
      <c r="AU296" s="280" t="s">
        <v>86</v>
      </c>
      <c r="AV296" s="14" t="s">
        <v>148</v>
      </c>
      <c r="AW296" s="14" t="s">
        <v>32</v>
      </c>
      <c r="AX296" s="14" t="s">
        <v>84</v>
      </c>
      <c r="AY296" s="280" t="s">
        <v>132</v>
      </c>
    </row>
    <row r="297" spans="1:65" s="2" customFormat="1" ht="21.75" customHeight="1">
      <c r="A297" s="38"/>
      <c r="B297" s="39"/>
      <c r="C297" s="236" t="s">
        <v>451</v>
      </c>
      <c r="D297" s="236" t="s">
        <v>135</v>
      </c>
      <c r="E297" s="237" t="s">
        <v>725</v>
      </c>
      <c r="F297" s="238" t="s">
        <v>726</v>
      </c>
      <c r="G297" s="239" t="s">
        <v>187</v>
      </c>
      <c r="H297" s="240">
        <v>35.475</v>
      </c>
      <c r="I297" s="241"/>
      <c r="J297" s="242">
        <f>ROUND(I297*H297,2)</f>
        <v>0</v>
      </c>
      <c r="K297" s="243"/>
      <c r="L297" s="44"/>
      <c r="M297" s="244" t="s">
        <v>1</v>
      </c>
      <c r="N297" s="245" t="s">
        <v>41</v>
      </c>
      <c r="O297" s="91"/>
      <c r="P297" s="246">
        <f>O297*H297</f>
        <v>0</v>
      </c>
      <c r="Q297" s="246">
        <v>0</v>
      </c>
      <c r="R297" s="246">
        <f>Q297*H297</f>
        <v>0</v>
      </c>
      <c r="S297" s="246">
        <v>0</v>
      </c>
      <c r="T297" s="24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8" t="s">
        <v>148</v>
      </c>
      <c r="AT297" s="248" t="s">
        <v>135</v>
      </c>
      <c r="AU297" s="248" t="s">
        <v>86</v>
      </c>
      <c r="AY297" s="17" t="s">
        <v>132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17" t="s">
        <v>84</v>
      </c>
      <c r="BK297" s="249">
        <f>ROUND(I297*H297,2)</f>
        <v>0</v>
      </c>
      <c r="BL297" s="17" t="s">
        <v>148</v>
      </c>
      <c r="BM297" s="248" t="s">
        <v>727</v>
      </c>
    </row>
    <row r="298" spans="1:65" s="2" customFormat="1" ht="16.5" customHeight="1">
      <c r="A298" s="38"/>
      <c r="B298" s="39"/>
      <c r="C298" s="236" t="s">
        <v>455</v>
      </c>
      <c r="D298" s="236" t="s">
        <v>135</v>
      </c>
      <c r="E298" s="237" t="s">
        <v>728</v>
      </c>
      <c r="F298" s="238" t="s">
        <v>729</v>
      </c>
      <c r="G298" s="239" t="s">
        <v>194</v>
      </c>
      <c r="H298" s="240">
        <v>269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41</v>
      </c>
      <c r="O298" s="91"/>
      <c r="P298" s="246">
        <f>O298*H298</f>
        <v>0</v>
      </c>
      <c r="Q298" s="246">
        <v>0</v>
      </c>
      <c r="R298" s="246">
        <f>Q298*H298</f>
        <v>0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148</v>
      </c>
      <c r="AT298" s="248" t="s">
        <v>135</v>
      </c>
      <c r="AU298" s="248" t="s">
        <v>86</v>
      </c>
      <c r="AY298" s="17" t="s">
        <v>132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17" t="s">
        <v>84</v>
      </c>
      <c r="BK298" s="249">
        <f>ROUND(I298*H298,2)</f>
        <v>0</v>
      </c>
      <c r="BL298" s="17" t="s">
        <v>148</v>
      </c>
      <c r="BM298" s="248" t="s">
        <v>730</v>
      </c>
    </row>
    <row r="299" spans="1:51" s="13" customFormat="1" ht="12">
      <c r="A299" s="13"/>
      <c r="B299" s="259"/>
      <c r="C299" s="260"/>
      <c r="D299" s="250" t="s">
        <v>189</v>
      </c>
      <c r="E299" s="261" t="s">
        <v>1</v>
      </c>
      <c r="F299" s="262" t="s">
        <v>731</v>
      </c>
      <c r="G299" s="260"/>
      <c r="H299" s="263">
        <v>269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189</v>
      </c>
      <c r="AU299" s="269" t="s">
        <v>86</v>
      </c>
      <c r="AV299" s="13" t="s">
        <v>86</v>
      </c>
      <c r="AW299" s="13" t="s">
        <v>32</v>
      </c>
      <c r="AX299" s="13" t="s">
        <v>76</v>
      </c>
      <c r="AY299" s="269" t="s">
        <v>132</v>
      </c>
    </row>
    <row r="300" spans="1:51" s="14" customFormat="1" ht="12">
      <c r="A300" s="14"/>
      <c r="B300" s="270"/>
      <c r="C300" s="271"/>
      <c r="D300" s="250" t="s">
        <v>189</v>
      </c>
      <c r="E300" s="272" t="s">
        <v>1</v>
      </c>
      <c r="F300" s="273" t="s">
        <v>191</v>
      </c>
      <c r="G300" s="271"/>
      <c r="H300" s="274">
        <v>269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189</v>
      </c>
      <c r="AU300" s="280" t="s">
        <v>86</v>
      </c>
      <c r="AV300" s="14" t="s">
        <v>148</v>
      </c>
      <c r="AW300" s="14" t="s">
        <v>32</v>
      </c>
      <c r="AX300" s="14" t="s">
        <v>84</v>
      </c>
      <c r="AY300" s="280" t="s">
        <v>132</v>
      </c>
    </row>
    <row r="301" spans="1:65" s="2" customFormat="1" ht="21.75" customHeight="1">
      <c r="A301" s="38"/>
      <c r="B301" s="39"/>
      <c r="C301" s="236" t="s">
        <v>459</v>
      </c>
      <c r="D301" s="236" t="s">
        <v>135</v>
      </c>
      <c r="E301" s="237" t="s">
        <v>732</v>
      </c>
      <c r="F301" s="238" t="s">
        <v>733</v>
      </c>
      <c r="G301" s="239" t="s">
        <v>187</v>
      </c>
      <c r="H301" s="240">
        <v>2685</v>
      </c>
      <c r="I301" s="241"/>
      <c r="J301" s="242">
        <f>ROUND(I301*H301,2)</f>
        <v>0</v>
      </c>
      <c r="K301" s="243"/>
      <c r="L301" s="44"/>
      <c r="M301" s="244" t="s">
        <v>1</v>
      </c>
      <c r="N301" s="245" t="s">
        <v>41</v>
      </c>
      <c r="O301" s="91"/>
      <c r="P301" s="246">
        <f>O301*H301</f>
        <v>0</v>
      </c>
      <c r="Q301" s="246">
        <v>0</v>
      </c>
      <c r="R301" s="246">
        <f>Q301*H301</f>
        <v>0</v>
      </c>
      <c r="S301" s="246">
        <v>0</v>
      </c>
      <c r="T301" s="24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8" t="s">
        <v>148</v>
      </c>
      <c r="AT301" s="248" t="s">
        <v>135</v>
      </c>
      <c r="AU301" s="248" t="s">
        <v>86</v>
      </c>
      <c r="AY301" s="17" t="s">
        <v>132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17" t="s">
        <v>84</v>
      </c>
      <c r="BK301" s="249">
        <f>ROUND(I301*H301,2)</f>
        <v>0</v>
      </c>
      <c r="BL301" s="17" t="s">
        <v>148</v>
      </c>
      <c r="BM301" s="248" t="s">
        <v>734</v>
      </c>
    </row>
    <row r="302" spans="1:47" s="2" customFormat="1" ht="12">
      <c r="A302" s="38"/>
      <c r="B302" s="39"/>
      <c r="C302" s="40"/>
      <c r="D302" s="250" t="s">
        <v>158</v>
      </c>
      <c r="E302" s="40"/>
      <c r="F302" s="251" t="s">
        <v>735</v>
      </c>
      <c r="G302" s="40"/>
      <c r="H302" s="40"/>
      <c r="I302" s="144"/>
      <c r="J302" s="40"/>
      <c r="K302" s="40"/>
      <c r="L302" s="44"/>
      <c r="M302" s="252"/>
      <c r="N302" s="25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158</v>
      </c>
      <c r="AU302" s="17" t="s">
        <v>86</v>
      </c>
    </row>
    <row r="303" spans="1:51" s="13" customFormat="1" ht="12">
      <c r="A303" s="13"/>
      <c r="B303" s="259"/>
      <c r="C303" s="260"/>
      <c r="D303" s="250" t="s">
        <v>189</v>
      </c>
      <c r="E303" s="261" t="s">
        <v>1</v>
      </c>
      <c r="F303" s="262" t="s">
        <v>736</v>
      </c>
      <c r="G303" s="260"/>
      <c r="H303" s="263">
        <v>2343</v>
      </c>
      <c r="I303" s="264"/>
      <c r="J303" s="260"/>
      <c r="K303" s="260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189</v>
      </c>
      <c r="AU303" s="269" t="s">
        <v>86</v>
      </c>
      <c r="AV303" s="13" t="s">
        <v>86</v>
      </c>
      <c r="AW303" s="13" t="s">
        <v>32</v>
      </c>
      <c r="AX303" s="13" t="s">
        <v>76</v>
      </c>
      <c r="AY303" s="269" t="s">
        <v>132</v>
      </c>
    </row>
    <row r="304" spans="1:51" s="13" customFormat="1" ht="12">
      <c r="A304" s="13"/>
      <c r="B304" s="259"/>
      <c r="C304" s="260"/>
      <c r="D304" s="250" t="s">
        <v>189</v>
      </c>
      <c r="E304" s="261" t="s">
        <v>1</v>
      </c>
      <c r="F304" s="262" t="s">
        <v>737</v>
      </c>
      <c r="G304" s="260"/>
      <c r="H304" s="263">
        <v>342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189</v>
      </c>
      <c r="AU304" s="269" t="s">
        <v>86</v>
      </c>
      <c r="AV304" s="13" t="s">
        <v>86</v>
      </c>
      <c r="AW304" s="13" t="s">
        <v>32</v>
      </c>
      <c r="AX304" s="13" t="s">
        <v>76</v>
      </c>
      <c r="AY304" s="269" t="s">
        <v>132</v>
      </c>
    </row>
    <row r="305" spans="1:51" s="14" customFormat="1" ht="12">
      <c r="A305" s="14"/>
      <c r="B305" s="270"/>
      <c r="C305" s="271"/>
      <c r="D305" s="250" t="s">
        <v>189</v>
      </c>
      <c r="E305" s="272" t="s">
        <v>1</v>
      </c>
      <c r="F305" s="273" t="s">
        <v>191</v>
      </c>
      <c r="G305" s="271"/>
      <c r="H305" s="274">
        <v>2685</v>
      </c>
      <c r="I305" s="275"/>
      <c r="J305" s="271"/>
      <c r="K305" s="271"/>
      <c r="L305" s="276"/>
      <c r="M305" s="277"/>
      <c r="N305" s="278"/>
      <c r="O305" s="278"/>
      <c r="P305" s="278"/>
      <c r="Q305" s="278"/>
      <c r="R305" s="278"/>
      <c r="S305" s="278"/>
      <c r="T305" s="27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80" t="s">
        <v>189</v>
      </c>
      <c r="AU305" s="280" t="s">
        <v>86</v>
      </c>
      <c r="AV305" s="14" t="s">
        <v>148</v>
      </c>
      <c r="AW305" s="14" t="s">
        <v>32</v>
      </c>
      <c r="AX305" s="14" t="s">
        <v>84</v>
      </c>
      <c r="AY305" s="280" t="s">
        <v>132</v>
      </c>
    </row>
    <row r="306" spans="1:65" s="2" customFormat="1" ht="16.5" customHeight="1">
      <c r="A306" s="38"/>
      <c r="B306" s="39"/>
      <c r="C306" s="236" t="s">
        <v>464</v>
      </c>
      <c r="D306" s="236" t="s">
        <v>135</v>
      </c>
      <c r="E306" s="237" t="s">
        <v>738</v>
      </c>
      <c r="F306" s="238" t="s">
        <v>739</v>
      </c>
      <c r="G306" s="239" t="s">
        <v>187</v>
      </c>
      <c r="H306" s="240">
        <v>5370</v>
      </c>
      <c r="I306" s="241"/>
      <c r="J306" s="242">
        <f>ROUND(I306*H306,2)</f>
        <v>0</v>
      </c>
      <c r="K306" s="243"/>
      <c r="L306" s="44"/>
      <c r="M306" s="244" t="s">
        <v>1</v>
      </c>
      <c r="N306" s="245" t="s">
        <v>41</v>
      </c>
      <c r="O306" s="91"/>
      <c r="P306" s="246">
        <f>O306*H306</f>
        <v>0</v>
      </c>
      <c r="Q306" s="246">
        <v>0</v>
      </c>
      <c r="R306" s="246">
        <f>Q306*H306</f>
        <v>0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148</v>
      </c>
      <c r="AT306" s="248" t="s">
        <v>135</v>
      </c>
      <c r="AU306" s="248" t="s">
        <v>86</v>
      </c>
      <c r="AY306" s="17" t="s">
        <v>132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17" t="s">
        <v>84</v>
      </c>
      <c r="BK306" s="249">
        <f>ROUND(I306*H306,2)</f>
        <v>0</v>
      </c>
      <c r="BL306" s="17" t="s">
        <v>148</v>
      </c>
      <c r="BM306" s="248" t="s">
        <v>740</v>
      </c>
    </row>
    <row r="307" spans="1:47" s="2" customFormat="1" ht="12">
      <c r="A307" s="38"/>
      <c r="B307" s="39"/>
      <c r="C307" s="40"/>
      <c r="D307" s="250" t="s">
        <v>158</v>
      </c>
      <c r="E307" s="40"/>
      <c r="F307" s="251" t="s">
        <v>741</v>
      </c>
      <c r="G307" s="40"/>
      <c r="H307" s="40"/>
      <c r="I307" s="144"/>
      <c r="J307" s="40"/>
      <c r="K307" s="40"/>
      <c r="L307" s="44"/>
      <c r="M307" s="252"/>
      <c r="N307" s="25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158</v>
      </c>
      <c r="AU307" s="17" t="s">
        <v>86</v>
      </c>
    </row>
    <row r="308" spans="1:51" s="13" customFormat="1" ht="12">
      <c r="A308" s="13"/>
      <c r="B308" s="259"/>
      <c r="C308" s="260"/>
      <c r="D308" s="250" t="s">
        <v>189</v>
      </c>
      <c r="E308" s="261" t="s">
        <v>1</v>
      </c>
      <c r="F308" s="262" t="s">
        <v>742</v>
      </c>
      <c r="G308" s="260"/>
      <c r="H308" s="263">
        <v>4686</v>
      </c>
      <c r="I308" s="264"/>
      <c r="J308" s="260"/>
      <c r="K308" s="260"/>
      <c r="L308" s="265"/>
      <c r="M308" s="266"/>
      <c r="N308" s="267"/>
      <c r="O308" s="267"/>
      <c r="P308" s="267"/>
      <c r="Q308" s="267"/>
      <c r="R308" s="267"/>
      <c r="S308" s="267"/>
      <c r="T308" s="26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9" t="s">
        <v>189</v>
      </c>
      <c r="AU308" s="269" t="s">
        <v>86</v>
      </c>
      <c r="AV308" s="13" t="s">
        <v>86</v>
      </c>
      <c r="AW308" s="13" t="s">
        <v>32</v>
      </c>
      <c r="AX308" s="13" t="s">
        <v>76</v>
      </c>
      <c r="AY308" s="269" t="s">
        <v>132</v>
      </c>
    </row>
    <row r="309" spans="1:51" s="13" customFormat="1" ht="12">
      <c r="A309" s="13"/>
      <c r="B309" s="259"/>
      <c r="C309" s="260"/>
      <c r="D309" s="250" t="s">
        <v>189</v>
      </c>
      <c r="E309" s="261" t="s">
        <v>1</v>
      </c>
      <c r="F309" s="262" t="s">
        <v>743</v>
      </c>
      <c r="G309" s="260"/>
      <c r="H309" s="263">
        <v>684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189</v>
      </c>
      <c r="AU309" s="269" t="s">
        <v>86</v>
      </c>
      <c r="AV309" s="13" t="s">
        <v>86</v>
      </c>
      <c r="AW309" s="13" t="s">
        <v>32</v>
      </c>
      <c r="AX309" s="13" t="s">
        <v>76</v>
      </c>
      <c r="AY309" s="269" t="s">
        <v>132</v>
      </c>
    </row>
    <row r="310" spans="1:51" s="14" customFormat="1" ht="12">
      <c r="A310" s="14"/>
      <c r="B310" s="270"/>
      <c r="C310" s="271"/>
      <c r="D310" s="250" t="s">
        <v>189</v>
      </c>
      <c r="E310" s="272" t="s">
        <v>1</v>
      </c>
      <c r="F310" s="273" t="s">
        <v>191</v>
      </c>
      <c r="G310" s="271"/>
      <c r="H310" s="274">
        <v>5370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189</v>
      </c>
      <c r="AU310" s="280" t="s">
        <v>86</v>
      </c>
      <c r="AV310" s="14" t="s">
        <v>148</v>
      </c>
      <c r="AW310" s="14" t="s">
        <v>32</v>
      </c>
      <c r="AX310" s="14" t="s">
        <v>84</v>
      </c>
      <c r="AY310" s="280" t="s">
        <v>132</v>
      </c>
    </row>
    <row r="311" spans="1:65" s="2" customFormat="1" ht="21.75" customHeight="1">
      <c r="A311" s="38"/>
      <c r="B311" s="39"/>
      <c r="C311" s="236" t="s">
        <v>469</v>
      </c>
      <c r="D311" s="236" t="s">
        <v>135</v>
      </c>
      <c r="E311" s="237" t="s">
        <v>744</v>
      </c>
      <c r="F311" s="238" t="s">
        <v>745</v>
      </c>
      <c r="G311" s="239" t="s">
        <v>187</v>
      </c>
      <c r="H311" s="240">
        <v>342</v>
      </c>
      <c r="I311" s="241"/>
      <c r="J311" s="242">
        <f>ROUND(I311*H311,2)</f>
        <v>0</v>
      </c>
      <c r="K311" s="243"/>
      <c r="L311" s="44"/>
      <c r="M311" s="244" t="s">
        <v>1</v>
      </c>
      <c r="N311" s="245" t="s">
        <v>41</v>
      </c>
      <c r="O311" s="91"/>
      <c r="P311" s="246">
        <f>O311*H311</f>
        <v>0</v>
      </c>
      <c r="Q311" s="246">
        <v>0</v>
      </c>
      <c r="R311" s="246">
        <f>Q311*H311</f>
        <v>0</v>
      </c>
      <c r="S311" s="246">
        <v>0</v>
      </c>
      <c r="T311" s="24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8" t="s">
        <v>148</v>
      </c>
      <c r="AT311" s="248" t="s">
        <v>135</v>
      </c>
      <c r="AU311" s="248" t="s">
        <v>86</v>
      </c>
      <c r="AY311" s="17" t="s">
        <v>132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17" t="s">
        <v>84</v>
      </c>
      <c r="BK311" s="249">
        <f>ROUND(I311*H311,2)</f>
        <v>0</v>
      </c>
      <c r="BL311" s="17" t="s">
        <v>148</v>
      </c>
      <c r="BM311" s="248" t="s">
        <v>746</v>
      </c>
    </row>
    <row r="312" spans="1:51" s="13" customFormat="1" ht="12">
      <c r="A312" s="13"/>
      <c r="B312" s="259"/>
      <c r="C312" s="260"/>
      <c r="D312" s="250" t="s">
        <v>189</v>
      </c>
      <c r="E312" s="261" t="s">
        <v>1</v>
      </c>
      <c r="F312" s="262" t="s">
        <v>713</v>
      </c>
      <c r="G312" s="260"/>
      <c r="H312" s="263">
        <v>342</v>
      </c>
      <c r="I312" s="264"/>
      <c r="J312" s="260"/>
      <c r="K312" s="260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189</v>
      </c>
      <c r="AU312" s="269" t="s">
        <v>86</v>
      </c>
      <c r="AV312" s="13" t="s">
        <v>86</v>
      </c>
      <c r="AW312" s="13" t="s">
        <v>32</v>
      </c>
      <c r="AX312" s="13" t="s">
        <v>84</v>
      </c>
      <c r="AY312" s="269" t="s">
        <v>132</v>
      </c>
    </row>
    <row r="313" spans="1:65" s="2" customFormat="1" ht="21.75" customHeight="1">
      <c r="A313" s="38"/>
      <c r="B313" s="39"/>
      <c r="C313" s="236" t="s">
        <v>474</v>
      </c>
      <c r="D313" s="236" t="s">
        <v>135</v>
      </c>
      <c r="E313" s="237" t="s">
        <v>747</v>
      </c>
      <c r="F313" s="238" t="s">
        <v>748</v>
      </c>
      <c r="G313" s="239" t="s">
        <v>187</v>
      </c>
      <c r="H313" s="240">
        <v>2343</v>
      </c>
      <c r="I313" s="241"/>
      <c r="J313" s="242">
        <f>ROUND(I313*H313,2)</f>
        <v>0</v>
      </c>
      <c r="K313" s="243"/>
      <c r="L313" s="44"/>
      <c r="M313" s="244" t="s">
        <v>1</v>
      </c>
      <c r="N313" s="245" t="s">
        <v>41</v>
      </c>
      <c r="O313" s="91"/>
      <c r="P313" s="246">
        <f>O313*H313</f>
        <v>0</v>
      </c>
      <c r="Q313" s="246">
        <v>0</v>
      </c>
      <c r="R313" s="246">
        <f>Q313*H313</f>
        <v>0</v>
      </c>
      <c r="S313" s="246">
        <v>0</v>
      </c>
      <c r="T313" s="247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8" t="s">
        <v>148</v>
      </c>
      <c r="AT313" s="248" t="s">
        <v>135</v>
      </c>
      <c r="AU313" s="248" t="s">
        <v>86</v>
      </c>
      <c r="AY313" s="17" t="s">
        <v>132</v>
      </c>
      <c r="BE313" s="249">
        <f>IF(N313="základní",J313,0)</f>
        <v>0</v>
      </c>
      <c r="BF313" s="249">
        <f>IF(N313="snížená",J313,0)</f>
        <v>0</v>
      </c>
      <c r="BG313" s="249">
        <f>IF(N313="zákl. přenesená",J313,0)</f>
        <v>0</v>
      </c>
      <c r="BH313" s="249">
        <f>IF(N313="sníž. přenesená",J313,0)</f>
        <v>0</v>
      </c>
      <c r="BI313" s="249">
        <f>IF(N313="nulová",J313,0)</f>
        <v>0</v>
      </c>
      <c r="BJ313" s="17" t="s">
        <v>84</v>
      </c>
      <c r="BK313" s="249">
        <f>ROUND(I313*H313,2)</f>
        <v>0</v>
      </c>
      <c r="BL313" s="17" t="s">
        <v>148</v>
      </c>
      <c r="BM313" s="248" t="s">
        <v>749</v>
      </c>
    </row>
    <row r="314" spans="1:47" s="2" customFormat="1" ht="12">
      <c r="A314" s="38"/>
      <c r="B314" s="39"/>
      <c r="C314" s="40"/>
      <c r="D314" s="250" t="s">
        <v>158</v>
      </c>
      <c r="E314" s="40"/>
      <c r="F314" s="251" t="s">
        <v>750</v>
      </c>
      <c r="G314" s="40"/>
      <c r="H314" s="40"/>
      <c r="I314" s="144"/>
      <c r="J314" s="40"/>
      <c r="K314" s="40"/>
      <c r="L314" s="44"/>
      <c r="M314" s="252"/>
      <c r="N314" s="25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158</v>
      </c>
      <c r="AU314" s="17" t="s">
        <v>86</v>
      </c>
    </row>
    <row r="315" spans="1:51" s="13" customFormat="1" ht="12">
      <c r="A315" s="13"/>
      <c r="B315" s="259"/>
      <c r="C315" s="260"/>
      <c r="D315" s="250" t="s">
        <v>189</v>
      </c>
      <c r="E315" s="261" t="s">
        <v>1</v>
      </c>
      <c r="F315" s="262" t="s">
        <v>718</v>
      </c>
      <c r="G315" s="260"/>
      <c r="H315" s="263">
        <v>2293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189</v>
      </c>
      <c r="AU315" s="269" t="s">
        <v>86</v>
      </c>
      <c r="AV315" s="13" t="s">
        <v>86</v>
      </c>
      <c r="AW315" s="13" t="s">
        <v>32</v>
      </c>
      <c r="AX315" s="13" t="s">
        <v>76</v>
      </c>
      <c r="AY315" s="269" t="s">
        <v>132</v>
      </c>
    </row>
    <row r="316" spans="1:51" s="13" customFormat="1" ht="12">
      <c r="A316" s="13"/>
      <c r="B316" s="259"/>
      <c r="C316" s="260"/>
      <c r="D316" s="250" t="s">
        <v>189</v>
      </c>
      <c r="E316" s="261" t="s">
        <v>1</v>
      </c>
      <c r="F316" s="262" t="s">
        <v>719</v>
      </c>
      <c r="G316" s="260"/>
      <c r="H316" s="263">
        <v>50</v>
      </c>
      <c r="I316" s="264"/>
      <c r="J316" s="260"/>
      <c r="K316" s="260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189</v>
      </c>
      <c r="AU316" s="269" t="s">
        <v>86</v>
      </c>
      <c r="AV316" s="13" t="s">
        <v>86</v>
      </c>
      <c r="AW316" s="13" t="s">
        <v>32</v>
      </c>
      <c r="AX316" s="13" t="s">
        <v>76</v>
      </c>
      <c r="AY316" s="269" t="s">
        <v>132</v>
      </c>
    </row>
    <row r="317" spans="1:51" s="14" customFormat="1" ht="12">
      <c r="A317" s="14"/>
      <c r="B317" s="270"/>
      <c r="C317" s="271"/>
      <c r="D317" s="250" t="s">
        <v>189</v>
      </c>
      <c r="E317" s="272" t="s">
        <v>1</v>
      </c>
      <c r="F317" s="273" t="s">
        <v>191</v>
      </c>
      <c r="G317" s="271"/>
      <c r="H317" s="274">
        <v>2343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189</v>
      </c>
      <c r="AU317" s="280" t="s">
        <v>86</v>
      </c>
      <c r="AV317" s="14" t="s">
        <v>148</v>
      </c>
      <c r="AW317" s="14" t="s">
        <v>32</v>
      </c>
      <c r="AX317" s="14" t="s">
        <v>84</v>
      </c>
      <c r="AY317" s="280" t="s">
        <v>132</v>
      </c>
    </row>
    <row r="318" spans="1:65" s="2" customFormat="1" ht="21.75" customHeight="1">
      <c r="A318" s="38"/>
      <c r="B318" s="39"/>
      <c r="C318" s="236" t="s">
        <v>478</v>
      </c>
      <c r="D318" s="236" t="s">
        <v>135</v>
      </c>
      <c r="E318" s="237" t="s">
        <v>751</v>
      </c>
      <c r="F318" s="238" t="s">
        <v>752</v>
      </c>
      <c r="G318" s="239" t="s">
        <v>187</v>
      </c>
      <c r="H318" s="240">
        <v>342</v>
      </c>
      <c r="I318" s="241"/>
      <c r="J318" s="242">
        <f>ROUND(I318*H318,2)</f>
        <v>0</v>
      </c>
      <c r="K318" s="243"/>
      <c r="L318" s="44"/>
      <c r="M318" s="244" t="s">
        <v>1</v>
      </c>
      <c r="N318" s="245" t="s">
        <v>41</v>
      </c>
      <c r="O318" s="91"/>
      <c r="P318" s="246">
        <f>O318*H318</f>
        <v>0</v>
      </c>
      <c r="Q318" s="246">
        <v>0</v>
      </c>
      <c r="R318" s="246">
        <f>Q318*H318</f>
        <v>0</v>
      </c>
      <c r="S318" s="246">
        <v>0</v>
      </c>
      <c r="T318" s="24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8" t="s">
        <v>148</v>
      </c>
      <c r="AT318" s="248" t="s">
        <v>135</v>
      </c>
      <c r="AU318" s="248" t="s">
        <v>86</v>
      </c>
      <c r="AY318" s="17" t="s">
        <v>132</v>
      </c>
      <c r="BE318" s="249">
        <f>IF(N318="základní",J318,0)</f>
        <v>0</v>
      </c>
      <c r="BF318" s="249">
        <f>IF(N318="snížená",J318,0)</f>
        <v>0</v>
      </c>
      <c r="BG318" s="249">
        <f>IF(N318="zákl. přenesená",J318,0)</f>
        <v>0</v>
      </c>
      <c r="BH318" s="249">
        <f>IF(N318="sníž. přenesená",J318,0)</f>
        <v>0</v>
      </c>
      <c r="BI318" s="249">
        <f>IF(N318="nulová",J318,0)</f>
        <v>0</v>
      </c>
      <c r="BJ318" s="17" t="s">
        <v>84</v>
      </c>
      <c r="BK318" s="249">
        <f>ROUND(I318*H318,2)</f>
        <v>0</v>
      </c>
      <c r="BL318" s="17" t="s">
        <v>148</v>
      </c>
      <c r="BM318" s="248" t="s">
        <v>753</v>
      </c>
    </row>
    <row r="319" spans="1:47" s="2" customFormat="1" ht="12">
      <c r="A319" s="38"/>
      <c r="B319" s="39"/>
      <c r="C319" s="40"/>
      <c r="D319" s="250" t="s">
        <v>158</v>
      </c>
      <c r="E319" s="40"/>
      <c r="F319" s="251" t="s">
        <v>754</v>
      </c>
      <c r="G319" s="40"/>
      <c r="H319" s="40"/>
      <c r="I319" s="144"/>
      <c r="J319" s="40"/>
      <c r="K319" s="40"/>
      <c r="L319" s="44"/>
      <c r="M319" s="252"/>
      <c r="N319" s="253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158</v>
      </c>
      <c r="AU319" s="17" t="s">
        <v>86</v>
      </c>
    </row>
    <row r="320" spans="1:51" s="13" customFormat="1" ht="12">
      <c r="A320" s="13"/>
      <c r="B320" s="259"/>
      <c r="C320" s="260"/>
      <c r="D320" s="250" t="s">
        <v>189</v>
      </c>
      <c r="E320" s="261" t="s">
        <v>1</v>
      </c>
      <c r="F320" s="262" t="s">
        <v>713</v>
      </c>
      <c r="G320" s="260"/>
      <c r="H320" s="263">
        <v>342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9" t="s">
        <v>189</v>
      </c>
      <c r="AU320" s="269" t="s">
        <v>86</v>
      </c>
      <c r="AV320" s="13" t="s">
        <v>86</v>
      </c>
      <c r="AW320" s="13" t="s">
        <v>32</v>
      </c>
      <c r="AX320" s="13" t="s">
        <v>84</v>
      </c>
      <c r="AY320" s="269" t="s">
        <v>132</v>
      </c>
    </row>
    <row r="321" spans="1:65" s="2" customFormat="1" ht="21.75" customHeight="1">
      <c r="A321" s="38"/>
      <c r="B321" s="39"/>
      <c r="C321" s="236" t="s">
        <v>482</v>
      </c>
      <c r="D321" s="236" t="s">
        <v>135</v>
      </c>
      <c r="E321" s="237" t="s">
        <v>755</v>
      </c>
      <c r="F321" s="238" t="s">
        <v>756</v>
      </c>
      <c r="G321" s="239" t="s">
        <v>187</v>
      </c>
      <c r="H321" s="240">
        <v>2343</v>
      </c>
      <c r="I321" s="241"/>
      <c r="J321" s="242">
        <f>ROUND(I321*H321,2)</f>
        <v>0</v>
      </c>
      <c r="K321" s="243"/>
      <c r="L321" s="44"/>
      <c r="M321" s="244" t="s">
        <v>1</v>
      </c>
      <c r="N321" s="245" t="s">
        <v>41</v>
      </c>
      <c r="O321" s="91"/>
      <c r="P321" s="246">
        <f>O321*H321</f>
        <v>0</v>
      </c>
      <c r="Q321" s="246">
        <v>0</v>
      </c>
      <c r="R321" s="246">
        <f>Q321*H321</f>
        <v>0</v>
      </c>
      <c r="S321" s="246">
        <v>0</v>
      </c>
      <c r="T321" s="24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8" t="s">
        <v>148</v>
      </c>
      <c r="AT321" s="248" t="s">
        <v>135</v>
      </c>
      <c r="AU321" s="248" t="s">
        <v>86</v>
      </c>
      <c r="AY321" s="17" t="s">
        <v>132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17" t="s">
        <v>84</v>
      </c>
      <c r="BK321" s="249">
        <f>ROUND(I321*H321,2)</f>
        <v>0</v>
      </c>
      <c r="BL321" s="17" t="s">
        <v>148</v>
      </c>
      <c r="BM321" s="248" t="s">
        <v>757</v>
      </c>
    </row>
    <row r="322" spans="1:47" s="2" customFormat="1" ht="12">
      <c r="A322" s="38"/>
      <c r="B322" s="39"/>
      <c r="C322" s="40"/>
      <c r="D322" s="250" t="s">
        <v>158</v>
      </c>
      <c r="E322" s="40"/>
      <c r="F322" s="251" t="s">
        <v>758</v>
      </c>
      <c r="G322" s="40"/>
      <c r="H322" s="40"/>
      <c r="I322" s="144"/>
      <c r="J322" s="40"/>
      <c r="K322" s="40"/>
      <c r="L322" s="44"/>
      <c r="M322" s="252"/>
      <c r="N322" s="25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158</v>
      </c>
      <c r="AU322" s="17" t="s">
        <v>86</v>
      </c>
    </row>
    <row r="323" spans="1:51" s="13" customFormat="1" ht="12">
      <c r="A323" s="13"/>
      <c r="B323" s="259"/>
      <c r="C323" s="260"/>
      <c r="D323" s="250" t="s">
        <v>189</v>
      </c>
      <c r="E323" s="261" t="s">
        <v>1</v>
      </c>
      <c r="F323" s="262" t="s">
        <v>718</v>
      </c>
      <c r="G323" s="260"/>
      <c r="H323" s="263">
        <v>2293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189</v>
      </c>
      <c r="AU323" s="269" t="s">
        <v>86</v>
      </c>
      <c r="AV323" s="13" t="s">
        <v>86</v>
      </c>
      <c r="AW323" s="13" t="s">
        <v>32</v>
      </c>
      <c r="AX323" s="13" t="s">
        <v>76</v>
      </c>
      <c r="AY323" s="269" t="s">
        <v>132</v>
      </c>
    </row>
    <row r="324" spans="1:51" s="13" customFormat="1" ht="12">
      <c r="A324" s="13"/>
      <c r="B324" s="259"/>
      <c r="C324" s="260"/>
      <c r="D324" s="250" t="s">
        <v>189</v>
      </c>
      <c r="E324" s="261" t="s">
        <v>1</v>
      </c>
      <c r="F324" s="262" t="s">
        <v>719</v>
      </c>
      <c r="G324" s="260"/>
      <c r="H324" s="263">
        <v>50</v>
      </c>
      <c r="I324" s="264"/>
      <c r="J324" s="260"/>
      <c r="K324" s="260"/>
      <c r="L324" s="265"/>
      <c r="M324" s="266"/>
      <c r="N324" s="267"/>
      <c r="O324" s="267"/>
      <c r="P324" s="267"/>
      <c r="Q324" s="267"/>
      <c r="R324" s="267"/>
      <c r="S324" s="267"/>
      <c r="T324" s="26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9" t="s">
        <v>189</v>
      </c>
      <c r="AU324" s="269" t="s">
        <v>86</v>
      </c>
      <c r="AV324" s="13" t="s">
        <v>86</v>
      </c>
      <c r="AW324" s="13" t="s">
        <v>32</v>
      </c>
      <c r="AX324" s="13" t="s">
        <v>76</v>
      </c>
      <c r="AY324" s="269" t="s">
        <v>132</v>
      </c>
    </row>
    <row r="325" spans="1:51" s="14" customFormat="1" ht="12">
      <c r="A325" s="14"/>
      <c r="B325" s="270"/>
      <c r="C325" s="271"/>
      <c r="D325" s="250" t="s">
        <v>189</v>
      </c>
      <c r="E325" s="272" t="s">
        <v>1</v>
      </c>
      <c r="F325" s="273" t="s">
        <v>191</v>
      </c>
      <c r="G325" s="271"/>
      <c r="H325" s="274">
        <v>2343</v>
      </c>
      <c r="I325" s="275"/>
      <c r="J325" s="271"/>
      <c r="K325" s="271"/>
      <c r="L325" s="276"/>
      <c r="M325" s="277"/>
      <c r="N325" s="278"/>
      <c r="O325" s="278"/>
      <c r="P325" s="278"/>
      <c r="Q325" s="278"/>
      <c r="R325" s="278"/>
      <c r="S325" s="278"/>
      <c r="T325" s="27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0" t="s">
        <v>189</v>
      </c>
      <c r="AU325" s="280" t="s">
        <v>86</v>
      </c>
      <c r="AV325" s="14" t="s">
        <v>148</v>
      </c>
      <c r="AW325" s="14" t="s">
        <v>32</v>
      </c>
      <c r="AX325" s="14" t="s">
        <v>84</v>
      </c>
      <c r="AY325" s="280" t="s">
        <v>132</v>
      </c>
    </row>
    <row r="326" spans="1:65" s="2" customFormat="1" ht="21.75" customHeight="1">
      <c r="A326" s="38"/>
      <c r="B326" s="39"/>
      <c r="C326" s="236" t="s">
        <v>487</v>
      </c>
      <c r="D326" s="236" t="s">
        <v>135</v>
      </c>
      <c r="E326" s="237" t="s">
        <v>759</v>
      </c>
      <c r="F326" s="238" t="s">
        <v>760</v>
      </c>
      <c r="G326" s="239" t="s">
        <v>187</v>
      </c>
      <c r="H326" s="240">
        <v>4.2</v>
      </c>
      <c r="I326" s="241"/>
      <c r="J326" s="242">
        <f>ROUND(I326*H326,2)</f>
        <v>0</v>
      </c>
      <c r="K326" s="243"/>
      <c r="L326" s="44"/>
      <c r="M326" s="244" t="s">
        <v>1</v>
      </c>
      <c r="N326" s="245" t="s">
        <v>41</v>
      </c>
      <c r="O326" s="91"/>
      <c r="P326" s="246">
        <f>O326*H326</f>
        <v>0</v>
      </c>
      <c r="Q326" s="246">
        <v>0</v>
      </c>
      <c r="R326" s="246">
        <f>Q326*H326</f>
        <v>0</v>
      </c>
      <c r="S326" s="246">
        <v>0</v>
      </c>
      <c r="T326" s="24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8" t="s">
        <v>148</v>
      </c>
      <c r="AT326" s="248" t="s">
        <v>135</v>
      </c>
      <c r="AU326" s="248" t="s">
        <v>86</v>
      </c>
      <c r="AY326" s="17" t="s">
        <v>132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84</v>
      </c>
      <c r="BK326" s="249">
        <f>ROUND(I326*H326,2)</f>
        <v>0</v>
      </c>
      <c r="BL326" s="17" t="s">
        <v>148</v>
      </c>
      <c r="BM326" s="248" t="s">
        <v>761</v>
      </c>
    </row>
    <row r="327" spans="1:51" s="13" customFormat="1" ht="12">
      <c r="A327" s="13"/>
      <c r="B327" s="259"/>
      <c r="C327" s="260"/>
      <c r="D327" s="250" t="s">
        <v>189</v>
      </c>
      <c r="E327" s="261" t="s">
        <v>1</v>
      </c>
      <c r="F327" s="262" t="s">
        <v>762</v>
      </c>
      <c r="G327" s="260"/>
      <c r="H327" s="263">
        <v>4.2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189</v>
      </c>
      <c r="AU327" s="269" t="s">
        <v>86</v>
      </c>
      <c r="AV327" s="13" t="s">
        <v>86</v>
      </c>
      <c r="AW327" s="13" t="s">
        <v>32</v>
      </c>
      <c r="AX327" s="13" t="s">
        <v>84</v>
      </c>
      <c r="AY327" s="269" t="s">
        <v>132</v>
      </c>
    </row>
    <row r="328" spans="1:63" s="12" customFormat="1" ht="22.8" customHeight="1">
      <c r="A328" s="12"/>
      <c r="B328" s="220"/>
      <c r="C328" s="221"/>
      <c r="D328" s="222" t="s">
        <v>75</v>
      </c>
      <c r="E328" s="234" t="s">
        <v>220</v>
      </c>
      <c r="F328" s="234" t="s">
        <v>354</v>
      </c>
      <c r="G328" s="221"/>
      <c r="H328" s="221"/>
      <c r="I328" s="224"/>
      <c r="J328" s="235">
        <f>BK328</f>
        <v>0</v>
      </c>
      <c r="K328" s="221"/>
      <c r="L328" s="226"/>
      <c r="M328" s="227"/>
      <c r="N328" s="228"/>
      <c r="O328" s="228"/>
      <c r="P328" s="229">
        <f>SUM(P329:P345)</f>
        <v>0</v>
      </c>
      <c r="Q328" s="228"/>
      <c r="R328" s="229">
        <f>SUM(R329:R345)</f>
        <v>3.84805</v>
      </c>
      <c r="S328" s="228"/>
      <c r="T328" s="230">
        <f>SUM(T329:T345)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1" t="s">
        <v>84</v>
      </c>
      <c r="AT328" s="232" t="s">
        <v>75</v>
      </c>
      <c r="AU328" s="232" t="s">
        <v>84</v>
      </c>
      <c r="AY328" s="231" t="s">
        <v>132</v>
      </c>
      <c r="BK328" s="233">
        <f>SUM(BK329:BK345)</f>
        <v>0</v>
      </c>
    </row>
    <row r="329" spans="1:65" s="2" customFormat="1" ht="21.75" customHeight="1">
      <c r="A329" s="38"/>
      <c r="B329" s="39"/>
      <c r="C329" s="236" t="s">
        <v>493</v>
      </c>
      <c r="D329" s="236" t="s">
        <v>135</v>
      </c>
      <c r="E329" s="237" t="s">
        <v>763</v>
      </c>
      <c r="F329" s="238" t="s">
        <v>764</v>
      </c>
      <c r="G329" s="239" t="s">
        <v>291</v>
      </c>
      <c r="H329" s="240">
        <v>55</v>
      </c>
      <c r="I329" s="241"/>
      <c r="J329" s="242">
        <f>ROUND(I329*H329,2)</f>
        <v>0</v>
      </c>
      <c r="K329" s="243"/>
      <c r="L329" s="44"/>
      <c r="M329" s="244" t="s">
        <v>1</v>
      </c>
      <c r="N329" s="245" t="s">
        <v>41</v>
      </c>
      <c r="O329" s="91"/>
      <c r="P329" s="246">
        <f>O329*H329</f>
        <v>0</v>
      </c>
      <c r="Q329" s="246">
        <v>0.00491</v>
      </c>
      <c r="R329" s="246">
        <f>Q329*H329</f>
        <v>0.27005</v>
      </c>
      <c r="S329" s="246">
        <v>0</v>
      </c>
      <c r="T329" s="24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8" t="s">
        <v>148</v>
      </c>
      <c r="AT329" s="248" t="s">
        <v>135</v>
      </c>
      <c r="AU329" s="248" t="s">
        <v>86</v>
      </c>
      <c r="AY329" s="17" t="s">
        <v>132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7" t="s">
        <v>84</v>
      </c>
      <c r="BK329" s="249">
        <f>ROUND(I329*H329,2)</f>
        <v>0</v>
      </c>
      <c r="BL329" s="17" t="s">
        <v>148</v>
      </c>
      <c r="BM329" s="248" t="s">
        <v>765</v>
      </c>
    </row>
    <row r="330" spans="1:51" s="13" customFormat="1" ht="12">
      <c r="A330" s="13"/>
      <c r="B330" s="259"/>
      <c r="C330" s="260"/>
      <c r="D330" s="250" t="s">
        <v>189</v>
      </c>
      <c r="E330" s="261" t="s">
        <v>1</v>
      </c>
      <c r="F330" s="262" t="s">
        <v>766</v>
      </c>
      <c r="G330" s="260"/>
      <c r="H330" s="263">
        <v>55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189</v>
      </c>
      <c r="AU330" s="269" t="s">
        <v>86</v>
      </c>
      <c r="AV330" s="13" t="s">
        <v>86</v>
      </c>
      <c r="AW330" s="13" t="s">
        <v>32</v>
      </c>
      <c r="AX330" s="13" t="s">
        <v>84</v>
      </c>
      <c r="AY330" s="269" t="s">
        <v>132</v>
      </c>
    </row>
    <row r="331" spans="1:65" s="2" customFormat="1" ht="21.75" customHeight="1">
      <c r="A331" s="38"/>
      <c r="B331" s="39"/>
      <c r="C331" s="236" t="s">
        <v>497</v>
      </c>
      <c r="D331" s="236" t="s">
        <v>135</v>
      </c>
      <c r="E331" s="237" t="s">
        <v>767</v>
      </c>
      <c r="F331" s="238" t="s">
        <v>768</v>
      </c>
      <c r="G331" s="239" t="s">
        <v>358</v>
      </c>
      <c r="H331" s="240">
        <v>16</v>
      </c>
      <c r="I331" s="241"/>
      <c r="J331" s="242">
        <f>ROUND(I331*H331,2)</f>
        <v>0</v>
      </c>
      <c r="K331" s="243"/>
      <c r="L331" s="44"/>
      <c r="M331" s="244" t="s">
        <v>1</v>
      </c>
      <c r="N331" s="245" t="s">
        <v>41</v>
      </c>
      <c r="O331" s="91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8" t="s">
        <v>148</v>
      </c>
      <c r="AT331" s="248" t="s">
        <v>135</v>
      </c>
      <c r="AU331" s="248" t="s">
        <v>86</v>
      </c>
      <c r="AY331" s="17" t="s">
        <v>132</v>
      </c>
      <c r="BE331" s="249">
        <f>IF(N331="základní",J331,0)</f>
        <v>0</v>
      </c>
      <c r="BF331" s="249">
        <f>IF(N331="snížená",J331,0)</f>
        <v>0</v>
      </c>
      <c r="BG331" s="249">
        <f>IF(N331="zákl. přenesená",J331,0)</f>
        <v>0</v>
      </c>
      <c r="BH331" s="249">
        <f>IF(N331="sníž. přenesená",J331,0)</f>
        <v>0</v>
      </c>
      <c r="BI331" s="249">
        <f>IF(N331="nulová",J331,0)</f>
        <v>0</v>
      </c>
      <c r="BJ331" s="17" t="s">
        <v>84</v>
      </c>
      <c r="BK331" s="249">
        <f>ROUND(I331*H331,2)</f>
        <v>0</v>
      </c>
      <c r="BL331" s="17" t="s">
        <v>148</v>
      </c>
      <c r="BM331" s="248" t="s">
        <v>769</v>
      </c>
    </row>
    <row r="332" spans="1:65" s="2" customFormat="1" ht="16.5" customHeight="1">
      <c r="A332" s="38"/>
      <c r="B332" s="39"/>
      <c r="C332" s="281" t="s">
        <v>504</v>
      </c>
      <c r="D332" s="281" t="s">
        <v>271</v>
      </c>
      <c r="E332" s="282" t="s">
        <v>770</v>
      </c>
      <c r="F332" s="283" t="s">
        <v>771</v>
      </c>
      <c r="G332" s="284" t="s">
        <v>358</v>
      </c>
      <c r="H332" s="285">
        <v>16</v>
      </c>
      <c r="I332" s="286"/>
      <c r="J332" s="287">
        <f>ROUND(I332*H332,2)</f>
        <v>0</v>
      </c>
      <c r="K332" s="288"/>
      <c r="L332" s="289"/>
      <c r="M332" s="290" t="s">
        <v>1</v>
      </c>
      <c r="N332" s="291" t="s">
        <v>41</v>
      </c>
      <c r="O332" s="91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220</v>
      </c>
      <c r="AT332" s="248" t="s">
        <v>271</v>
      </c>
      <c r="AU332" s="248" t="s">
        <v>86</v>
      </c>
      <c r="AY332" s="17" t="s">
        <v>132</v>
      </c>
      <c r="BE332" s="249">
        <f>IF(N332="základní",J332,0)</f>
        <v>0</v>
      </c>
      <c r="BF332" s="249">
        <f>IF(N332="snížená",J332,0)</f>
        <v>0</v>
      </c>
      <c r="BG332" s="249">
        <f>IF(N332="zákl. přenesená",J332,0)</f>
        <v>0</v>
      </c>
      <c r="BH332" s="249">
        <f>IF(N332="sníž. přenesená",J332,0)</f>
        <v>0</v>
      </c>
      <c r="BI332" s="249">
        <f>IF(N332="nulová",J332,0)</f>
        <v>0</v>
      </c>
      <c r="BJ332" s="17" t="s">
        <v>84</v>
      </c>
      <c r="BK332" s="249">
        <f>ROUND(I332*H332,2)</f>
        <v>0</v>
      </c>
      <c r="BL332" s="17" t="s">
        <v>148</v>
      </c>
      <c r="BM332" s="248" t="s">
        <v>772</v>
      </c>
    </row>
    <row r="333" spans="1:65" s="2" customFormat="1" ht="16.5" customHeight="1">
      <c r="A333" s="38"/>
      <c r="B333" s="39"/>
      <c r="C333" s="281" t="s">
        <v>508</v>
      </c>
      <c r="D333" s="281" t="s">
        <v>271</v>
      </c>
      <c r="E333" s="282" t="s">
        <v>773</v>
      </c>
      <c r="F333" s="283" t="s">
        <v>774</v>
      </c>
      <c r="G333" s="284" t="s">
        <v>358</v>
      </c>
      <c r="H333" s="285">
        <v>16</v>
      </c>
      <c r="I333" s="286"/>
      <c r="J333" s="287">
        <f>ROUND(I333*H333,2)</f>
        <v>0</v>
      </c>
      <c r="K333" s="288"/>
      <c r="L333" s="289"/>
      <c r="M333" s="290" t="s">
        <v>1</v>
      </c>
      <c r="N333" s="291" t="s">
        <v>41</v>
      </c>
      <c r="O333" s="91"/>
      <c r="P333" s="246">
        <f>O333*H333</f>
        <v>0</v>
      </c>
      <c r="Q333" s="246">
        <v>0</v>
      </c>
      <c r="R333" s="246">
        <f>Q333*H333</f>
        <v>0</v>
      </c>
      <c r="S333" s="246">
        <v>0</v>
      </c>
      <c r="T333" s="24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8" t="s">
        <v>220</v>
      </c>
      <c r="AT333" s="248" t="s">
        <v>271</v>
      </c>
      <c r="AU333" s="248" t="s">
        <v>86</v>
      </c>
      <c r="AY333" s="17" t="s">
        <v>132</v>
      </c>
      <c r="BE333" s="249">
        <f>IF(N333="základní",J333,0)</f>
        <v>0</v>
      </c>
      <c r="BF333" s="249">
        <f>IF(N333="snížená",J333,0)</f>
        <v>0</v>
      </c>
      <c r="BG333" s="249">
        <f>IF(N333="zákl. přenesená",J333,0)</f>
        <v>0</v>
      </c>
      <c r="BH333" s="249">
        <f>IF(N333="sníž. přenesená",J333,0)</f>
        <v>0</v>
      </c>
      <c r="BI333" s="249">
        <f>IF(N333="nulová",J333,0)</f>
        <v>0</v>
      </c>
      <c r="BJ333" s="17" t="s">
        <v>84</v>
      </c>
      <c r="BK333" s="249">
        <f>ROUND(I333*H333,2)</f>
        <v>0</v>
      </c>
      <c r="BL333" s="17" t="s">
        <v>148</v>
      </c>
      <c r="BM333" s="248" t="s">
        <v>775</v>
      </c>
    </row>
    <row r="334" spans="1:65" s="2" customFormat="1" ht="21.75" customHeight="1">
      <c r="A334" s="38"/>
      <c r="B334" s="39"/>
      <c r="C334" s="281" t="s">
        <v>512</v>
      </c>
      <c r="D334" s="281" t="s">
        <v>271</v>
      </c>
      <c r="E334" s="282" t="s">
        <v>776</v>
      </c>
      <c r="F334" s="283" t="s">
        <v>777</v>
      </c>
      <c r="G334" s="284" t="s">
        <v>358</v>
      </c>
      <c r="H334" s="285">
        <v>16</v>
      </c>
      <c r="I334" s="286"/>
      <c r="J334" s="287">
        <f>ROUND(I334*H334,2)</f>
        <v>0</v>
      </c>
      <c r="K334" s="288"/>
      <c r="L334" s="289"/>
      <c r="M334" s="290" t="s">
        <v>1</v>
      </c>
      <c r="N334" s="291" t="s">
        <v>41</v>
      </c>
      <c r="O334" s="91"/>
      <c r="P334" s="246">
        <f>O334*H334</f>
        <v>0</v>
      </c>
      <c r="Q334" s="246">
        <v>0.111</v>
      </c>
      <c r="R334" s="246">
        <f>Q334*H334</f>
        <v>1.776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220</v>
      </c>
      <c r="AT334" s="248" t="s">
        <v>271</v>
      </c>
      <c r="AU334" s="248" t="s">
        <v>86</v>
      </c>
      <c r="AY334" s="17" t="s">
        <v>132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84</v>
      </c>
      <c r="BK334" s="249">
        <f>ROUND(I334*H334,2)</f>
        <v>0</v>
      </c>
      <c r="BL334" s="17" t="s">
        <v>148</v>
      </c>
      <c r="BM334" s="248" t="s">
        <v>778</v>
      </c>
    </row>
    <row r="335" spans="1:65" s="2" customFormat="1" ht="21.75" customHeight="1">
      <c r="A335" s="38"/>
      <c r="B335" s="39"/>
      <c r="C335" s="281" t="s">
        <v>779</v>
      </c>
      <c r="D335" s="281" t="s">
        <v>271</v>
      </c>
      <c r="E335" s="282" t="s">
        <v>780</v>
      </c>
      <c r="F335" s="283" t="s">
        <v>781</v>
      </c>
      <c r="G335" s="284" t="s">
        <v>358</v>
      </c>
      <c r="H335" s="285">
        <v>4</v>
      </c>
      <c r="I335" s="286"/>
      <c r="J335" s="287">
        <f>ROUND(I335*H335,2)</f>
        <v>0</v>
      </c>
      <c r="K335" s="288"/>
      <c r="L335" s="289"/>
      <c r="M335" s="290" t="s">
        <v>1</v>
      </c>
      <c r="N335" s="291" t="s">
        <v>41</v>
      </c>
      <c r="O335" s="91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8" t="s">
        <v>220</v>
      </c>
      <c r="AT335" s="248" t="s">
        <v>271</v>
      </c>
      <c r="AU335" s="248" t="s">
        <v>86</v>
      </c>
      <c r="AY335" s="17" t="s">
        <v>132</v>
      </c>
      <c r="BE335" s="249">
        <f>IF(N335="základní",J335,0)</f>
        <v>0</v>
      </c>
      <c r="BF335" s="249">
        <f>IF(N335="snížená",J335,0)</f>
        <v>0</v>
      </c>
      <c r="BG335" s="249">
        <f>IF(N335="zákl. přenesená",J335,0)</f>
        <v>0</v>
      </c>
      <c r="BH335" s="249">
        <f>IF(N335="sníž. přenesená",J335,0)</f>
        <v>0</v>
      </c>
      <c r="BI335" s="249">
        <f>IF(N335="nulová",J335,0)</f>
        <v>0</v>
      </c>
      <c r="BJ335" s="17" t="s">
        <v>84</v>
      </c>
      <c r="BK335" s="249">
        <f>ROUND(I335*H335,2)</f>
        <v>0</v>
      </c>
      <c r="BL335" s="17" t="s">
        <v>148</v>
      </c>
      <c r="BM335" s="248" t="s">
        <v>782</v>
      </c>
    </row>
    <row r="336" spans="1:47" s="2" customFormat="1" ht="12">
      <c r="A336" s="38"/>
      <c r="B336" s="39"/>
      <c r="C336" s="40"/>
      <c r="D336" s="250" t="s">
        <v>158</v>
      </c>
      <c r="E336" s="40"/>
      <c r="F336" s="251" t="s">
        <v>783</v>
      </c>
      <c r="G336" s="40"/>
      <c r="H336" s="40"/>
      <c r="I336" s="144"/>
      <c r="J336" s="40"/>
      <c r="K336" s="40"/>
      <c r="L336" s="44"/>
      <c r="M336" s="252"/>
      <c r="N336" s="253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158</v>
      </c>
      <c r="AU336" s="17" t="s">
        <v>86</v>
      </c>
    </row>
    <row r="337" spans="1:65" s="2" customFormat="1" ht="21.75" customHeight="1">
      <c r="A337" s="38"/>
      <c r="B337" s="39"/>
      <c r="C337" s="281" t="s">
        <v>784</v>
      </c>
      <c r="D337" s="281" t="s">
        <v>271</v>
      </c>
      <c r="E337" s="282" t="s">
        <v>785</v>
      </c>
      <c r="F337" s="283" t="s">
        <v>786</v>
      </c>
      <c r="G337" s="284" t="s">
        <v>358</v>
      </c>
      <c r="H337" s="285">
        <v>18</v>
      </c>
      <c r="I337" s="286"/>
      <c r="J337" s="287">
        <f>ROUND(I337*H337,2)</f>
        <v>0</v>
      </c>
      <c r="K337" s="288"/>
      <c r="L337" s="289"/>
      <c r="M337" s="290" t="s">
        <v>1</v>
      </c>
      <c r="N337" s="291" t="s">
        <v>41</v>
      </c>
      <c r="O337" s="91"/>
      <c r="P337" s="246">
        <f>O337*H337</f>
        <v>0</v>
      </c>
      <c r="Q337" s="246">
        <v>0</v>
      </c>
      <c r="R337" s="246">
        <f>Q337*H337</f>
        <v>0</v>
      </c>
      <c r="S337" s="246">
        <v>0</v>
      </c>
      <c r="T337" s="24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8" t="s">
        <v>220</v>
      </c>
      <c r="AT337" s="248" t="s">
        <v>271</v>
      </c>
      <c r="AU337" s="248" t="s">
        <v>86</v>
      </c>
      <c r="AY337" s="17" t="s">
        <v>132</v>
      </c>
      <c r="BE337" s="249">
        <f>IF(N337="základní",J337,0)</f>
        <v>0</v>
      </c>
      <c r="BF337" s="249">
        <f>IF(N337="snížená",J337,0)</f>
        <v>0</v>
      </c>
      <c r="BG337" s="249">
        <f>IF(N337="zákl. přenesená",J337,0)</f>
        <v>0</v>
      </c>
      <c r="BH337" s="249">
        <f>IF(N337="sníž. přenesená",J337,0)</f>
        <v>0</v>
      </c>
      <c r="BI337" s="249">
        <f>IF(N337="nulová",J337,0)</f>
        <v>0</v>
      </c>
      <c r="BJ337" s="17" t="s">
        <v>84</v>
      </c>
      <c r="BK337" s="249">
        <f>ROUND(I337*H337,2)</f>
        <v>0</v>
      </c>
      <c r="BL337" s="17" t="s">
        <v>148</v>
      </c>
      <c r="BM337" s="248" t="s">
        <v>787</v>
      </c>
    </row>
    <row r="338" spans="1:65" s="2" customFormat="1" ht="21.75" customHeight="1">
      <c r="A338" s="38"/>
      <c r="B338" s="39"/>
      <c r="C338" s="281" t="s">
        <v>788</v>
      </c>
      <c r="D338" s="281" t="s">
        <v>271</v>
      </c>
      <c r="E338" s="282" t="s">
        <v>789</v>
      </c>
      <c r="F338" s="283" t="s">
        <v>790</v>
      </c>
      <c r="G338" s="284" t="s">
        <v>358</v>
      </c>
      <c r="H338" s="285">
        <v>4</v>
      </c>
      <c r="I338" s="286"/>
      <c r="J338" s="287">
        <f>ROUND(I338*H338,2)</f>
        <v>0</v>
      </c>
      <c r="K338" s="288"/>
      <c r="L338" s="289"/>
      <c r="M338" s="290" t="s">
        <v>1</v>
      </c>
      <c r="N338" s="291" t="s">
        <v>41</v>
      </c>
      <c r="O338" s="91"/>
      <c r="P338" s="246">
        <f>O338*H338</f>
        <v>0</v>
      </c>
      <c r="Q338" s="246">
        <v>0.111</v>
      </c>
      <c r="R338" s="246">
        <f>Q338*H338</f>
        <v>0.444</v>
      </c>
      <c r="S338" s="246">
        <v>0</v>
      </c>
      <c r="T338" s="24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220</v>
      </c>
      <c r="AT338" s="248" t="s">
        <v>271</v>
      </c>
      <c r="AU338" s="248" t="s">
        <v>86</v>
      </c>
      <c r="AY338" s="17" t="s">
        <v>132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84</v>
      </c>
      <c r="BK338" s="249">
        <f>ROUND(I338*H338,2)</f>
        <v>0</v>
      </c>
      <c r="BL338" s="17" t="s">
        <v>148</v>
      </c>
      <c r="BM338" s="248" t="s">
        <v>791</v>
      </c>
    </row>
    <row r="339" spans="1:47" s="2" customFormat="1" ht="12">
      <c r="A339" s="38"/>
      <c r="B339" s="39"/>
      <c r="C339" s="40"/>
      <c r="D339" s="250" t="s">
        <v>158</v>
      </c>
      <c r="E339" s="40"/>
      <c r="F339" s="251" t="s">
        <v>792</v>
      </c>
      <c r="G339" s="40"/>
      <c r="H339" s="40"/>
      <c r="I339" s="144"/>
      <c r="J339" s="40"/>
      <c r="K339" s="40"/>
      <c r="L339" s="44"/>
      <c r="M339" s="252"/>
      <c r="N339" s="25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158</v>
      </c>
      <c r="AU339" s="17" t="s">
        <v>86</v>
      </c>
    </row>
    <row r="340" spans="1:65" s="2" customFormat="1" ht="21.75" customHeight="1">
      <c r="A340" s="38"/>
      <c r="B340" s="39"/>
      <c r="C340" s="281" t="s">
        <v>793</v>
      </c>
      <c r="D340" s="281" t="s">
        <v>271</v>
      </c>
      <c r="E340" s="282" t="s">
        <v>794</v>
      </c>
      <c r="F340" s="283" t="s">
        <v>795</v>
      </c>
      <c r="G340" s="284" t="s">
        <v>358</v>
      </c>
      <c r="H340" s="285">
        <v>14</v>
      </c>
      <c r="I340" s="286"/>
      <c r="J340" s="287">
        <f>ROUND(I340*H340,2)</f>
        <v>0</v>
      </c>
      <c r="K340" s="288"/>
      <c r="L340" s="289"/>
      <c r="M340" s="290" t="s">
        <v>1</v>
      </c>
      <c r="N340" s="291" t="s">
        <v>41</v>
      </c>
      <c r="O340" s="91"/>
      <c r="P340" s="246">
        <f>O340*H340</f>
        <v>0</v>
      </c>
      <c r="Q340" s="246">
        <v>0.097</v>
      </c>
      <c r="R340" s="246">
        <f>Q340*H340</f>
        <v>1.358</v>
      </c>
      <c r="S340" s="246">
        <v>0</v>
      </c>
      <c r="T340" s="24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8" t="s">
        <v>220</v>
      </c>
      <c r="AT340" s="248" t="s">
        <v>271</v>
      </c>
      <c r="AU340" s="248" t="s">
        <v>86</v>
      </c>
      <c r="AY340" s="17" t="s">
        <v>132</v>
      </c>
      <c r="BE340" s="249">
        <f>IF(N340="základní",J340,0)</f>
        <v>0</v>
      </c>
      <c r="BF340" s="249">
        <f>IF(N340="snížená",J340,0)</f>
        <v>0</v>
      </c>
      <c r="BG340" s="249">
        <f>IF(N340="zákl. přenesená",J340,0)</f>
        <v>0</v>
      </c>
      <c r="BH340" s="249">
        <f>IF(N340="sníž. přenesená",J340,0)</f>
        <v>0</v>
      </c>
      <c r="BI340" s="249">
        <f>IF(N340="nulová",J340,0)</f>
        <v>0</v>
      </c>
      <c r="BJ340" s="17" t="s">
        <v>84</v>
      </c>
      <c r="BK340" s="249">
        <f>ROUND(I340*H340,2)</f>
        <v>0</v>
      </c>
      <c r="BL340" s="17" t="s">
        <v>148</v>
      </c>
      <c r="BM340" s="248" t="s">
        <v>796</v>
      </c>
    </row>
    <row r="341" spans="1:47" s="2" customFormat="1" ht="12">
      <c r="A341" s="38"/>
      <c r="B341" s="39"/>
      <c r="C341" s="40"/>
      <c r="D341" s="250" t="s">
        <v>158</v>
      </c>
      <c r="E341" s="40"/>
      <c r="F341" s="251" t="s">
        <v>797</v>
      </c>
      <c r="G341" s="40"/>
      <c r="H341" s="40"/>
      <c r="I341" s="144"/>
      <c r="J341" s="40"/>
      <c r="K341" s="40"/>
      <c r="L341" s="44"/>
      <c r="M341" s="252"/>
      <c r="N341" s="253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158</v>
      </c>
      <c r="AU341" s="17" t="s">
        <v>86</v>
      </c>
    </row>
    <row r="342" spans="1:65" s="2" customFormat="1" ht="21.75" customHeight="1">
      <c r="A342" s="38"/>
      <c r="B342" s="39"/>
      <c r="C342" s="281" t="s">
        <v>798</v>
      </c>
      <c r="D342" s="281" t="s">
        <v>271</v>
      </c>
      <c r="E342" s="282" t="s">
        <v>799</v>
      </c>
      <c r="F342" s="283" t="s">
        <v>800</v>
      </c>
      <c r="G342" s="284" t="s">
        <v>358</v>
      </c>
      <c r="H342" s="285">
        <v>16</v>
      </c>
      <c r="I342" s="286"/>
      <c r="J342" s="287">
        <f>ROUND(I342*H342,2)</f>
        <v>0</v>
      </c>
      <c r="K342" s="288"/>
      <c r="L342" s="289"/>
      <c r="M342" s="290" t="s">
        <v>1</v>
      </c>
      <c r="N342" s="291" t="s">
        <v>41</v>
      </c>
      <c r="O342" s="91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220</v>
      </c>
      <c r="AT342" s="248" t="s">
        <v>271</v>
      </c>
      <c r="AU342" s="248" t="s">
        <v>86</v>
      </c>
      <c r="AY342" s="17" t="s">
        <v>132</v>
      </c>
      <c r="BE342" s="249">
        <f>IF(N342="základní",J342,0)</f>
        <v>0</v>
      </c>
      <c r="BF342" s="249">
        <f>IF(N342="snížená",J342,0)</f>
        <v>0</v>
      </c>
      <c r="BG342" s="249">
        <f>IF(N342="zákl. přenesená",J342,0)</f>
        <v>0</v>
      </c>
      <c r="BH342" s="249">
        <f>IF(N342="sníž. přenesená",J342,0)</f>
        <v>0</v>
      </c>
      <c r="BI342" s="249">
        <f>IF(N342="nulová",J342,0)</f>
        <v>0</v>
      </c>
      <c r="BJ342" s="17" t="s">
        <v>84</v>
      </c>
      <c r="BK342" s="249">
        <f>ROUND(I342*H342,2)</f>
        <v>0</v>
      </c>
      <c r="BL342" s="17" t="s">
        <v>148</v>
      </c>
      <c r="BM342" s="248" t="s">
        <v>801</v>
      </c>
    </row>
    <row r="343" spans="1:65" s="2" customFormat="1" ht="21.75" customHeight="1">
      <c r="A343" s="38"/>
      <c r="B343" s="39"/>
      <c r="C343" s="236" t="s">
        <v>802</v>
      </c>
      <c r="D343" s="236" t="s">
        <v>135</v>
      </c>
      <c r="E343" s="237" t="s">
        <v>803</v>
      </c>
      <c r="F343" s="238" t="s">
        <v>804</v>
      </c>
      <c r="G343" s="239" t="s">
        <v>358</v>
      </c>
      <c r="H343" s="240">
        <v>5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41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148</v>
      </c>
      <c r="AT343" s="248" t="s">
        <v>135</v>
      </c>
      <c r="AU343" s="248" t="s">
        <v>86</v>
      </c>
      <c r="AY343" s="17" t="s">
        <v>132</v>
      </c>
      <c r="BE343" s="249">
        <f>IF(N343="základní",J343,0)</f>
        <v>0</v>
      </c>
      <c r="BF343" s="249">
        <f>IF(N343="snížená",J343,0)</f>
        <v>0</v>
      </c>
      <c r="BG343" s="249">
        <f>IF(N343="zákl. přenesená",J343,0)</f>
        <v>0</v>
      </c>
      <c r="BH343" s="249">
        <f>IF(N343="sníž. přenesená",J343,0)</f>
        <v>0</v>
      </c>
      <c r="BI343" s="249">
        <f>IF(N343="nulová",J343,0)</f>
        <v>0</v>
      </c>
      <c r="BJ343" s="17" t="s">
        <v>84</v>
      </c>
      <c r="BK343" s="249">
        <f>ROUND(I343*H343,2)</f>
        <v>0</v>
      </c>
      <c r="BL343" s="17" t="s">
        <v>148</v>
      </c>
      <c r="BM343" s="248" t="s">
        <v>805</v>
      </c>
    </row>
    <row r="344" spans="1:65" s="2" customFormat="1" ht="21.75" customHeight="1">
      <c r="A344" s="38"/>
      <c r="B344" s="39"/>
      <c r="C344" s="236" t="s">
        <v>806</v>
      </c>
      <c r="D344" s="236" t="s">
        <v>135</v>
      </c>
      <c r="E344" s="237" t="s">
        <v>807</v>
      </c>
      <c r="F344" s="238" t="s">
        <v>808</v>
      </c>
      <c r="G344" s="239" t="s">
        <v>358</v>
      </c>
      <c r="H344" s="240">
        <v>5</v>
      </c>
      <c r="I344" s="241"/>
      <c r="J344" s="242">
        <f>ROUND(I344*H344,2)</f>
        <v>0</v>
      </c>
      <c r="K344" s="243"/>
      <c r="L344" s="44"/>
      <c r="M344" s="244" t="s">
        <v>1</v>
      </c>
      <c r="N344" s="245" t="s">
        <v>41</v>
      </c>
      <c r="O344" s="91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8" t="s">
        <v>148</v>
      </c>
      <c r="AT344" s="248" t="s">
        <v>135</v>
      </c>
      <c r="AU344" s="248" t="s">
        <v>86</v>
      </c>
      <c r="AY344" s="17" t="s">
        <v>132</v>
      </c>
      <c r="BE344" s="249">
        <f>IF(N344="základní",J344,0)</f>
        <v>0</v>
      </c>
      <c r="BF344" s="249">
        <f>IF(N344="snížená",J344,0)</f>
        <v>0</v>
      </c>
      <c r="BG344" s="249">
        <f>IF(N344="zákl. přenesená",J344,0)</f>
        <v>0</v>
      </c>
      <c r="BH344" s="249">
        <f>IF(N344="sníž. přenesená",J344,0)</f>
        <v>0</v>
      </c>
      <c r="BI344" s="249">
        <f>IF(N344="nulová",J344,0)</f>
        <v>0</v>
      </c>
      <c r="BJ344" s="17" t="s">
        <v>84</v>
      </c>
      <c r="BK344" s="249">
        <f>ROUND(I344*H344,2)</f>
        <v>0</v>
      </c>
      <c r="BL344" s="17" t="s">
        <v>148</v>
      </c>
      <c r="BM344" s="248" t="s">
        <v>809</v>
      </c>
    </row>
    <row r="345" spans="1:65" s="2" customFormat="1" ht="33" customHeight="1">
      <c r="A345" s="38"/>
      <c r="B345" s="39"/>
      <c r="C345" s="236" t="s">
        <v>810</v>
      </c>
      <c r="D345" s="236" t="s">
        <v>135</v>
      </c>
      <c r="E345" s="237" t="s">
        <v>811</v>
      </c>
      <c r="F345" s="238" t="s">
        <v>812</v>
      </c>
      <c r="G345" s="239" t="s">
        <v>358</v>
      </c>
      <c r="H345" s="240">
        <v>5</v>
      </c>
      <c r="I345" s="241"/>
      <c r="J345" s="242">
        <f>ROUND(I345*H345,2)</f>
        <v>0</v>
      </c>
      <c r="K345" s="243"/>
      <c r="L345" s="44"/>
      <c r="M345" s="244" t="s">
        <v>1</v>
      </c>
      <c r="N345" s="245" t="s">
        <v>41</v>
      </c>
      <c r="O345" s="91"/>
      <c r="P345" s="246">
        <f>O345*H345</f>
        <v>0</v>
      </c>
      <c r="Q345" s="246">
        <v>0</v>
      </c>
      <c r="R345" s="246">
        <f>Q345*H345</f>
        <v>0</v>
      </c>
      <c r="S345" s="246">
        <v>0</v>
      </c>
      <c r="T345" s="24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8" t="s">
        <v>148</v>
      </c>
      <c r="AT345" s="248" t="s">
        <v>135</v>
      </c>
      <c r="AU345" s="248" t="s">
        <v>86</v>
      </c>
      <c r="AY345" s="17" t="s">
        <v>132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84</v>
      </c>
      <c r="BK345" s="249">
        <f>ROUND(I345*H345,2)</f>
        <v>0</v>
      </c>
      <c r="BL345" s="17" t="s">
        <v>148</v>
      </c>
      <c r="BM345" s="248" t="s">
        <v>813</v>
      </c>
    </row>
    <row r="346" spans="1:63" s="12" customFormat="1" ht="22.8" customHeight="1">
      <c r="A346" s="12"/>
      <c r="B346" s="220"/>
      <c r="C346" s="221"/>
      <c r="D346" s="222" t="s">
        <v>75</v>
      </c>
      <c r="E346" s="234" t="s">
        <v>225</v>
      </c>
      <c r="F346" s="234" t="s">
        <v>438</v>
      </c>
      <c r="G346" s="221"/>
      <c r="H346" s="221"/>
      <c r="I346" s="224"/>
      <c r="J346" s="235">
        <f>BK346</f>
        <v>0</v>
      </c>
      <c r="K346" s="221"/>
      <c r="L346" s="226"/>
      <c r="M346" s="227"/>
      <c r="N346" s="228"/>
      <c r="O346" s="228"/>
      <c r="P346" s="229">
        <f>SUM(P347:P408)</f>
        <v>0</v>
      </c>
      <c r="Q346" s="228"/>
      <c r="R346" s="229">
        <f>SUM(R347:R408)</f>
        <v>0.17418999999999998</v>
      </c>
      <c r="S346" s="228"/>
      <c r="T346" s="230">
        <f>SUM(T347:T408)</f>
        <v>121.575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1" t="s">
        <v>84</v>
      </c>
      <c r="AT346" s="232" t="s">
        <v>75</v>
      </c>
      <c r="AU346" s="232" t="s">
        <v>84</v>
      </c>
      <c r="AY346" s="231" t="s">
        <v>132</v>
      </c>
      <c r="BK346" s="233">
        <f>SUM(BK347:BK408)</f>
        <v>0</v>
      </c>
    </row>
    <row r="347" spans="1:65" s="2" customFormat="1" ht="21.75" customHeight="1">
      <c r="A347" s="38"/>
      <c r="B347" s="39"/>
      <c r="C347" s="236" t="s">
        <v>814</v>
      </c>
      <c r="D347" s="236" t="s">
        <v>135</v>
      </c>
      <c r="E347" s="237" t="s">
        <v>815</v>
      </c>
      <c r="F347" s="238" t="s">
        <v>816</v>
      </c>
      <c r="G347" s="239" t="s">
        <v>358</v>
      </c>
      <c r="H347" s="240">
        <v>23</v>
      </c>
      <c r="I347" s="241"/>
      <c r="J347" s="242">
        <f>ROUND(I347*H347,2)</f>
        <v>0</v>
      </c>
      <c r="K347" s="243"/>
      <c r="L347" s="44"/>
      <c r="M347" s="244" t="s">
        <v>1</v>
      </c>
      <c r="N347" s="245" t="s">
        <v>41</v>
      </c>
      <c r="O347" s="91"/>
      <c r="P347" s="246">
        <f>O347*H347</f>
        <v>0</v>
      </c>
      <c r="Q347" s="246">
        <v>0</v>
      </c>
      <c r="R347" s="246">
        <f>Q347*H347</f>
        <v>0</v>
      </c>
      <c r="S347" s="246">
        <v>0</v>
      </c>
      <c r="T347" s="24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8" t="s">
        <v>148</v>
      </c>
      <c r="AT347" s="248" t="s">
        <v>135</v>
      </c>
      <c r="AU347" s="248" t="s">
        <v>86</v>
      </c>
      <c r="AY347" s="17" t="s">
        <v>132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17" t="s">
        <v>84</v>
      </c>
      <c r="BK347" s="249">
        <f>ROUND(I347*H347,2)</f>
        <v>0</v>
      </c>
      <c r="BL347" s="17" t="s">
        <v>148</v>
      </c>
      <c r="BM347" s="248" t="s">
        <v>817</v>
      </c>
    </row>
    <row r="348" spans="1:65" s="2" customFormat="1" ht="21.75" customHeight="1">
      <c r="A348" s="38"/>
      <c r="B348" s="39"/>
      <c r="C348" s="281" t="s">
        <v>818</v>
      </c>
      <c r="D348" s="281" t="s">
        <v>271</v>
      </c>
      <c r="E348" s="282" t="s">
        <v>819</v>
      </c>
      <c r="F348" s="283" t="s">
        <v>820</v>
      </c>
      <c r="G348" s="284" t="s">
        <v>358</v>
      </c>
      <c r="H348" s="285">
        <v>9</v>
      </c>
      <c r="I348" s="286"/>
      <c r="J348" s="287">
        <f>ROUND(I348*H348,2)</f>
        <v>0</v>
      </c>
      <c r="K348" s="288"/>
      <c r="L348" s="289"/>
      <c r="M348" s="290" t="s">
        <v>1</v>
      </c>
      <c r="N348" s="291" t="s">
        <v>41</v>
      </c>
      <c r="O348" s="91"/>
      <c r="P348" s="246">
        <f>O348*H348</f>
        <v>0</v>
      </c>
      <c r="Q348" s="246">
        <v>0</v>
      </c>
      <c r="R348" s="246">
        <f>Q348*H348</f>
        <v>0</v>
      </c>
      <c r="S348" s="246">
        <v>0</v>
      </c>
      <c r="T348" s="24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220</v>
      </c>
      <c r="AT348" s="248" t="s">
        <v>271</v>
      </c>
      <c r="AU348" s="248" t="s">
        <v>86</v>
      </c>
      <c r="AY348" s="17" t="s">
        <v>132</v>
      </c>
      <c r="BE348" s="249">
        <f>IF(N348="základní",J348,0)</f>
        <v>0</v>
      </c>
      <c r="BF348" s="249">
        <f>IF(N348="snížená",J348,0)</f>
        <v>0</v>
      </c>
      <c r="BG348" s="249">
        <f>IF(N348="zákl. přenesená",J348,0)</f>
        <v>0</v>
      </c>
      <c r="BH348" s="249">
        <f>IF(N348="sníž. přenesená",J348,0)</f>
        <v>0</v>
      </c>
      <c r="BI348" s="249">
        <f>IF(N348="nulová",J348,0)</f>
        <v>0</v>
      </c>
      <c r="BJ348" s="17" t="s">
        <v>84</v>
      </c>
      <c r="BK348" s="249">
        <f>ROUND(I348*H348,2)</f>
        <v>0</v>
      </c>
      <c r="BL348" s="17" t="s">
        <v>148</v>
      </c>
      <c r="BM348" s="248" t="s">
        <v>821</v>
      </c>
    </row>
    <row r="349" spans="1:51" s="13" customFormat="1" ht="12">
      <c r="A349" s="13"/>
      <c r="B349" s="259"/>
      <c r="C349" s="260"/>
      <c r="D349" s="250" t="s">
        <v>189</v>
      </c>
      <c r="E349" s="261" t="s">
        <v>1</v>
      </c>
      <c r="F349" s="262" t="s">
        <v>822</v>
      </c>
      <c r="G349" s="260"/>
      <c r="H349" s="263">
        <v>3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189</v>
      </c>
      <c r="AU349" s="269" t="s">
        <v>86</v>
      </c>
      <c r="AV349" s="13" t="s">
        <v>86</v>
      </c>
      <c r="AW349" s="13" t="s">
        <v>32</v>
      </c>
      <c r="AX349" s="13" t="s">
        <v>76</v>
      </c>
      <c r="AY349" s="269" t="s">
        <v>132</v>
      </c>
    </row>
    <row r="350" spans="1:51" s="13" customFormat="1" ht="12">
      <c r="A350" s="13"/>
      <c r="B350" s="259"/>
      <c r="C350" s="260"/>
      <c r="D350" s="250" t="s">
        <v>189</v>
      </c>
      <c r="E350" s="261" t="s">
        <v>1</v>
      </c>
      <c r="F350" s="262" t="s">
        <v>823</v>
      </c>
      <c r="G350" s="260"/>
      <c r="H350" s="263">
        <v>3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189</v>
      </c>
      <c r="AU350" s="269" t="s">
        <v>86</v>
      </c>
      <c r="AV350" s="13" t="s">
        <v>86</v>
      </c>
      <c r="AW350" s="13" t="s">
        <v>32</v>
      </c>
      <c r="AX350" s="13" t="s">
        <v>76</v>
      </c>
      <c r="AY350" s="269" t="s">
        <v>132</v>
      </c>
    </row>
    <row r="351" spans="1:51" s="13" customFormat="1" ht="12">
      <c r="A351" s="13"/>
      <c r="B351" s="259"/>
      <c r="C351" s="260"/>
      <c r="D351" s="250" t="s">
        <v>189</v>
      </c>
      <c r="E351" s="261" t="s">
        <v>1</v>
      </c>
      <c r="F351" s="262" t="s">
        <v>824</v>
      </c>
      <c r="G351" s="260"/>
      <c r="H351" s="263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189</v>
      </c>
      <c r="AU351" s="269" t="s">
        <v>86</v>
      </c>
      <c r="AV351" s="13" t="s">
        <v>86</v>
      </c>
      <c r="AW351" s="13" t="s">
        <v>32</v>
      </c>
      <c r="AX351" s="13" t="s">
        <v>76</v>
      </c>
      <c r="AY351" s="269" t="s">
        <v>132</v>
      </c>
    </row>
    <row r="352" spans="1:51" s="13" customFormat="1" ht="12">
      <c r="A352" s="13"/>
      <c r="B352" s="259"/>
      <c r="C352" s="260"/>
      <c r="D352" s="250" t="s">
        <v>189</v>
      </c>
      <c r="E352" s="261" t="s">
        <v>1</v>
      </c>
      <c r="F352" s="262" t="s">
        <v>825</v>
      </c>
      <c r="G352" s="260"/>
      <c r="H352" s="263">
        <v>2</v>
      </c>
      <c r="I352" s="264"/>
      <c r="J352" s="260"/>
      <c r="K352" s="260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189</v>
      </c>
      <c r="AU352" s="269" t="s">
        <v>86</v>
      </c>
      <c r="AV352" s="13" t="s">
        <v>86</v>
      </c>
      <c r="AW352" s="13" t="s">
        <v>32</v>
      </c>
      <c r="AX352" s="13" t="s">
        <v>76</v>
      </c>
      <c r="AY352" s="269" t="s">
        <v>132</v>
      </c>
    </row>
    <row r="353" spans="1:51" s="14" customFormat="1" ht="12">
      <c r="A353" s="14"/>
      <c r="B353" s="270"/>
      <c r="C353" s="271"/>
      <c r="D353" s="250" t="s">
        <v>189</v>
      </c>
      <c r="E353" s="272" t="s">
        <v>1</v>
      </c>
      <c r="F353" s="273" t="s">
        <v>191</v>
      </c>
      <c r="G353" s="271"/>
      <c r="H353" s="274">
        <v>9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189</v>
      </c>
      <c r="AU353" s="280" t="s">
        <v>86</v>
      </c>
      <c r="AV353" s="14" t="s">
        <v>148</v>
      </c>
      <c r="AW353" s="14" t="s">
        <v>32</v>
      </c>
      <c r="AX353" s="14" t="s">
        <v>84</v>
      </c>
      <c r="AY353" s="280" t="s">
        <v>132</v>
      </c>
    </row>
    <row r="354" spans="1:65" s="2" customFormat="1" ht="21.75" customHeight="1">
      <c r="A354" s="38"/>
      <c r="B354" s="39"/>
      <c r="C354" s="281" t="s">
        <v>826</v>
      </c>
      <c r="D354" s="281" t="s">
        <v>271</v>
      </c>
      <c r="E354" s="282" t="s">
        <v>827</v>
      </c>
      <c r="F354" s="283" t="s">
        <v>828</v>
      </c>
      <c r="G354" s="284" t="s">
        <v>358</v>
      </c>
      <c r="H354" s="285">
        <v>6</v>
      </c>
      <c r="I354" s="286"/>
      <c r="J354" s="287">
        <f>ROUND(I354*H354,2)</f>
        <v>0</v>
      </c>
      <c r="K354" s="288"/>
      <c r="L354" s="289"/>
      <c r="M354" s="290" t="s">
        <v>1</v>
      </c>
      <c r="N354" s="291" t="s">
        <v>41</v>
      </c>
      <c r="O354" s="91"/>
      <c r="P354" s="246">
        <f>O354*H354</f>
        <v>0</v>
      </c>
      <c r="Q354" s="246">
        <v>0</v>
      </c>
      <c r="R354" s="246">
        <f>Q354*H354</f>
        <v>0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220</v>
      </c>
      <c r="AT354" s="248" t="s">
        <v>271</v>
      </c>
      <c r="AU354" s="248" t="s">
        <v>86</v>
      </c>
      <c r="AY354" s="17" t="s">
        <v>132</v>
      </c>
      <c r="BE354" s="249">
        <f>IF(N354="základní",J354,0)</f>
        <v>0</v>
      </c>
      <c r="BF354" s="249">
        <f>IF(N354="snížená",J354,0)</f>
        <v>0</v>
      </c>
      <c r="BG354" s="249">
        <f>IF(N354="zákl. přenesená",J354,0)</f>
        <v>0</v>
      </c>
      <c r="BH354" s="249">
        <f>IF(N354="sníž. přenesená",J354,0)</f>
        <v>0</v>
      </c>
      <c r="BI354" s="249">
        <f>IF(N354="nulová",J354,0)</f>
        <v>0</v>
      </c>
      <c r="BJ354" s="17" t="s">
        <v>84</v>
      </c>
      <c r="BK354" s="249">
        <f>ROUND(I354*H354,2)</f>
        <v>0</v>
      </c>
      <c r="BL354" s="17" t="s">
        <v>148</v>
      </c>
      <c r="BM354" s="248" t="s">
        <v>829</v>
      </c>
    </row>
    <row r="355" spans="1:51" s="13" customFormat="1" ht="12">
      <c r="A355" s="13"/>
      <c r="B355" s="259"/>
      <c r="C355" s="260"/>
      <c r="D355" s="250" t="s">
        <v>189</v>
      </c>
      <c r="E355" s="261" t="s">
        <v>1</v>
      </c>
      <c r="F355" s="262" t="s">
        <v>830</v>
      </c>
      <c r="G355" s="260"/>
      <c r="H355" s="263">
        <v>3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189</v>
      </c>
      <c r="AU355" s="269" t="s">
        <v>86</v>
      </c>
      <c r="AV355" s="13" t="s">
        <v>86</v>
      </c>
      <c r="AW355" s="13" t="s">
        <v>32</v>
      </c>
      <c r="AX355" s="13" t="s">
        <v>76</v>
      </c>
      <c r="AY355" s="269" t="s">
        <v>132</v>
      </c>
    </row>
    <row r="356" spans="1:51" s="13" customFormat="1" ht="12">
      <c r="A356" s="13"/>
      <c r="B356" s="259"/>
      <c r="C356" s="260"/>
      <c r="D356" s="250" t="s">
        <v>189</v>
      </c>
      <c r="E356" s="261" t="s">
        <v>1</v>
      </c>
      <c r="F356" s="262" t="s">
        <v>831</v>
      </c>
      <c r="G356" s="260"/>
      <c r="H356" s="263">
        <v>3</v>
      </c>
      <c r="I356" s="264"/>
      <c r="J356" s="260"/>
      <c r="K356" s="260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189</v>
      </c>
      <c r="AU356" s="269" t="s">
        <v>86</v>
      </c>
      <c r="AV356" s="13" t="s">
        <v>86</v>
      </c>
      <c r="AW356" s="13" t="s">
        <v>32</v>
      </c>
      <c r="AX356" s="13" t="s">
        <v>76</v>
      </c>
      <c r="AY356" s="269" t="s">
        <v>132</v>
      </c>
    </row>
    <row r="357" spans="1:51" s="14" customFormat="1" ht="12">
      <c r="A357" s="14"/>
      <c r="B357" s="270"/>
      <c r="C357" s="271"/>
      <c r="D357" s="250" t="s">
        <v>189</v>
      </c>
      <c r="E357" s="272" t="s">
        <v>1</v>
      </c>
      <c r="F357" s="273" t="s">
        <v>191</v>
      </c>
      <c r="G357" s="271"/>
      <c r="H357" s="274">
        <v>6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189</v>
      </c>
      <c r="AU357" s="280" t="s">
        <v>86</v>
      </c>
      <c r="AV357" s="14" t="s">
        <v>148</v>
      </c>
      <c r="AW357" s="14" t="s">
        <v>32</v>
      </c>
      <c r="AX357" s="14" t="s">
        <v>84</v>
      </c>
      <c r="AY357" s="280" t="s">
        <v>132</v>
      </c>
    </row>
    <row r="358" spans="1:65" s="2" customFormat="1" ht="21.75" customHeight="1">
      <c r="A358" s="38"/>
      <c r="B358" s="39"/>
      <c r="C358" s="281" t="s">
        <v>832</v>
      </c>
      <c r="D358" s="281" t="s">
        <v>271</v>
      </c>
      <c r="E358" s="282" t="s">
        <v>833</v>
      </c>
      <c r="F358" s="283" t="s">
        <v>834</v>
      </c>
      <c r="G358" s="284" t="s">
        <v>358</v>
      </c>
      <c r="H358" s="285">
        <v>2</v>
      </c>
      <c r="I358" s="286"/>
      <c r="J358" s="287">
        <f>ROUND(I358*H358,2)</f>
        <v>0</v>
      </c>
      <c r="K358" s="288"/>
      <c r="L358" s="289"/>
      <c r="M358" s="290" t="s">
        <v>1</v>
      </c>
      <c r="N358" s="291" t="s">
        <v>41</v>
      </c>
      <c r="O358" s="91"/>
      <c r="P358" s="246">
        <f>O358*H358</f>
        <v>0</v>
      </c>
      <c r="Q358" s="246">
        <v>0</v>
      </c>
      <c r="R358" s="246">
        <f>Q358*H358</f>
        <v>0</v>
      </c>
      <c r="S358" s="246">
        <v>0</v>
      </c>
      <c r="T358" s="24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220</v>
      </c>
      <c r="AT358" s="248" t="s">
        <v>271</v>
      </c>
      <c r="AU358" s="248" t="s">
        <v>86</v>
      </c>
      <c r="AY358" s="17" t="s">
        <v>132</v>
      </c>
      <c r="BE358" s="249">
        <f>IF(N358="základní",J358,0)</f>
        <v>0</v>
      </c>
      <c r="BF358" s="249">
        <f>IF(N358="snížená",J358,0)</f>
        <v>0</v>
      </c>
      <c r="BG358" s="249">
        <f>IF(N358="zákl. přenesená",J358,0)</f>
        <v>0</v>
      </c>
      <c r="BH358" s="249">
        <f>IF(N358="sníž. přenesená",J358,0)</f>
        <v>0</v>
      </c>
      <c r="BI358" s="249">
        <f>IF(N358="nulová",J358,0)</f>
        <v>0</v>
      </c>
      <c r="BJ358" s="17" t="s">
        <v>84</v>
      </c>
      <c r="BK358" s="249">
        <f>ROUND(I358*H358,2)</f>
        <v>0</v>
      </c>
      <c r="BL358" s="17" t="s">
        <v>148</v>
      </c>
      <c r="BM358" s="248" t="s">
        <v>835</v>
      </c>
    </row>
    <row r="359" spans="1:51" s="13" customFormat="1" ht="12">
      <c r="A359" s="13"/>
      <c r="B359" s="259"/>
      <c r="C359" s="260"/>
      <c r="D359" s="250" t="s">
        <v>189</v>
      </c>
      <c r="E359" s="261" t="s">
        <v>1</v>
      </c>
      <c r="F359" s="262" t="s">
        <v>836</v>
      </c>
      <c r="G359" s="260"/>
      <c r="H359" s="263">
        <v>2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189</v>
      </c>
      <c r="AU359" s="269" t="s">
        <v>86</v>
      </c>
      <c r="AV359" s="13" t="s">
        <v>86</v>
      </c>
      <c r="AW359" s="13" t="s">
        <v>32</v>
      </c>
      <c r="AX359" s="13" t="s">
        <v>76</v>
      </c>
      <c r="AY359" s="269" t="s">
        <v>132</v>
      </c>
    </row>
    <row r="360" spans="1:51" s="14" customFormat="1" ht="12">
      <c r="A360" s="14"/>
      <c r="B360" s="270"/>
      <c r="C360" s="271"/>
      <c r="D360" s="250" t="s">
        <v>189</v>
      </c>
      <c r="E360" s="272" t="s">
        <v>1</v>
      </c>
      <c r="F360" s="273" t="s">
        <v>191</v>
      </c>
      <c r="G360" s="271"/>
      <c r="H360" s="274">
        <v>2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189</v>
      </c>
      <c r="AU360" s="280" t="s">
        <v>86</v>
      </c>
      <c r="AV360" s="14" t="s">
        <v>148</v>
      </c>
      <c r="AW360" s="14" t="s">
        <v>32</v>
      </c>
      <c r="AX360" s="14" t="s">
        <v>84</v>
      </c>
      <c r="AY360" s="280" t="s">
        <v>132</v>
      </c>
    </row>
    <row r="361" spans="1:65" s="2" customFormat="1" ht="21.75" customHeight="1">
      <c r="A361" s="38"/>
      <c r="B361" s="39"/>
      <c r="C361" s="281" t="s">
        <v>837</v>
      </c>
      <c r="D361" s="281" t="s">
        <v>271</v>
      </c>
      <c r="E361" s="282" t="s">
        <v>838</v>
      </c>
      <c r="F361" s="283" t="s">
        <v>839</v>
      </c>
      <c r="G361" s="284" t="s">
        <v>358</v>
      </c>
      <c r="H361" s="285">
        <v>6</v>
      </c>
      <c r="I361" s="286"/>
      <c r="J361" s="287">
        <f>ROUND(I361*H361,2)</f>
        <v>0</v>
      </c>
      <c r="K361" s="288"/>
      <c r="L361" s="289"/>
      <c r="M361" s="290" t="s">
        <v>1</v>
      </c>
      <c r="N361" s="291" t="s">
        <v>41</v>
      </c>
      <c r="O361" s="91"/>
      <c r="P361" s="246">
        <f>O361*H361</f>
        <v>0</v>
      </c>
      <c r="Q361" s="246">
        <v>0.0035</v>
      </c>
      <c r="R361" s="246">
        <f>Q361*H361</f>
        <v>0.021</v>
      </c>
      <c r="S361" s="246">
        <v>0</v>
      </c>
      <c r="T361" s="247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220</v>
      </c>
      <c r="AT361" s="248" t="s">
        <v>271</v>
      </c>
      <c r="AU361" s="248" t="s">
        <v>86</v>
      </c>
      <c r="AY361" s="17" t="s">
        <v>132</v>
      </c>
      <c r="BE361" s="249">
        <f>IF(N361="základní",J361,0)</f>
        <v>0</v>
      </c>
      <c r="BF361" s="249">
        <f>IF(N361="snížená",J361,0)</f>
        <v>0</v>
      </c>
      <c r="BG361" s="249">
        <f>IF(N361="zákl. přenesená",J361,0)</f>
        <v>0</v>
      </c>
      <c r="BH361" s="249">
        <f>IF(N361="sníž. přenesená",J361,0)</f>
        <v>0</v>
      </c>
      <c r="BI361" s="249">
        <f>IF(N361="nulová",J361,0)</f>
        <v>0</v>
      </c>
      <c r="BJ361" s="17" t="s">
        <v>84</v>
      </c>
      <c r="BK361" s="249">
        <f>ROUND(I361*H361,2)</f>
        <v>0</v>
      </c>
      <c r="BL361" s="17" t="s">
        <v>148</v>
      </c>
      <c r="BM361" s="248" t="s">
        <v>840</v>
      </c>
    </row>
    <row r="362" spans="1:51" s="13" customFormat="1" ht="12">
      <c r="A362" s="13"/>
      <c r="B362" s="259"/>
      <c r="C362" s="260"/>
      <c r="D362" s="250" t="s">
        <v>189</v>
      </c>
      <c r="E362" s="261" t="s">
        <v>1</v>
      </c>
      <c r="F362" s="262" t="s">
        <v>841</v>
      </c>
      <c r="G362" s="260"/>
      <c r="H362" s="263">
        <v>4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189</v>
      </c>
      <c r="AU362" s="269" t="s">
        <v>86</v>
      </c>
      <c r="AV362" s="13" t="s">
        <v>86</v>
      </c>
      <c r="AW362" s="13" t="s">
        <v>32</v>
      </c>
      <c r="AX362" s="13" t="s">
        <v>76</v>
      </c>
      <c r="AY362" s="269" t="s">
        <v>132</v>
      </c>
    </row>
    <row r="363" spans="1:51" s="13" customFormat="1" ht="12">
      <c r="A363" s="13"/>
      <c r="B363" s="259"/>
      <c r="C363" s="260"/>
      <c r="D363" s="250" t="s">
        <v>189</v>
      </c>
      <c r="E363" s="261" t="s">
        <v>1</v>
      </c>
      <c r="F363" s="262" t="s">
        <v>842</v>
      </c>
      <c r="G363" s="260"/>
      <c r="H363" s="263">
        <v>2</v>
      </c>
      <c r="I363" s="264"/>
      <c r="J363" s="260"/>
      <c r="K363" s="260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189</v>
      </c>
      <c r="AU363" s="269" t="s">
        <v>86</v>
      </c>
      <c r="AV363" s="13" t="s">
        <v>86</v>
      </c>
      <c r="AW363" s="13" t="s">
        <v>32</v>
      </c>
      <c r="AX363" s="13" t="s">
        <v>76</v>
      </c>
      <c r="AY363" s="269" t="s">
        <v>132</v>
      </c>
    </row>
    <row r="364" spans="1:51" s="14" customFormat="1" ht="12">
      <c r="A364" s="14"/>
      <c r="B364" s="270"/>
      <c r="C364" s="271"/>
      <c r="D364" s="250" t="s">
        <v>189</v>
      </c>
      <c r="E364" s="272" t="s">
        <v>1</v>
      </c>
      <c r="F364" s="273" t="s">
        <v>191</v>
      </c>
      <c r="G364" s="271"/>
      <c r="H364" s="274">
        <v>6</v>
      </c>
      <c r="I364" s="275"/>
      <c r="J364" s="271"/>
      <c r="K364" s="271"/>
      <c r="L364" s="276"/>
      <c r="M364" s="277"/>
      <c r="N364" s="278"/>
      <c r="O364" s="278"/>
      <c r="P364" s="278"/>
      <c r="Q364" s="278"/>
      <c r="R364" s="278"/>
      <c r="S364" s="278"/>
      <c r="T364" s="27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0" t="s">
        <v>189</v>
      </c>
      <c r="AU364" s="280" t="s">
        <v>86</v>
      </c>
      <c r="AV364" s="14" t="s">
        <v>148</v>
      </c>
      <c r="AW364" s="14" t="s">
        <v>32</v>
      </c>
      <c r="AX364" s="14" t="s">
        <v>84</v>
      </c>
      <c r="AY364" s="280" t="s">
        <v>132</v>
      </c>
    </row>
    <row r="365" spans="1:65" s="2" customFormat="1" ht="21.75" customHeight="1">
      <c r="A365" s="38"/>
      <c r="B365" s="39"/>
      <c r="C365" s="236" t="s">
        <v>843</v>
      </c>
      <c r="D365" s="236" t="s">
        <v>135</v>
      </c>
      <c r="E365" s="237" t="s">
        <v>844</v>
      </c>
      <c r="F365" s="238" t="s">
        <v>845</v>
      </c>
      <c r="G365" s="239" t="s">
        <v>358</v>
      </c>
      <c r="H365" s="240">
        <v>23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41</v>
      </c>
      <c r="O365" s="91"/>
      <c r="P365" s="246">
        <f>O365*H365</f>
        <v>0</v>
      </c>
      <c r="Q365" s="246">
        <v>0</v>
      </c>
      <c r="R365" s="246">
        <f>Q365*H365</f>
        <v>0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148</v>
      </c>
      <c r="AT365" s="248" t="s">
        <v>135</v>
      </c>
      <c r="AU365" s="248" t="s">
        <v>86</v>
      </c>
      <c r="AY365" s="17" t="s">
        <v>132</v>
      </c>
      <c r="BE365" s="249">
        <f>IF(N365="základní",J365,0)</f>
        <v>0</v>
      </c>
      <c r="BF365" s="249">
        <f>IF(N365="snížená",J365,0)</f>
        <v>0</v>
      </c>
      <c r="BG365" s="249">
        <f>IF(N365="zákl. přenesená",J365,0)</f>
        <v>0</v>
      </c>
      <c r="BH365" s="249">
        <f>IF(N365="sníž. přenesená",J365,0)</f>
        <v>0</v>
      </c>
      <c r="BI365" s="249">
        <f>IF(N365="nulová",J365,0)</f>
        <v>0</v>
      </c>
      <c r="BJ365" s="17" t="s">
        <v>84</v>
      </c>
      <c r="BK365" s="249">
        <f>ROUND(I365*H365,2)</f>
        <v>0</v>
      </c>
      <c r="BL365" s="17" t="s">
        <v>148</v>
      </c>
      <c r="BM365" s="248" t="s">
        <v>846</v>
      </c>
    </row>
    <row r="366" spans="1:65" s="2" customFormat="1" ht="16.5" customHeight="1">
      <c r="A366" s="38"/>
      <c r="B366" s="39"/>
      <c r="C366" s="281" t="s">
        <v>847</v>
      </c>
      <c r="D366" s="281" t="s">
        <v>271</v>
      </c>
      <c r="E366" s="282" t="s">
        <v>848</v>
      </c>
      <c r="F366" s="283" t="s">
        <v>849</v>
      </c>
      <c r="G366" s="284" t="s">
        <v>358</v>
      </c>
      <c r="H366" s="285">
        <v>23</v>
      </c>
      <c r="I366" s="286"/>
      <c r="J366" s="287">
        <f>ROUND(I366*H366,2)</f>
        <v>0</v>
      </c>
      <c r="K366" s="288"/>
      <c r="L366" s="289"/>
      <c r="M366" s="290" t="s">
        <v>1</v>
      </c>
      <c r="N366" s="291" t="s">
        <v>41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220</v>
      </c>
      <c r="AT366" s="248" t="s">
        <v>271</v>
      </c>
      <c r="AU366" s="248" t="s">
        <v>86</v>
      </c>
      <c r="AY366" s="17" t="s">
        <v>132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84</v>
      </c>
      <c r="BK366" s="249">
        <f>ROUND(I366*H366,2)</f>
        <v>0</v>
      </c>
      <c r="BL366" s="17" t="s">
        <v>148</v>
      </c>
      <c r="BM366" s="248" t="s">
        <v>850</v>
      </c>
    </row>
    <row r="367" spans="1:65" s="2" customFormat="1" ht="16.5" customHeight="1">
      <c r="A367" s="38"/>
      <c r="B367" s="39"/>
      <c r="C367" s="281" t="s">
        <v>851</v>
      </c>
      <c r="D367" s="281" t="s">
        <v>271</v>
      </c>
      <c r="E367" s="282" t="s">
        <v>852</v>
      </c>
      <c r="F367" s="283" t="s">
        <v>853</v>
      </c>
      <c r="G367" s="284" t="s">
        <v>358</v>
      </c>
      <c r="H367" s="285">
        <v>23</v>
      </c>
      <c r="I367" s="286"/>
      <c r="J367" s="287">
        <f>ROUND(I367*H367,2)</f>
        <v>0</v>
      </c>
      <c r="K367" s="288"/>
      <c r="L367" s="289"/>
      <c r="M367" s="290" t="s">
        <v>1</v>
      </c>
      <c r="N367" s="291" t="s">
        <v>41</v>
      </c>
      <c r="O367" s="91"/>
      <c r="P367" s="246">
        <f>O367*H367</f>
        <v>0</v>
      </c>
      <c r="Q367" s="246">
        <v>0</v>
      </c>
      <c r="R367" s="246">
        <f>Q367*H367</f>
        <v>0</v>
      </c>
      <c r="S367" s="246">
        <v>0</v>
      </c>
      <c r="T367" s="24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220</v>
      </c>
      <c r="AT367" s="248" t="s">
        <v>271</v>
      </c>
      <c r="AU367" s="248" t="s">
        <v>86</v>
      </c>
      <c r="AY367" s="17" t="s">
        <v>132</v>
      </c>
      <c r="BE367" s="249">
        <f>IF(N367="základní",J367,0)</f>
        <v>0</v>
      </c>
      <c r="BF367" s="249">
        <f>IF(N367="snížená",J367,0)</f>
        <v>0</v>
      </c>
      <c r="BG367" s="249">
        <f>IF(N367="zákl. přenesená",J367,0)</f>
        <v>0</v>
      </c>
      <c r="BH367" s="249">
        <f>IF(N367="sníž. přenesená",J367,0)</f>
        <v>0</v>
      </c>
      <c r="BI367" s="249">
        <f>IF(N367="nulová",J367,0)</f>
        <v>0</v>
      </c>
      <c r="BJ367" s="17" t="s">
        <v>84</v>
      </c>
      <c r="BK367" s="249">
        <f>ROUND(I367*H367,2)</f>
        <v>0</v>
      </c>
      <c r="BL367" s="17" t="s">
        <v>148</v>
      </c>
      <c r="BM367" s="248" t="s">
        <v>854</v>
      </c>
    </row>
    <row r="368" spans="1:65" s="2" customFormat="1" ht="16.5" customHeight="1">
      <c r="A368" s="38"/>
      <c r="B368" s="39"/>
      <c r="C368" s="281" t="s">
        <v>855</v>
      </c>
      <c r="D368" s="281" t="s">
        <v>271</v>
      </c>
      <c r="E368" s="282" t="s">
        <v>856</v>
      </c>
      <c r="F368" s="283" t="s">
        <v>857</v>
      </c>
      <c r="G368" s="284" t="s">
        <v>358</v>
      </c>
      <c r="H368" s="285">
        <v>23</v>
      </c>
      <c r="I368" s="286"/>
      <c r="J368" s="287">
        <f>ROUND(I368*H368,2)</f>
        <v>0</v>
      </c>
      <c r="K368" s="288"/>
      <c r="L368" s="289"/>
      <c r="M368" s="290" t="s">
        <v>1</v>
      </c>
      <c r="N368" s="291" t="s">
        <v>41</v>
      </c>
      <c r="O368" s="91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8" t="s">
        <v>220</v>
      </c>
      <c r="AT368" s="248" t="s">
        <v>271</v>
      </c>
      <c r="AU368" s="248" t="s">
        <v>86</v>
      </c>
      <c r="AY368" s="17" t="s">
        <v>132</v>
      </c>
      <c r="BE368" s="249">
        <f>IF(N368="základní",J368,0)</f>
        <v>0</v>
      </c>
      <c r="BF368" s="249">
        <f>IF(N368="snížená",J368,0)</f>
        <v>0</v>
      </c>
      <c r="BG368" s="249">
        <f>IF(N368="zákl. přenesená",J368,0)</f>
        <v>0</v>
      </c>
      <c r="BH368" s="249">
        <f>IF(N368="sníž. přenesená",J368,0)</f>
        <v>0</v>
      </c>
      <c r="BI368" s="249">
        <f>IF(N368="nulová",J368,0)</f>
        <v>0</v>
      </c>
      <c r="BJ368" s="17" t="s">
        <v>84</v>
      </c>
      <c r="BK368" s="249">
        <f>ROUND(I368*H368,2)</f>
        <v>0</v>
      </c>
      <c r="BL368" s="17" t="s">
        <v>148</v>
      </c>
      <c r="BM368" s="248" t="s">
        <v>858</v>
      </c>
    </row>
    <row r="369" spans="1:65" s="2" customFormat="1" ht="21.75" customHeight="1">
      <c r="A369" s="38"/>
      <c r="B369" s="39"/>
      <c r="C369" s="236" t="s">
        <v>859</v>
      </c>
      <c r="D369" s="236" t="s">
        <v>135</v>
      </c>
      <c r="E369" s="237" t="s">
        <v>860</v>
      </c>
      <c r="F369" s="238" t="s">
        <v>861</v>
      </c>
      <c r="G369" s="239" t="s">
        <v>291</v>
      </c>
      <c r="H369" s="240">
        <v>969</v>
      </c>
      <c r="I369" s="241"/>
      <c r="J369" s="242">
        <f>ROUND(I369*H369,2)</f>
        <v>0</v>
      </c>
      <c r="K369" s="243"/>
      <c r="L369" s="44"/>
      <c r="M369" s="244" t="s">
        <v>1</v>
      </c>
      <c r="N369" s="245" t="s">
        <v>41</v>
      </c>
      <c r="O369" s="91"/>
      <c r="P369" s="246">
        <f>O369*H369</f>
        <v>0</v>
      </c>
      <c r="Q369" s="246">
        <v>0</v>
      </c>
      <c r="R369" s="246">
        <f>Q369*H369</f>
        <v>0</v>
      </c>
      <c r="S369" s="246">
        <v>0</v>
      </c>
      <c r="T369" s="247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8" t="s">
        <v>148</v>
      </c>
      <c r="AT369" s="248" t="s">
        <v>135</v>
      </c>
      <c r="AU369" s="248" t="s">
        <v>86</v>
      </c>
      <c r="AY369" s="17" t="s">
        <v>132</v>
      </c>
      <c r="BE369" s="249">
        <f>IF(N369="základní",J369,0)</f>
        <v>0</v>
      </c>
      <c r="BF369" s="249">
        <f>IF(N369="snížená",J369,0)</f>
        <v>0</v>
      </c>
      <c r="BG369" s="249">
        <f>IF(N369="zákl. přenesená",J369,0)</f>
        <v>0</v>
      </c>
      <c r="BH369" s="249">
        <f>IF(N369="sníž. přenesená",J369,0)</f>
        <v>0</v>
      </c>
      <c r="BI369" s="249">
        <f>IF(N369="nulová",J369,0)</f>
        <v>0</v>
      </c>
      <c r="BJ369" s="17" t="s">
        <v>84</v>
      </c>
      <c r="BK369" s="249">
        <f>ROUND(I369*H369,2)</f>
        <v>0</v>
      </c>
      <c r="BL369" s="17" t="s">
        <v>148</v>
      </c>
      <c r="BM369" s="248" t="s">
        <v>862</v>
      </c>
    </row>
    <row r="370" spans="1:51" s="13" customFormat="1" ht="12">
      <c r="A370" s="13"/>
      <c r="B370" s="259"/>
      <c r="C370" s="260"/>
      <c r="D370" s="250" t="s">
        <v>189</v>
      </c>
      <c r="E370" s="261" t="s">
        <v>1</v>
      </c>
      <c r="F370" s="262" t="s">
        <v>863</v>
      </c>
      <c r="G370" s="260"/>
      <c r="H370" s="263">
        <v>640</v>
      </c>
      <c r="I370" s="264"/>
      <c r="J370" s="260"/>
      <c r="K370" s="260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189</v>
      </c>
      <c r="AU370" s="269" t="s">
        <v>86</v>
      </c>
      <c r="AV370" s="13" t="s">
        <v>86</v>
      </c>
      <c r="AW370" s="13" t="s">
        <v>32</v>
      </c>
      <c r="AX370" s="13" t="s">
        <v>76</v>
      </c>
      <c r="AY370" s="269" t="s">
        <v>132</v>
      </c>
    </row>
    <row r="371" spans="1:51" s="13" customFormat="1" ht="12">
      <c r="A371" s="13"/>
      <c r="B371" s="259"/>
      <c r="C371" s="260"/>
      <c r="D371" s="250" t="s">
        <v>189</v>
      </c>
      <c r="E371" s="261" t="s">
        <v>1</v>
      </c>
      <c r="F371" s="262" t="s">
        <v>864</v>
      </c>
      <c r="G371" s="260"/>
      <c r="H371" s="263">
        <v>329</v>
      </c>
      <c r="I371" s="264"/>
      <c r="J371" s="260"/>
      <c r="K371" s="260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189</v>
      </c>
      <c r="AU371" s="269" t="s">
        <v>86</v>
      </c>
      <c r="AV371" s="13" t="s">
        <v>86</v>
      </c>
      <c r="AW371" s="13" t="s">
        <v>32</v>
      </c>
      <c r="AX371" s="13" t="s">
        <v>76</v>
      </c>
      <c r="AY371" s="269" t="s">
        <v>132</v>
      </c>
    </row>
    <row r="372" spans="1:51" s="14" customFormat="1" ht="12">
      <c r="A372" s="14"/>
      <c r="B372" s="270"/>
      <c r="C372" s="271"/>
      <c r="D372" s="250" t="s">
        <v>189</v>
      </c>
      <c r="E372" s="272" t="s">
        <v>1</v>
      </c>
      <c r="F372" s="273" t="s">
        <v>191</v>
      </c>
      <c r="G372" s="271"/>
      <c r="H372" s="274">
        <v>969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189</v>
      </c>
      <c r="AU372" s="280" t="s">
        <v>86</v>
      </c>
      <c r="AV372" s="14" t="s">
        <v>148</v>
      </c>
      <c r="AW372" s="14" t="s">
        <v>32</v>
      </c>
      <c r="AX372" s="14" t="s">
        <v>84</v>
      </c>
      <c r="AY372" s="280" t="s">
        <v>132</v>
      </c>
    </row>
    <row r="373" spans="1:65" s="2" customFormat="1" ht="21.75" customHeight="1">
      <c r="A373" s="38"/>
      <c r="B373" s="39"/>
      <c r="C373" s="236" t="s">
        <v>865</v>
      </c>
      <c r="D373" s="236" t="s">
        <v>135</v>
      </c>
      <c r="E373" s="237" t="s">
        <v>866</v>
      </c>
      <c r="F373" s="238" t="s">
        <v>867</v>
      </c>
      <c r="G373" s="239" t="s">
        <v>291</v>
      </c>
      <c r="H373" s="240">
        <v>102</v>
      </c>
      <c r="I373" s="241"/>
      <c r="J373" s="242">
        <f>ROUND(I373*H373,2)</f>
        <v>0</v>
      </c>
      <c r="K373" s="243"/>
      <c r="L373" s="44"/>
      <c r="M373" s="244" t="s">
        <v>1</v>
      </c>
      <c r="N373" s="245" t="s">
        <v>41</v>
      </c>
      <c r="O373" s="91"/>
      <c r="P373" s="246">
        <f>O373*H373</f>
        <v>0</v>
      </c>
      <c r="Q373" s="246">
        <v>0</v>
      </c>
      <c r="R373" s="246">
        <f>Q373*H373</f>
        <v>0</v>
      </c>
      <c r="S373" s="246">
        <v>0</v>
      </c>
      <c r="T373" s="24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8" t="s">
        <v>148</v>
      </c>
      <c r="AT373" s="248" t="s">
        <v>135</v>
      </c>
      <c r="AU373" s="248" t="s">
        <v>86</v>
      </c>
      <c r="AY373" s="17" t="s">
        <v>132</v>
      </c>
      <c r="BE373" s="249">
        <f>IF(N373="základní",J373,0)</f>
        <v>0</v>
      </c>
      <c r="BF373" s="249">
        <f>IF(N373="snížená",J373,0)</f>
        <v>0</v>
      </c>
      <c r="BG373" s="249">
        <f>IF(N373="zákl. přenesená",J373,0)</f>
        <v>0</v>
      </c>
      <c r="BH373" s="249">
        <f>IF(N373="sníž. přenesená",J373,0)</f>
        <v>0</v>
      </c>
      <c r="BI373" s="249">
        <f>IF(N373="nulová",J373,0)</f>
        <v>0</v>
      </c>
      <c r="BJ373" s="17" t="s">
        <v>84</v>
      </c>
      <c r="BK373" s="249">
        <f>ROUND(I373*H373,2)</f>
        <v>0</v>
      </c>
      <c r="BL373" s="17" t="s">
        <v>148</v>
      </c>
      <c r="BM373" s="248" t="s">
        <v>868</v>
      </c>
    </row>
    <row r="374" spans="1:51" s="13" customFormat="1" ht="12">
      <c r="A374" s="13"/>
      <c r="B374" s="259"/>
      <c r="C374" s="260"/>
      <c r="D374" s="250" t="s">
        <v>189</v>
      </c>
      <c r="E374" s="261" t="s">
        <v>1</v>
      </c>
      <c r="F374" s="262" t="s">
        <v>869</v>
      </c>
      <c r="G374" s="260"/>
      <c r="H374" s="263">
        <v>41</v>
      </c>
      <c r="I374" s="264"/>
      <c r="J374" s="260"/>
      <c r="K374" s="260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189</v>
      </c>
      <c r="AU374" s="269" t="s">
        <v>86</v>
      </c>
      <c r="AV374" s="13" t="s">
        <v>86</v>
      </c>
      <c r="AW374" s="13" t="s">
        <v>32</v>
      </c>
      <c r="AX374" s="13" t="s">
        <v>76</v>
      </c>
      <c r="AY374" s="269" t="s">
        <v>132</v>
      </c>
    </row>
    <row r="375" spans="1:51" s="13" customFormat="1" ht="12">
      <c r="A375" s="13"/>
      <c r="B375" s="259"/>
      <c r="C375" s="260"/>
      <c r="D375" s="250" t="s">
        <v>189</v>
      </c>
      <c r="E375" s="261" t="s">
        <v>1</v>
      </c>
      <c r="F375" s="262" t="s">
        <v>870</v>
      </c>
      <c r="G375" s="260"/>
      <c r="H375" s="263">
        <v>61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189</v>
      </c>
      <c r="AU375" s="269" t="s">
        <v>86</v>
      </c>
      <c r="AV375" s="13" t="s">
        <v>86</v>
      </c>
      <c r="AW375" s="13" t="s">
        <v>32</v>
      </c>
      <c r="AX375" s="13" t="s">
        <v>76</v>
      </c>
      <c r="AY375" s="269" t="s">
        <v>132</v>
      </c>
    </row>
    <row r="376" spans="1:51" s="14" customFormat="1" ht="12">
      <c r="A376" s="14"/>
      <c r="B376" s="270"/>
      <c r="C376" s="271"/>
      <c r="D376" s="250" t="s">
        <v>189</v>
      </c>
      <c r="E376" s="272" t="s">
        <v>1</v>
      </c>
      <c r="F376" s="273" t="s">
        <v>191</v>
      </c>
      <c r="G376" s="271"/>
      <c r="H376" s="274">
        <v>102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189</v>
      </c>
      <c r="AU376" s="280" t="s">
        <v>86</v>
      </c>
      <c r="AV376" s="14" t="s">
        <v>148</v>
      </c>
      <c r="AW376" s="14" t="s">
        <v>32</v>
      </c>
      <c r="AX376" s="14" t="s">
        <v>84</v>
      </c>
      <c r="AY376" s="280" t="s">
        <v>132</v>
      </c>
    </row>
    <row r="377" spans="1:65" s="2" customFormat="1" ht="16.5" customHeight="1">
      <c r="A377" s="38"/>
      <c r="B377" s="39"/>
      <c r="C377" s="236" t="s">
        <v>871</v>
      </c>
      <c r="D377" s="236" t="s">
        <v>135</v>
      </c>
      <c r="E377" s="237" t="s">
        <v>872</v>
      </c>
      <c r="F377" s="238" t="s">
        <v>873</v>
      </c>
      <c r="G377" s="239" t="s">
        <v>291</v>
      </c>
      <c r="H377" s="240">
        <v>1071</v>
      </c>
      <c r="I377" s="241"/>
      <c r="J377" s="242">
        <f>ROUND(I377*H377,2)</f>
        <v>0</v>
      </c>
      <c r="K377" s="243"/>
      <c r="L377" s="44"/>
      <c r="M377" s="244" t="s">
        <v>1</v>
      </c>
      <c r="N377" s="245" t="s">
        <v>41</v>
      </c>
      <c r="O377" s="91"/>
      <c r="P377" s="246">
        <f>O377*H377</f>
        <v>0</v>
      </c>
      <c r="Q377" s="246">
        <v>0</v>
      </c>
      <c r="R377" s="246">
        <f>Q377*H377</f>
        <v>0</v>
      </c>
      <c r="S377" s="246">
        <v>0</v>
      </c>
      <c r="T377" s="24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8" t="s">
        <v>148</v>
      </c>
      <c r="AT377" s="248" t="s">
        <v>135</v>
      </c>
      <c r="AU377" s="248" t="s">
        <v>86</v>
      </c>
      <c r="AY377" s="17" t="s">
        <v>132</v>
      </c>
      <c r="BE377" s="249">
        <f>IF(N377="základní",J377,0)</f>
        <v>0</v>
      </c>
      <c r="BF377" s="249">
        <f>IF(N377="snížená",J377,0)</f>
        <v>0</v>
      </c>
      <c r="BG377" s="249">
        <f>IF(N377="zákl. přenesená",J377,0)</f>
        <v>0</v>
      </c>
      <c r="BH377" s="249">
        <f>IF(N377="sníž. přenesená",J377,0)</f>
        <v>0</v>
      </c>
      <c r="BI377" s="249">
        <f>IF(N377="nulová",J377,0)</f>
        <v>0</v>
      </c>
      <c r="BJ377" s="17" t="s">
        <v>84</v>
      </c>
      <c r="BK377" s="249">
        <f>ROUND(I377*H377,2)</f>
        <v>0</v>
      </c>
      <c r="BL377" s="17" t="s">
        <v>148</v>
      </c>
      <c r="BM377" s="248" t="s">
        <v>874</v>
      </c>
    </row>
    <row r="378" spans="1:65" s="2" customFormat="1" ht="21.75" customHeight="1">
      <c r="A378" s="38"/>
      <c r="B378" s="39"/>
      <c r="C378" s="236" t="s">
        <v>875</v>
      </c>
      <c r="D378" s="236" t="s">
        <v>135</v>
      </c>
      <c r="E378" s="237" t="s">
        <v>876</v>
      </c>
      <c r="F378" s="238" t="s">
        <v>877</v>
      </c>
      <c r="G378" s="239" t="s">
        <v>187</v>
      </c>
      <c r="H378" s="240">
        <v>740</v>
      </c>
      <c r="I378" s="241"/>
      <c r="J378" s="242">
        <f>ROUND(I378*H378,2)</f>
        <v>0</v>
      </c>
      <c r="K378" s="243"/>
      <c r="L378" s="44"/>
      <c r="M378" s="244" t="s">
        <v>1</v>
      </c>
      <c r="N378" s="245" t="s">
        <v>41</v>
      </c>
      <c r="O378" s="91"/>
      <c r="P378" s="246">
        <f>O378*H378</f>
        <v>0</v>
      </c>
      <c r="Q378" s="246">
        <v>0</v>
      </c>
      <c r="R378" s="246">
        <f>Q378*H378</f>
        <v>0</v>
      </c>
      <c r="S378" s="246">
        <v>0</v>
      </c>
      <c r="T378" s="24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8" t="s">
        <v>148</v>
      </c>
      <c r="AT378" s="248" t="s">
        <v>135</v>
      </c>
      <c r="AU378" s="248" t="s">
        <v>86</v>
      </c>
      <c r="AY378" s="17" t="s">
        <v>132</v>
      </c>
      <c r="BE378" s="249">
        <f>IF(N378="základní",J378,0)</f>
        <v>0</v>
      </c>
      <c r="BF378" s="249">
        <f>IF(N378="snížená",J378,0)</f>
        <v>0</v>
      </c>
      <c r="BG378" s="249">
        <f>IF(N378="zákl. přenesená",J378,0)</f>
        <v>0</v>
      </c>
      <c r="BH378" s="249">
        <f>IF(N378="sníž. přenesená",J378,0)</f>
        <v>0</v>
      </c>
      <c r="BI378" s="249">
        <f>IF(N378="nulová",J378,0)</f>
        <v>0</v>
      </c>
      <c r="BJ378" s="17" t="s">
        <v>84</v>
      </c>
      <c r="BK378" s="249">
        <f>ROUND(I378*H378,2)</f>
        <v>0</v>
      </c>
      <c r="BL378" s="17" t="s">
        <v>148</v>
      </c>
      <c r="BM378" s="248" t="s">
        <v>878</v>
      </c>
    </row>
    <row r="379" spans="1:47" s="2" customFormat="1" ht="12">
      <c r="A379" s="38"/>
      <c r="B379" s="39"/>
      <c r="C379" s="40"/>
      <c r="D379" s="250" t="s">
        <v>158</v>
      </c>
      <c r="E379" s="40"/>
      <c r="F379" s="251" t="s">
        <v>879</v>
      </c>
      <c r="G379" s="40"/>
      <c r="H379" s="40"/>
      <c r="I379" s="144"/>
      <c r="J379" s="40"/>
      <c r="K379" s="40"/>
      <c r="L379" s="44"/>
      <c r="M379" s="252"/>
      <c r="N379" s="253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158</v>
      </c>
      <c r="AU379" s="17" t="s">
        <v>86</v>
      </c>
    </row>
    <row r="380" spans="1:51" s="13" customFormat="1" ht="12">
      <c r="A380" s="13"/>
      <c r="B380" s="259"/>
      <c r="C380" s="260"/>
      <c r="D380" s="250" t="s">
        <v>189</v>
      </c>
      <c r="E380" s="261" t="s">
        <v>1</v>
      </c>
      <c r="F380" s="262" t="s">
        <v>880</v>
      </c>
      <c r="G380" s="260"/>
      <c r="H380" s="263">
        <v>740</v>
      </c>
      <c r="I380" s="264"/>
      <c r="J380" s="260"/>
      <c r="K380" s="260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189</v>
      </c>
      <c r="AU380" s="269" t="s">
        <v>86</v>
      </c>
      <c r="AV380" s="13" t="s">
        <v>86</v>
      </c>
      <c r="AW380" s="13" t="s">
        <v>32</v>
      </c>
      <c r="AX380" s="13" t="s">
        <v>84</v>
      </c>
      <c r="AY380" s="269" t="s">
        <v>132</v>
      </c>
    </row>
    <row r="381" spans="1:65" s="2" customFormat="1" ht="21.75" customHeight="1">
      <c r="A381" s="38"/>
      <c r="B381" s="39"/>
      <c r="C381" s="236" t="s">
        <v>881</v>
      </c>
      <c r="D381" s="236" t="s">
        <v>135</v>
      </c>
      <c r="E381" s="237" t="s">
        <v>882</v>
      </c>
      <c r="F381" s="238" t="s">
        <v>883</v>
      </c>
      <c r="G381" s="239" t="s">
        <v>187</v>
      </c>
      <c r="H381" s="240">
        <v>18</v>
      </c>
      <c r="I381" s="241"/>
      <c r="J381" s="242">
        <f>ROUND(I381*H381,2)</f>
        <v>0</v>
      </c>
      <c r="K381" s="243"/>
      <c r="L381" s="44"/>
      <c r="M381" s="244" t="s">
        <v>1</v>
      </c>
      <c r="N381" s="245" t="s">
        <v>41</v>
      </c>
      <c r="O381" s="91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8" t="s">
        <v>148</v>
      </c>
      <c r="AT381" s="248" t="s">
        <v>135</v>
      </c>
      <c r="AU381" s="248" t="s">
        <v>86</v>
      </c>
      <c r="AY381" s="17" t="s">
        <v>132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17" t="s">
        <v>84</v>
      </c>
      <c r="BK381" s="249">
        <f>ROUND(I381*H381,2)</f>
        <v>0</v>
      </c>
      <c r="BL381" s="17" t="s">
        <v>148</v>
      </c>
      <c r="BM381" s="248" t="s">
        <v>884</v>
      </c>
    </row>
    <row r="382" spans="1:51" s="13" customFormat="1" ht="12">
      <c r="A382" s="13"/>
      <c r="B382" s="259"/>
      <c r="C382" s="260"/>
      <c r="D382" s="250" t="s">
        <v>189</v>
      </c>
      <c r="E382" s="261" t="s">
        <v>1</v>
      </c>
      <c r="F382" s="262" t="s">
        <v>885</v>
      </c>
      <c r="G382" s="260"/>
      <c r="H382" s="263">
        <v>18</v>
      </c>
      <c r="I382" s="264"/>
      <c r="J382" s="260"/>
      <c r="K382" s="260"/>
      <c r="L382" s="265"/>
      <c r="M382" s="266"/>
      <c r="N382" s="267"/>
      <c r="O382" s="267"/>
      <c r="P382" s="267"/>
      <c r="Q382" s="267"/>
      <c r="R382" s="267"/>
      <c r="S382" s="267"/>
      <c r="T382" s="26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9" t="s">
        <v>189</v>
      </c>
      <c r="AU382" s="269" t="s">
        <v>86</v>
      </c>
      <c r="AV382" s="13" t="s">
        <v>86</v>
      </c>
      <c r="AW382" s="13" t="s">
        <v>32</v>
      </c>
      <c r="AX382" s="13" t="s">
        <v>76</v>
      </c>
      <c r="AY382" s="269" t="s">
        <v>132</v>
      </c>
    </row>
    <row r="383" spans="1:51" s="14" customFormat="1" ht="12">
      <c r="A383" s="14"/>
      <c r="B383" s="270"/>
      <c r="C383" s="271"/>
      <c r="D383" s="250" t="s">
        <v>189</v>
      </c>
      <c r="E383" s="272" t="s">
        <v>1</v>
      </c>
      <c r="F383" s="273" t="s">
        <v>191</v>
      </c>
      <c r="G383" s="271"/>
      <c r="H383" s="274">
        <v>18</v>
      </c>
      <c r="I383" s="275"/>
      <c r="J383" s="271"/>
      <c r="K383" s="271"/>
      <c r="L383" s="276"/>
      <c r="M383" s="277"/>
      <c r="N383" s="278"/>
      <c r="O383" s="278"/>
      <c r="P383" s="278"/>
      <c r="Q383" s="278"/>
      <c r="R383" s="278"/>
      <c r="S383" s="278"/>
      <c r="T383" s="27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80" t="s">
        <v>189</v>
      </c>
      <c r="AU383" s="280" t="s">
        <v>86</v>
      </c>
      <c r="AV383" s="14" t="s">
        <v>148</v>
      </c>
      <c r="AW383" s="14" t="s">
        <v>32</v>
      </c>
      <c r="AX383" s="14" t="s">
        <v>84</v>
      </c>
      <c r="AY383" s="280" t="s">
        <v>132</v>
      </c>
    </row>
    <row r="384" spans="1:65" s="2" customFormat="1" ht="16.5" customHeight="1">
      <c r="A384" s="38"/>
      <c r="B384" s="39"/>
      <c r="C384" s="236" t="s">
        <v>886</v>
      </c>
      <c r="D384" s="236" t="s">
        <v>135</v>
      </c>
      <c r="E384" s="237" t="s">
        <v>887</v>
      </c>
      <c r="F384" s="238" t="s">
        <v>888</v>
      </c>
      <c r="G384" s="239" t="s">
        <v>291</v>
      </c>
      <c r="H384" s="240">
        <v>2275</v>
      </c>
      <c r="I384" s="241"/>
      <c r="J384" s="242">
        <f>ROUND(I384*H384,2)</f>
        <v>0</v>
      </c>
      <c r="K384" s="243"/>
      <c r="L384" s="44"/>
      <c r="M384" s="244" t="s">
        <v>1</v>
      </c>
      <c r="N384" s="245" t="s">
        <v>41</v>
      </c>
      <c r="O384" s="91"/>
      <c r="P384" s="246">
        <f>O384*H384</f>
        <v>0</v>
      </c>
      <c r="Q384" s="246">
        <v>0</v>
      </c>
      <c r="R384" s="246">
        <f>Q384*H384</f>
        <v>0</v>
      </c>
      <c r="S384" s="246">
        <v>0</v>
      </c>
      <c r="T384" s="24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8" t="s">
        <v>148</v>
      </c>
      <c r="AT384" s="248" t="s">
        <v>135</v>
      </c>
      <c r="AU384" s="248" t="s">
        <v>86</v>
      </c>
      <c r="AY384" s="17" t="s">
        <v>132</v>
      </c>
      <c r="BE384" s="249">
        <f>IF(N384="základní",J384,0)</f>
        <v>0</v>
      </c>
      <c r="BF384" s="249">
        <f>IF(N384="snížená",J384,0)</f>
        <v>0</v>
      </c>
      <c r="BG384" s="249">
        <f>IF(N384="zákl. přenesená",J384,0)</f>
        <v>0</v>
      </c>
      <c r="BH384" s="249">
        <f>IF(N384="sníž. přenesená",J384,0)</f>
        <v>0</v>
      </c>
      <c r="BI384" s="249">
        <f>IF(N384="nulová",J384,0)</f>
        <v>0</v>
      </c>
      <c r="BJ384" s="17" t="s">
        <v>84</v>
      </c>
      <c r="BK384" s="249">
        <f>ROUND(I384*H384,2)</f>
        <v>0</v>
      </c>
      <c r="BL384" s="17" t="s">
        <v>148</v>
      </c>
      <c r="BM384" s="248" t="s">
        <v>889</v>
      </c>
    </row>
    <row r="385" spans="1:51" s="13" customFormat="1" ht="12">
      <c r="A385" s="13"/>
      <c r="B385" s="259"/>
      <c r="C385" s="260"/>
      <c r="D385" s="250" t="s">
        <v>189</v>
      </c>
      <c r="E385" s="261" t="s">
        <v>1</v>
      </c>
      <c r="F385" s="262" t="s">
        <v>890</v>
      </c>
      <c r="G385" s="260"/>
      <c r="H385" s="263">
        <v>2275</v>
      </c>
      <c r="I385" s="264"/>
      <c r="J385" s="260"/>
      <c r="K385" s="260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189</v>
      </c>
      <c r="AU385" s="269" t="s">
        <v>86</v>
      </c>
      <c r="AV385" s="13" t="s">
        <v>86</v>
      </c>
      <c r="AW385" s="13" t="s">
        <v>32</v>
      </c>
      <c r="AX385" s="13" t="s">
        <v>76</v>
      </c>
      <c r="AY385" s="269" t="s">
        <v>132</v>
      </c>
    </row>
    <row r="386" spans="1:51" s="14" customFormat="1" ht="12">
      <c r="A386" s="14"/>
      <c r="B386" s="270"/>
      <c r="C386" s="271"/>
      <c r="D386" s="250" t="s">
        <v>189</v>
      </c>
      <c r="E386" s="272" t="s">
        <v>1</v>
      </c>
      <c r="F386" s="273" t="s">
        <v>191</v>
      </c>
      <c r="G386" s="271"/>
      <c r="H386" s="274">
        <v>2275</v>
      </c>
      <c r="I386" s="275"/>
      <c r="J386" s="271"/>
      <c r="K386" s="271"/>
      <c r="L386" s="276"/>
      <c r="M386" s="277"/>
      <c r="N386" s="278"/>
      <c r="O386" s="278"/>
      <c r="P386" s="278"/>
      <c r="Q386" s="278"/>
      <c r="R386" s="278"/>
      <c r="S386" s="278"/>
      <c r="T386" s="27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80" t="s">
        <v>189</v>
      </c>
      <c r="AU386" s="280" t="s">
        <v>86</v>
      </c>
      <c r="AV386" s="14" t="s">
        <v>148</v>
      </c>
      <c r="AW386" s="14" t="s">
        <v>32</v>
      </c>
      <c r="AX386" s="14" t="s">
        <v>84</v>
      </c>
      <c r="AY386" s="280" t="s">
        <v>132</v>
      </c>
    </row>
    <row r="387" spans="1:65" s="2" customFormat="1" ht="16.5" customHeight="1">
      <c r="A387" s="38"/>
      <c r="B387" s="39"/>
      <c r="C387" s="236" t="s">
        <v>891</v>
      </c>
      <c r="D387" s="236" t="s">
        <v>135</v>
      </c>
      <c r="E387" s="237" t="s">
        <v>892</v>
      </c>
      <c r="F387" s="238" t="s">
        <v>893</v>
      </c>
      <c r="G387" s="239" t="s">
        <v>291</v>
      </c>
      <c r="H387" s="240">
        <v>783.5</v>
      </c>
      <c r="I387" s="241"/>
      <c r="J387" s="242">
        <f>ROUND(I387*H387,2)</f>
        <v>0</v>
      </c>
      <c r="K387" s="243"/>
      <c r="L387" s="44"/>
      <c r="M387" s="244" t="s">
        <v>1</v>
      </c>
      <c r="N387" s="245" t="s">
        <v>41</v>
      </c>
      <c r="O387" s="91"/>
      <c r="P387" s="246">
        <f>O387*H387</f>
        <v>0</v>
      </c>
      <c r="Q387" s="246">
        <v>0</v>
      </c>
      <c r="R387" s="246">
        <f>Q387*H387</f>
        <v>0</v>
      </c>
      <c r="S387" s="246">
        <v>0</v>
      </c>
      <c r="T387" s="24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8" t="s">
        <v>148</v>
      </c>
      <c r="AT387" s="248" t="s">
        <v>135</v>
      </c>
      <c r="AU387" s="248" t="s">
        <v>86</v>
      </c>
      <c r="AY387" s="17" t="s">
        <v>132</v>
      </c>
      <c r="BE387" s="249">
        <f>IF(N387="základní",J387,0)</f>
        <v>0</v>
      </c>
      <c r="BF387" s="249">
        <f>IF(N387="snížená",J387,0)</f>
        <v>0</v>
      </c>
      <c r="BG387" s="249">
        <f>IF(N387="zákl. přenesená",J387,0)</f>
        <v>0</v>
      </c>
      <c r="BH387" s="249">
        <f>IF(N387="sníž. přenesená",J387,0)</f>
        <v>0</v>
      </c>
      <c r="BI387" s="249">
        <f>IF(N387="nulová",J387,0)</f>
        <v>0</v>
      </c>
      <c r="BJ387" s="17" t="s">
        <v>84</v>
      </c>
      <c r="BK387" s="249">
        <f>ROUND(I387*H387,2)</f>
        <v>0</v>
      </c>
      <c r="BL387" s="17" t="s">
        <v>148</v>
      </c>
      <c r="BM387" s="248" t="s">
        <v>894</v>
      </c>
    </row>
    <row r="388" spans="1:51" s="13" customFormat="1" ht="12">
      <c r="A388" s="13"/>
      <c r="B388" s="259"/>
      <c r="C388" s="260"/>
      <c r="D388" s="250" t="s">
        <v>189</v>
      </c>
      <c r="E388" s="261" t="s">
        <v>1</v>
      </c>
      <c r="F388" s="262" t="s">
        <v>895</v>
      </c>
      <c r="G388" s="260"/>
      <c r="H388" s="263">
        <v>783.5</v>
      </c>
      <c r="I388" s="264"/>
      <c r="J388" s="260"/>
      <c r="K388" s="260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189</v>
      </c>
      <c r="AU388" s="269" t="s">
        <v>86</v>
      </c>
      <c r="AV388" s="13" t="s">
        <v>86</v>
      </c>
      <c r="AW388" s="13" t="s">
        <v>32</v>
      </c>
      <c r="AX388" s="13" t="s">
        <v>76</v>
      </c>
      <c r="AY388" s="269" t="s">
        <v>132</v>
      </c>
    </row>
    <row r="389" spans="1:51" s="14" customFormat="1" ht="12">
      <c r="A389" s="14"/>
      <c r="B389" s="270"/>
      <c r="C389" s="271"/>
      <c r="D389" s="250" t="s">
        <v>189</v>
      </c>
      <c r="E389" s="272" t="s">
        <v>1</v>
      </c>
      <c r="F389" s="273" t="s">
        <v>191</v>
      </c>
      <c r="G389" s="271"/>
      <c r="H389" s="274">
        <v>783.5</v>
      </c>
      <c r="I389" s="275"/>
      <c r="J389" s="271"/>
      <c r="K389" s="271"/>
      <c r="L389" s="276"/>
      <c r="M389" s="277"/>
      <c r="N389" s="278"/>
      <c r="O389" s="278"/>
      <c r="P389" s="278"/>
      <c r="Q389" s="278"/>
      <c r="R389" s="278"/>
      <c r="S389" s="278"/>
      <c r="T389" s="27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80" t="s">
        <v>189</v>
      </c>
      <c r="AU389" s="280" t="s">
        <v>86</v>
      </c>
      <c r="AV389" s="14" t="s">
        <v>148</v>
      </c>
      <c r="AW389" s="14" t="s">
        <v>32</v>
      </c>
      <c r="AX389" s="14" t="s">
        <v>84</v>
      </c>
      <c r="AY389" s="280" t="s">
        <v>132</v>
      </c>
    </row>
    <row r="390" spans="1:65" s="2" customFormat="1" ht="21.75" customHeight="1">
      <c r="A390" s="38"/>
      <c r="B390" s="39"/>
      <c r="C390" s="236" t="s">
        <v>896</v>
      </c>
      <c r="D390" s="236" t="s">
        <v>135</v>
      </c>
      <c r="E390" s="237" t="s">
        <v>897</v>
      </c>
      <c r="F390" s="238" t="s">
        <v>898</v>
      </c>
      <c r="G390" s="239" t="s">
        <v>291</v>
      </c>
      <c r="H390" s="240">
        <v>30.62</v>
      </c>
      <c r="I390" s="241"/>
      <c r="J390" s="242">
        <f>ROUND(I390*H390,2)</f>
        <v>0</v>
      </c>
      <c r="K390" s="243"/>
      <c r="L390" s="44"/>
      <c r="M390" s="244" t="s">
        <v>1</v>
      </c>
      <c r="N390" s="245" t="s">
        <v>41</v>
      </c>
      <c r="O390" s="91"/>
      <c r="P390" s="246">
        <f>O390*H390</f>
        <v>0</v>
      </c>
      <c r="Q390" s="246">
        <v>0</v>
      </c>
      <c r="R390" s="246">
        <f>Q390*H390</f>
        <v>0</v>
      </c>
      <c r="S390" s="246">
        <v>0</v>
      </c>
      <c r="T390" s="24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8" t="s">
        <v>148</v>
      </c>
      <c r="AT390" s="248" t="s">
        <v>135</v>
      </c>
      <c r="AU390" s="248" t="s">
        <v>86</v>
      </c>
      <c r="AY390" s="17" t="s">
        <v>132</v>
      </c>
      <c r="BE390" s="249">
        <f>IF(N390="základní",J390,0)</f>
        <v>0</v>
      </c>
      <c r="BF390" s="249">
        <f>IF(N390="snížená",J390,0)</f>
        <v>0</v>
      </c>
      <c r="BG390" s="249">
        <f>IF(N390="zákl. přenesená",J390,0)</f>
        <v>0</v>
      </c>
      <c r="BH390" s="249">
        <f>IF(N390="sníž. přenesená",J390,0)</f>
        <v>0</v>
      </c>
      <c r="BI390" s="249">
        <f>IF(N390="nulová",J390,0)</f>
        <v>0</v>
      </c>
      <c r="BJ390" s="17" t="s">
        <v>84</v>
      </c>
      <c r="BK390" s="249">
        <f>ROUND(I390*H390,2)</f>
        <v>0</v>
      </c>
      <c r="BL390" s="17" t="s">
        <v>148</v>
      </c>
      <c r="BM390" s="248" t="s">
        <v>899</v>
      </c>
    </row>
    <row r="391" spans="1:65" s="2" customFormat="1" ht="21.75" customHeight="1">
      <c r="A391" s="38"/>
      <c r="B391" s="39"/>
      <c r="C391" s="281" t="s">
        <v>900</v>
      </c>
      <c r="D391" s="281" t="s">
        <v>271</v>
      </c>
      <c r="E391" s="282" t="s">
        <v>901</v>
      </c>
      <c r="F391" s="283" t="s">
        <v>902</v>
      </c>
      <c r="G391" s="284" t="s">
        <v>291</v>
      </c>
      <c r="H391" s="285">
        <v>23.62</v>
      </c>
      <c r="I391" s="286"/>
      <c r="J391" s="287">
        <f>ROUND(I391*H391,2)</f>
        <v>0</v>
      </c>
      <c r="K391" s="288"/>
      <c r="L391" s="289"/>
      <c r="M391" s="290" t="s">
        <v>1</v>
      </c>
      <c r="N391" s="291" t="s">
        <v>41</v>
      </c>
      <c r="O391" s="91"/>
      <c r="P391" s="246">
        <f>O391*H391</f>
        <v>0</v>
      </c>
      <c r="Q391" s="246">
        <v>0.0045</v>
      </c>
      <c r="R391" s="246">
        <f>Q391*H391</f>
        <v>0.10629</v>
      </c>
      <c r="S391" s="246">
        <v>0</v>
      </c>
      <c r="T391" s="247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8" t="s">
        <v>220</v>
      </c>
      <c r="AT391" s="248" t="s">
        <v>271</v>
      </c>
      <c r="AU391" s="248" t="s">
        <v>86</v>
      </c>
      <c r="AY391" s="17" t="s">
        <v>132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84</v>
      </c>
      <c r="BK391" s="249">
        <f>ROUND(I391*H391,2)</f>
        <v>0</v>
      </c>
      <c r="BL391" s="17" t="s">
        <v>148</v>
      </c>
      <c r="BM391" s="248" t="s">
        <v>903</v>
      </c>
    </row>
    <row r="392" spans="1:51" s="13" customFormat="1" ht="12">
      <c r="A392" s="13"/>
      <c r="B392" s="259"/>
      <c r="C392" s="260"/>
      <c r="D392" s="250" t="s">
        <v>189</v>
      </c>
      <c r="E392" s="261" t="s">
        <v>1</v>
      </c>
      <c r="F392" s="262" t="s">
        <v>904</v>
      </c>
      <c r="G392" s="260"/>
      <c r="H392" s="263">
        <v>23.62</v>
      </c>
      <c r="I392" s="264"/>
      <c r="J392" s="260"/>
      <c r="K392" s="260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189</v>
      </c>
      <c r="AU392" s="269" t="s">
        <v>86</v>
      </c>
      <c r="AV392" s="13" t="s">
        <v>86</v>
      </c>
      <c r="AW392" s="13" t="s">
        <v>32</v>
      </c>
      <c r="AX392" s="13" t="s">
        <v>84</v>
      </c>
      <c r="AY392" s="269" t="s">
        <v>132</v>
      </c>
    </row>
    <row r="393" spans="1:65" s="2" customFormat="1" ht="16.5" customHeight="1">
      <c r="A393" s="38"/>
      <c r="B393" s="39"/>
      <c r="C393" s="281" t="s">
        <v>905</v>
      </c>
      <c r="D393" s="281" t="s">
        <v>271</v>
      </c>
      <c r="E393" s="282" t="s">
        <v>906</v>
      </c>
      <c r="F393" s="283" t="s">
        <v>907</v>
      </c>
      <c r="G393" s="284" t="s">
        <v>358</v>
      </c>
      <c r="H393" s="285">
        <v>5</v>
      </c>
      <c r="I393" s="286"/>
      <c r="J393" s="287">
        <f>ROUND(I393*H393,2)</f>
        <v>0</v>
      </c>
      <c r="K393" s="288"/>
      <c r="L393" s="289"/>
      <c r="M393" s="290" t="s">
        <v>1</v>
      </c>
      <c r="N393" s="291" t="s">
        <v>41</v>
      </c>
      <c r="O393" s="91"/>
      <c r="P393" s="246">
        <f>O393*H393</f>
        <v>0</v>
      </c>
      <c r="Q393" s="246">
        <v>0</v>
      </c>
      <c r="R393" s="246">
        <f>Q393*H393</f>
        <v>0</v>
      </c>
      <c r="S393" s="246">
        <v>0</v>
      </c>
      <c r="T393" s="247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8" t="s">
        <v>220</v>
      </c>
      <c r="AT393" s="248" t="s">
        <v>271</v>
      </c>
      <c r="AU393" s="248" t="s">
        <v>86</v>
      </c>
      <c r="AY393" s="17" t="s">
        <v>132</v>
      </c>
      <c r="BE393" s="249">
        <f>IF(N393="základní",J393,0)</f>
        <v>0</v>
      </c>
      <c r="BF393" s="249">
        <f>IF(N393="snížená",J393,0)</f>
        <v>0</v>
      </c>
      <c r="BG393" s="249">
        <f>IF(N393="zákl. přenesená",J393,0)</f>
        <v>0</v>
      </c>
      <c r="BH393" s="249">
        <f>IF(N393="sníž. přenesená",J393,0)</f>
        <v>0</v>
      </c>
      <c r="BI393" s="249">
        <f>IF(N393="nulová",J393,0)</f>
        <v>0</v>
      </c>
      <c r="BJ393" s="17" t="s">
        <v>84</v>
      </c>
      <c r="BK393" s="249">
        <f>ROUND(I393*H393,2)</f>
        <v>0</v>
      </c>
      <c r="BL393" s="17" t="s">
        <v>148</v>
      </c>
      <c r="BM393" s="248" t="s">
        <v>908</v>
      </c>
    </row>
    <row r="394" spans="1:65" s="2" customFormat="1" ht="21.75" customHeight="1">
      <c r="A394" s="38"/>
      <c r="B394" s="39"/>
      <c r="C394" s="281" t="s">
        <v>909</v>
      </c>
      <c r="D394" s="281" t="s">
        <v>271</v>
      </c>
      <c r="E394" s="282" t="s">
        <v>910</v>
      </c>
      <c r="F394" s="283" t="s">
        <v>911</v>
      </c>
      <c r="G394" s="284" t="s">
        <v>358</v>
      </c>
      <c r="H394" s="285">
        <v>5</v>
      </c>
      <c r="I394" s="286"/>
      <c r="J394" s="287">
        <f>ROUND(I394*H394,2)</f>
        <v>0</v>
      </c>
      <c r="K394" s="288"/>
      <c r="L394" s="289"/>
      <c r="M394" s="290" t="s">
        <v>1</v>
      </c>
      <c r="N394" s="291" t="s">
        <v>41</v>
      </c>
      <c r="O394" s="91"/>
      <c r="P394" s="246">
        <f>O394*H394</f>
        <v>0</v>
      </c>
      <c r="Q394" s="246">
        <v>0</v>
      </c>
      <c r="R394" s="246">
        <f>Q394*H394</f>
        <v>0</v>
      </c>
      <c r="S394" s="246">
        <v>0</v>
      </c>
      <c r="T394" s="24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8" t="s">
        <v>220</v>
      </c>
      <c r="AT394" s="248" t="s">
        <v>271</v>
      </c>
      <c r="AU394" s="248" t="s">
        <v>86</v>
      </c>
      <c r="AY394" s="17" t="s">
        <v>132</v>
      </c>
      <c r="BE394" s="249">
        <f>IF(N394="základní",J394,0)</f>
        <v>0</v>
      </c>
      <c r="BF394" s="249">
        <f>IF(N394="snížená",J394,0)</f>
        <v>0</v>
      </c>
      <c r="BG394" s="249">
        <f>IF(N394="zákl. přenesená",J394,0)</f>
        <v>0</v>
      </c>
      <c r="BH394" s="249">
        <f>IF(N394="sníž. přenesená",J394,0)</f>
        <v>0</v>
      </c>
      <c r="BI394" s="249">
        <f>IF(N394="nulová",J394,0)</f>
        <v>0</v>
      </c>
      <c r="BJ394" s="17" t="s">
        <v>84</v>
      </c>
      <c r="BK394" s="249">
        <f>ROUND(I394*H394,2)</f>
        <v>0</v>
      </c>
      <c r="BL394" s="17" t="s">
        <v>148</v>
      </c>
      <c r="BM394" s="248" t="s">
        <v>912</v>
      </c>
    </row>
    <row r="395" spans="1:65" s="2" customFormat="1" ht="21.75" customHeight="1">
      <c r="A395" s="38"/>
      <c r="B395" s="39"/>
      <c r="C395" s="281" t="s">
        <v>913</v>
      </c>
      <c r="D395" s="281" t="s">
        <v>271</v>
      </c>
      <c r="E395" s="282" t="s">
        <v>914</v>
      </c>
      <c r="F395" s="283" t="s">
        <v>915</v>
      </c>
      <c r="G395" s="284" t="s">
        <v>291</v>
      </c>
      <c r="H395" s="285">
        <v>7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41</v>
      </c>
      <c r="O395" s="91"/>
      <c r="P395" s="246">
        <f>O395*H395</f>
        <v>0</v>
      </c>
      <c r="Q395" s="246">
        <v>0.0067</v>
      </c>
      <c r="R395" s="246">
        <f>Q395*H395</f>
        <v>0.046900000000000004</v>
      </c>
      <c r="S395" s="246">
        <v>0</v>
      </c>
      <c r="T395" s="247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8" t="s">
        <v>220</v>
      </c>
      <c r="AT395" s="248" t="s">
        <v>271</v>
      </c>
      <c r="AU395" s="248" t="s">
        <v>86</v>
      </c>
      <c r="AY395" s="17" t="s">
        <v>132</v>
      </c>
      <c r="BE395" s="249">
        <f>IF(N395="základní",J395,0)</f>
        <v>0</v>
      </c>
      <c r="BF395" s="249">
        <f>IF(N395="snížená",J395,0)</f>
        <v>0</v>
      </c>
      <c r="BG395" s="249">
        <f>IF(N395="zákl. přenesená",J395,0)</f>
        <v>0</v>
      </c>
      <c r="BH395" s="249">
        <f>IF(N395="sníž. přenesená",J395,0)</f>
        <v>0</v>
      </c>
      <c r="BI395" s="249">
        <f>IF(N395="nulová",J395,0)</f>
        <v>0</v>
      </c>
      <c r="BJ395" s="17" t="s">
        <v>84</v>
      </c>
      <c r="BK395" s="249">
        <f>ROUND(I395*H395,2)</f>
        <v>0</v>
      </c>
      <c r="BL395" s="17" t="s">
        <v>148</v>
      </c>
      <c r="BM395" s="248" t="s">
        <v>916</v>
      </c>
    </row>
    <row r="396" spans="1:65" s="2" customFormat="1" ht="16.5" customHeight="1">
      <c r="A396" s="38"/>
      <c r="B396" s="39"/>
      <c r="C396" s="281" t="s">
        <v>917</v>
      </c>
      <c r="D396" s="281" t="s">
        <v>271</v>
      </c>
      <c r="E396" s="282" t="s">
        <v>918</v>
      </c>
      <c r="F396" s="283" t="s">
        <v>919</v>
      </c>
      <c r="G396" s="284" t="s">
        <v>358</v>
      </c>
      <c r="H396" s="285">
        <v>1</v>
      </c>
      <c r="I396" s="286"/>
      <c r="J396" s="287">
        <f>ROUND(I396*H396,2)</f>
        <v>0</v>
      </c>
      <c r="K396" s="288"/>
      <c r="L396" s="289"/>
      <c r="M396" s="290" t="s">
        <v>1</v>
      </c>
      <c r="N396" s="291" t="s">
        <v>41</v>
      </c>
      <c r="O396" s="91"/>
      <c r="P396" s="246">
        <f>O396*H396</f>
        <v>0</v>
      </c>
      <c r="Q396" s="246">
        <v>0</v>
      </c>
      <c r="R396" s="246">
        <f>Q396*H396</f>
        <v>0</v>
      </c>
      <c r="S396" s="246">
        <v>0</v>
      </c>
      <c r="T396" s="247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8" t="s">
        <v>220</v>
      </c>
      <c r="AT396" s="248" t="s">
        <v>271</v>
      </c>
      <c r="AU396" s="248" t="s">
        <v>86</v>
      </c>
      <c r="AY396" s="17" t="s">
        <v>132</v>
      </c>
      <c r="BE396" s="249">
        <f>IF(N396="základní",J396,0)</f>
        <v>0</v>
      </c>
      <c r="BF396" s="249">
        <f>IF(N396="snížená",J396,0)</f>
        <v>0</v>
      </c>
      <c r="BG396" s="249">
        <f>IF(N396="zákl. přenesená",J396,0)</f>
        <v>0</v>
      </c>
      <c r="BH396" s="249">
        <f>IF(N396="sníž. přenesená",J396,0)</f>
        <v>0</v>
      </c>
      <c r="BI396" s="249">
        <f>IF(N396="nulová",J396,0)</f>
        <v>0</v>
      </c>
      <c r="BJ396" s="17" t="s">
        <v>84</v>
      </c>
      <c r="BK396" s="249">
        <f>ROUND(I396*H396,2)</f>
        <v>0</v>
      </c>
      <c r="BL396" s="17" t="s">
        <v>148</v>
      </c>
      <c r="BM396" s="248" t="s">
        <v>920</v>
      </c>
    </row>
    <row r="397" spans="1:65" s="2" customFormat="1" ht="21.75" customHeight="1">
      <c r="A397" s="38"/>
      <c r="B397" s="39"/>
      <c r="C397" s="281" t="s">
        <v>921</v>
      </c>
      <c r="D397" s="281" t="s">
        <v>271</v>
      </c>
      <c r="E397" s="282" t="s">
        <v>922</v>
      </c>
      <c r="F397" s="283" t="s">
        <v>923</v>
      </c>
      <c r="G397" s="284" t="s">
        <v>358</v>
      </c>
      <c r="H397" s="285">
        <v>1</v>
      </c>
      <c r="I397" s="286"/>
      <c r="J397" s="287">
        <f>ROUND(I397*H397,2)</f>
        <v>0</v>
      </c>
      <c r="K397" s="288"/>
      <c r="L397" s="289"/>
      <c r="M397" s="290" t="s">
        <v>1</v>
      </c>
      <c r="N397" s="291" t="s">
        <v>41</v>
      </c>
      <c r="O397" s="91"/>
      <c r="P397" s="246">
        <f>O397*H397</f>
        <v>0</v>
      </c>
      <c r="Q397" s="246">
        <v>0</v>
      </c>
      <c r="R397" s="246">
        <f>Q397*H397</f>
        <v>0</v>
      </c>
      <c r="S397" s="246">
        <v>0</v>
      </c>
      <c r="T397" s="247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8" t="s">
        <v>220</v>
      </c>
      <c r="AT397" s="248" t="s">
        <v>271</v>
      </c>
      <c r="AU397" s="248" t="s">
        <v>86</v>
      </c>
      <c r="AY397" s="17" t="s">
        <v>132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17" t="s">
        <v>84</v>
      </c>
      <c r="BK397" s="249">
        <f>ROUND(I397*H397,2)</f>
        <v>0</v>
      </c>
      <c r="BL397" s="17" t="s">
        <v>148</v>
      </c>
      <c r="BM397" s="248" t="s">
        <v>924</v>
      </c>
    </row>
    <row r="398" spans="1:65" s="2" customFormat="1" ht="21.75" customHeight="1">
      <c r="A398" s="38"/>
      <c r="B398" s="39"/>
      <c r="C398" s="236" t="s">
        <v>925</v>
      </c>
      <c r="D398" s="236" t="s">
        <v>135</v>
      </c>
      <c r="E398" s="237" t="s">
        <v>926</v>
      </c>
      <c r="F398" s="238" t="s">
        <v>927</v>
      </c>
      <c r="G398" s="239" t="s">
        <v>358</v>
      </c>
      <c r="H398" s="240">
        <v>6</v>
      </c>
      <c r="I398" s="241"/>
      <c r="J398" s="242">
        <f>ROUND(I398*H398,2)</f>
        <v>0</v>
      </c>
      <c r="K398" s="243"/>
      <c r="L398" s="44"/>
      <c r="M398" s="244" t="s">
        <v>1</v>
      </c>
      <c r="N398" s="245" t="s">
        <v>41</v>
      </c>
      <c r="O398" s="91"/>
      <c r="P398" s="246">
        <f>O398*H398</f>
        <v>0</v>
      </c>
      <c r="Q398" s="246">
        <v>0</v>
      </c>
      <c r="R398" s="246">
        <f>Q398*H398</f>
        <v>0</v>
      </c>
      <c r="S398" s="246">
        <v>3.48</v>
      </c>
      <c r="T398" s="247">
        <f>S398*H398</f>
        <v>20.88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8" t="s">
        <v>148</v>
      </c>
      <c r="AT398" s="248" t="s">
        <v>135</v>
      </c>
      <c r="AU398" s="248" t="s">
        <v>86</v>
      </c>
      <c r="AY398" s="17" t="s">
        <v>132</v>
      </c>
      <c r="BE398" s="249">
        <f>IF(N398="základní",J398,0)</f>
        <v>0</v>
      </c>
      <c r="BF398" s="249">
        <f>IF(N398="snížená",J398,0)</f>
        <v>0</v>
      </c>
      <c r="BG398" s="249">
        <f>IF(N398="zákl. přenesená",J398,0)</f>
        <v>0</v>
      </c>
      <c r="BH398" s="249">
        <f>IF(N398="sníž. přenesená",J398,0)</f>
        <v>0</v>
      </c>
      <c r="BI398" s="249">
        <f>IF(N398="nulová",J398,0)</f>
        <v>0</v>
      </c>
      <c r="BJ398" s="17" t="s">
        <v>84</v>
      </c>
      <c r="BK398" s="249">
        <f>ROUND(I398*H398,2)</f>
        <v>0</v>
      </c>
      <c r="BL398" s="17" t="s">
        <v>148</v>
      </c>
      <c r="BM398" s="248" t="s">
        <v>928</v>
      </c>
    </row>
    <row r="399" spans="1:47" s="2" customFormat="1" ht="12">
      <c r="A399" s="38"/>
      <c r="B399" s="39"/>
      <c r="C399" s="40"/>
      <c r="D399" s="250" t="s">
        <v>158</v>
      </c>
      <c r="E399" s="40"/>
      <c r="F399" s="251" t="s">
        <v>929</v>
      </c>
      <c r="G399" s="40"/>
      <c r="H399" s="40"/>
      <c r="I399" s="144"/>
      <c r="J399" s="40"/>
      <c r="K399" s="40"/>
      <c r="L399" s="44"/>
      <c r="M399" s="252"/>
      <c r="N399" s="253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158</v>
      </c>
      <c r="AU399" s="17" t="s">
        <v>86</v>
      </c>
    </row>
    <row r="400" spans="1:65" s="2" customFormat="1" ht="44.25" customHeight="1">
      <c r="A400" s="38"/>
      <c r="B400" s="39"/>
      <c r="C400" s="236" t="s">
        <v>930</v>
      </c>
      <c r="D400" s="236" t="s">
        <v>135</v>
      </c>
      <c r="E400" s="237" t="s">
        <v>931</v>
      </c>
      <c r="F400" s="238" t="s">
        <v>932</v>
      </c>
      <c r="G400" s="239" t="s">
        <v>358</v>
      </c>
      <c r="H400" s="240">
        <v>2</v>
      </c>
      <c r="I400" s="241"/>
      <c r="J400" s="242">
        <f>ROUND(I400*H400,2)</f>
        <v>0</v>
      </c>
      <c r="K400" s="243"/>
      <c r="L400" s="44"/>
      <c r="M400" s="244" t="s">
        <v>1</v>
      </c>
      <c r="N400" s="245" t="s">
        <v>41</v>
      </c>
      <c r="O400" s="91"/>
      <c r="P400" s="246">
        <f>O400*H400</f>
        <v>0</v>
      </c>
      <c r="Q400" s="246">
        <v>0</v>
      </c>
      <c r="R400" s="246">
        <f>Q400*H400</f>
        <v>0</v>
      </c>
      <c r="S400" s="246">
        <v>0</v>
      </c>
      <c r="T400" s="247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8" t="s">
        <v>148</v>
      </c>
      <c r="AT400" s="248" t="s">
        <v>135</v>
      </c>
      <c r="AU400" s="248" t="s">
        <v>86</v>
      </c>
      <c r="AY400" s="17" t="s">
        <v>132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17" t="s">
        <v>84</v>
      </c>
      <c r="BK400" s="249">
        <f>ROUND(I400*H400,2)</f>
        <v>0</v>
      </c>
      <c r="BL400" s="17" t="s">
        <v>148</v>
      </c>
      <c r="BM400" s="248" t="s">
        <v>933</v>
      </c>
    </row>
    <row r="401" spans="1:51" s="13" customFormat="1" ht="12">
      <c r="A401" s="13"/>
      <c r="B401" s="259"/>
      <c r="C401" s="260"/>
      <c r="D401" s="250" t="s">
        <v>189</v>
      </c>
      <c r="E401" s="261" t="s">
        <v>1</v>
      </c>
      <c r="F401" s="262" t="s">
        <v>934</v>
      </c>
      <c r="G401" s="260"/>
      <c r="H401" s="263">
        <v>2</v>
      </c>
      <c r="I401" s="264"/>
      <c r="J401" s="260"/>
      <c r="K401" s="260"/>
      <c r="L401" s="265"/>
      <c r="M401" s="266"/>
      <c r="N401" s="267"/>
      <c r="O401" s="267"/>
      <c r="P401" s="267"/>
      <c r="Q401" s="267"/>
      <c r="R401" s="267"/>
      <c r="S401" s="267"/>
      <c r="T401" s="26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9" t="s">
        <v>189</v>
      </c>
      <c r="AU401" s="269" t="s">
        <v>86</v>
      </c>
      <c r="AV401" s="13" t="s">
        <v>86</v>
      </c>
      <c r="AW401" s="13" t="s">
        <v>32</v>
      </c>
      <c r="AX401" s="13" t="s">
        <v>76</v>
      </c>
      <c r="AY401" s="269" t="s">
        <v>132</v>
      </c>
    </row>
    <row r="402" spans="1:51" s="14" customFormat="1" ht="12">
      <c r="A402" s="14"/>
      <c r="B402" s="270"/>
      <c r="C402" s="271"/>
      <c r="D402" s="250" t="s">
        <v>189</v>
      </c>
      <c r="E402" s="272" t="s">
        <v>1</v>
      </c>
      <c r="F402" s="273" t="s">
        <v>191</v>
      </c>
      <c r="G402" s="271"/>
      <c r="H402" s="274">
        <v>2</v>
      </c>
      <c r="I402" s="275"/>
      <c r="J402" s="271"/>
      <c r="K402" s="271"/>
      <c r="L402" s="276"/>
      <c r="M402" s="277"/>
      <c r="N402" s="278"/>
      <c r="O402" s="278"/>
      <c r="P402" s="278"/>
      <c r="Q402" s="278"/>
      <c r="R402" s="278"/>
      <c r="S402" s="278"/>
      <c r="T402" s="27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189</v>
      </c>
      <c r="AU402" s="280" t="s">
        <v>86</v>
      </c>
      <c r="AV402" s="14" t="s">
        <v>148</v>
      </c>
      <c r="AW402" s="14" t="s">
        <v>32</v>
      </c>
      <c r="AX402" s="14" t="s">
        <v>84</v>
      </c>
      <c r="AY402" s="280" t="s">
        <v>132</v>
      </c>
    </row>
    <row r="403" spans="1:65" s="2" customFormat="1" ht="44.25" customHeight="1">
      <c r="A403" s="38"/>
      <c r="B403" s="39"/>
      <c r="C403" s="236" t="s">
        <v>935</v>
      </c>
      <c r="D403" s="236" t="s">
        <v>135</v>
      </c>
      <c r="E403" s="237" t="s">
        <v>936</v>
      </c>
      <c r="F403" s="238" t="s">
        <v>937</v>
      </c>
      <c r="G403" s="239" t="s">
        <v>358</v>
      </c>
      <c r="H403" s="240">
        <v>15</v>
      </c>
      <c r="I403" s="241"/>
      <c r="J403" s="242">
        <f>ROUND(I403*H403,2)</f>
        <v>0</v>
      </c>
      <c r="K403" s="243"/>
      <c r="L403" s="44"/>
      <c r="M403" s="244" t="s">
        <v>1</v>
      </c>
      <c r="N403" s="245" t="s">
        <v>41</v>
      </c>
      <c r="O403" s="91"/>
      <c r="P403" s="246">
        <f>O403*H403</f>
        <v>0</v>
      </c>
      <c r="Q403" s="246">
        <v>0</v>
      </c>
      <c r="R403" s="246">
        <f>Q403*H403</f>
        <v>0</v>
      </c>
      <c r="S403" s="246">
        <v>0</v>
      </c>
      <c r="T403" s="247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8" t="s">
        <v>148</v>
      </c>
      <c r="AT403" s="248" t="s">
        <v>135</v>
      </c>
      <c r="AU403" s="248" t="s">
        <v>86</v>
      </c>
      <c r="AY403" s="17" t="s">
        <v>132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17" t="s">
        <v>84</v>
      </c>
      <c r="BK403" s="249">
        <f>ROUND(I403*H403,2)</f>
        <v>0</v>
      </c>
      <c r="BL403" s="17" t="s">
        <v>148</v>
      </c>
      <c r="BM403" s="248" t="s">
        <v>938</v>
      </c>
    </row>
    <row r="404" spans="1:51" s="13" customFormat="1" ht="12">
      <c r="A404" s="13"/>
      <c r="B404" s="259"/>
      <c r="C404" s="260"/>
      <c r="D404" s="250" t="s">
        <v>189</v>
      </c>
      <c r="E404" s="261" t="s">
        <v>1</v>
      </c>
      <c r="F404" s="262" t="s">
        <v>939</v>
      </c>
      <c r="G404" s="260"/>
      <c r="H404" s="263">
        <v>15</v>
      </c>
      <c r="I404" s="264"/>
      <c r="J404" s="260"/>
      <c r="K404" s="260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189</v>
      </c>
      <c r="AU404" s="269" t="s">
        <v>86</v>
      </c>
      <c r="AV404" s="13" t="s">
        <v>86</v>
      </c>
      <c r="AW404" s="13" t="s">
        <v>32</v>
      </c>
      <c r="AX404" s="13" t="s">
        <v>76</v>
      </c>
      <c r="AY404" s="269" t="s">
        <v>132</v>
      </c>
    </row>
    <row r="405" spans="1:51" s="14" customFormat="1" ht="12">
      <c r="A405" s="14"/>
      <c r="B405" s="270"/>
      <c r="C405" s="271"/>
      <c r="D405" s="250" t="s">
        <v>189</v>
      </c>
      <c r="E405" s="272" t="s">
        <v>1</v>
      </c>
      <c r="F405" s="273" t="s">
        <v>191</v>
      </c>
      <c r="G405" s="271"/>
      <c r="H405" s="274">
        <v>15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189</v>
      </c>
      <c r="AU405" s="280" t="s">
        <v>86</v>
      </c>
      <c r="AV405" s="14" t="s">
        <v>148</v>
      </c>
      <c r="AW405" s="14" t="s">
        <v>32</v>
      </c>
      <c r="AX405" s="14" t="s">
        <v>84</v>
      </c>
      <c r="AY405" s="280" t="s">
        <v>132</v>
      </c>
    </row>
    <row r="406" spans="1:65" s="2" customFormat="1" ht="16.5" customHeight="1">
      <c r="A406" s="38"/>
      <c r="B406" s="39"/>
      <c r="C406" s="236" t="s">
        <v>940</v>
      </c>
      <c r="D406" s="236" t="s">
        <v>135</v>
      </c>
      <c r="E406" s="237" t="s">
        <v>941</v>
      </c>
      <c r="F406" s="238" t="s">
        <v>942</v>
      </c>
      <c r="G406" s="239" t="s">
        <v>291</v>
      </c>
      <c r="H406" s="240">
        <v>49</v>
      </c>
      <c r="I406" s="241"/>
      <c r="J406" s="242">
        <f>ROUND(I406*H406,2)</f>
        <v>0</v>
      </c>
      <c r="K406" s="243"/>
      <c r="L406" s="44"/>
      <c r="M406" s="244" t="s">
        <v>1</v>
      </c>
      <c r="N406" s="245" t="s">
        <v>41</v>
      </c>
      <c r="O406" s="91"/>
      <c r="P406" s="246">
        <f>O406*H406</f>
        <v>0</v>
      </c>
      <c r="Q406" s="246">
        <v>0</v>
      </c>
      <c r="R406" s="246">
        <f>Q406*H406</f>
        <v>0</v>
      </c>
      <c r="S406" s="246">
        <v>2.055</v>
      </c>
      <c r="T406" s="247">
        <f>S406*H406</f>
        <v>100.69500000000001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8" t="s">
        <v>148</v>
      </c>
      <c r="AT406" s="248" t="s">
        <v>135</v>
      </c>
      <c r="AU406" s="248" t="s">
        <v>86</v>
      </c>
      <c r="AY406" s="17" t="s">
        <v>132</v>
      </c>
      <c r="BE406" s="249">
        <f>IF(N406="základní",J406,0)</f>
        <v>0</v>
      </c>
      <c r="BF406" s="249">
        <f>IF(N406="snížená",J406,0)</f>
        <v>0</v>
      </c>
      <c r="BG406" s="249">
        <f>IF(N406="zákl. přenesená",J406,0)</f>
        <v>0</v>
      </c>
      <c r="BH406" s="249">
        <f>IF(N406="sníž. přenesená",J406,0)</f>
        <v>0</v>
      </c>
      <c r="BI406" s="249">
        <f>IF(N406="nulová",J406,0)</f>
        <v>0</v>
      </c>
      <c r="BJ406" s="17" t="s">
        <v>84</v>
      </c>
      <c r="BK406" s="249">
        <f>ROUND(I406*H406,2)</f>
        <v>0</v>
      </c>
      <c r="BL406" s="17" t="s">
        <v>148</v>
      </c>
      <c r="BM406" s="248" t="s">
        <v>943</v>
      </c>
    </row>
    <row r="407" spans="1:51" s="13" customFormat="1" ht="12">
      <c r="A407" s="13"/>
      <c r="B407" s="259"/>
      <c r="C407" s="260"/>
      <c r="D407" s="250" t="s">
        <v>189</v>
      </c>
      <c r="E407" s="261" t="s">
        <v>1</v>
      </c>
      <c r="F407" s="262" t="s">
        <v>944</v>
      </c>
      <c r="G407" s="260"/>
      <c r="H407" s="263">
        <v>49</v>
      </c>
      <c r="I407" s="264"/>
      <c r="J407" s="260"/>
      <c r="K407" s="260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189</v>
      </c>
      <c r="AU407" s="269" t="s">
        <v>86</v>
      </c>
      <c r="AV407" s="13" t="s">
        <v>86</v>
      </c>
      <c r="AW407" s="13" t="s">
        <v>32</v>
      </c>
      <c r="AX407" s="13" t="s">
        <v>76</v>
      </c>
      <c r="AY407" s="269" t="s">
        <v>132</v>
      </c>
    </row>
    <row r="408" spans="1:51" s="14" customFormat="1" ht="12">
      <c r="A408" s="14"/>
      <c r="B408" s="270"/>
      <c r="C408" s="271"/>
      <c r="D408" s="250" t="s">
        <v>189</v>
      </c>
      <c r="E408" s="272" t="s">
        <v>1</v>
      </c>
      <c r="F408" s="273" t="s">
        <v>191</v>
      </c>
      <c r="G408" s="271"/>
      <c r="H408" s="274">
        <v>49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189</v>
      </c>
      <c r="AU408" s="280" t="s">
        <v>86</v>
      </c>
      <c r="AV408" s="14" t="s">
        <v>148</v>
      </c>
      <c r="AW408" s="14" t="s">
        <v>32</v>
      </c>
      <c r="AX408" s="14" t="s">
        <v>84</v>
      </c>
      <c r="AY408" s="280" t="s">
        <v>132</v>
      </c>
    </row>
    <row r="409" spans="1:63" s="12" customFormat="1" ht="22.8" customHeight="1">
      <c r="A409" s="12"/>
      <c r="B409" s="220"/>
      <c r="C409" s="221"/>
      <c r="D409" s="222" t="s">
        <v>75</v>
      </c>
      <c r="E409" s="234" t="s">
        <v>491</v>
      </c>
      <c r="F409" s="234" t="s">
        <v>492</v>
      </c>
      <c r="G409" s="221"/>
      <c r="H409" s="221"/>
      <c r="I409" s="224"/>
      <c r="J409" s="235">
        <f>BK409</f>
        <v>0</v>
      </c>
      <c r="K409" s="221"/>
      <c r="L409" s="226"/>
      <c r="M409" s="227"/>
      <c r="N409" s="228"/>
      <c r="O409" s="228"/>
      <c r="P409" s="229">
        <f>SUM(P410:P431)</f>
        <v>0</v>
      </c>
      <c r="Q409" s="228"/>
      <c r="R409" s="229">
        <f>SUM(R410:R431)</f>
        <v>0</v>
      </c>
      <c r="S409" s="228"/>
      <c r="T409" s="230">
        <f>SUM(T410:T431)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31" t="s">
        <v>84</v>
      </c>
      <c r="AT409" s="232" t="s">
        <v>75</v>
      </c>
      <c r="AU409" s="232" t="s">
        <v>84</v>
      </c>
      <c r="AY409" s="231" t="s">
        <v>132</v>
      </c>
      <c r="BK409" s="233">
        <f>SUM(BK410:BK431)</f>
        <v>0</v>
      </c>
    </row>
    <row r="410" spans="1:65" s="2" customFormat="1" ht="16.5" customHeight="1">
      <c r="A410" s="38"/>
      <c r="B410" s="39"/>
      <c r="C410" s="236" t="s">
        <v>945</v>
      </c>
      <c r="D410" s="236" t="s">
        <v>135</v>
      </c>
      <c r="E410" s="237" t="s">
        <v>494</v>
      </c>
      <c r="F410" s="238" t="s">
        <v>495</v>
      </c>
      <c r="G410" s="239" t="s">
        <v>254</v>
      </c>
      <c r="H410" s="240">
        <v>1905.56</v>
      </c>
      <c r="I410" s="241"/>
      <c r="J410" s="242">
        <f>ROUND(I410*H410,2)</f>
        <v>0</v>
      </c>
      <c r="K410" s="243"/>
      <c r="L410" s="44"/>
      <c r="M410" s="244" t="s">
        <v>1</v>
      </c>
      <c r="N410" s="245" t="s">
        <v>41</v>
      </c>
      <c r="O410" s="91"/>
      <c r="P410" s="246">
        <f>O410*H410</f>
        <v>0</v>
      </c>
      <c r="Q410" s="246">
        <v>0</v>
      </c>
      <c r="R410" s="246">
        <f>Q410*H410</f>
        <v>0</v>
      </c>
      <c r="S410" s="246">
        <v>0</v>
      </c>
      <c r="T410" s="24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8" t="s">
        <v>148</v>
      </c>
      <c r="AT410" s="248" t="s">
        <v>135</v>
      </c>
      <c r="AU410" s="248" t="s">
        <v>86</v>
      </c>
      <c r="AY410" s="17" t="s">
        <v>132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17" t="s">
        <v>84</v>
      </c>
      <c r="BK410" s="249">
        <f>ROUND(I410*H410,2)</f>
        <v>0</v>
      </c>
      <c r="BL410" s="17" t="s">
        <v>148</v>
      </c>
      <c r="BM410" s="248" t="s">
        <v>946</v>
      </c>
    </row>
    <row r="411" spans="1:51" s="13" customFormat="1" ht="12">
      <c r="A411" s="13"/>
      <c r="B411" s="259"/>
      <c r="C411" s="260"/>
      <c r="D411" s="250" t="s">
        <v>189</v>
      </c>
      <c r="E411" s="261" t="s">
        <v>1</v>
      </c>
      <c r="F411" s="262" t="s">
        <v>947</v>
      </c>
      <c r="G411" s="260"/>
      <c r="H411" s="263">
        <v>1905.56</v>
      </c>
      <c r="I411" s="264"/>
      <c r="J411" s="260"/>
      <c r="K411" s="260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189</v>
      </c>
      <c r="AU411" s="269" t="s">
        <v>86</v>
      </c>
      <c r="AV411" s="13" t="s">
        <v>86</v>
      </c>
      <c r="AW411" s="13" t="s">
        <v>32</v>
      </c>
      <c r="AX411" s="13" t="s">
        <v>84</v>
      </c>
      <c r="AY411" s="269" t="s">
        <v>132</v>
      </c>
    </row>
    <row r="412" spans="1:65" s="2" customFormat="1" ht="33" customHeight="1">
      <c r="A412" s="38"/>
      <c r="B412" s="39"/>
      <c r="C412" s="236" t="s">
        <v>948</v>
      </c>
      <c r="D412" s="236" t="s">
        <v>135</v>
      </c>
      <c r="E412" s="237" t="s">
        <v>498</v>
      </c>
      <c r="F412" s="238" t="s">
        <v>949</v>
      </c>
      <c r="G412" s="239" t="s">
        <v>254</v>
      </c>
      <c r="H412" s="240">
        <v>36205.64</v>
      </c>
      <c r="I412" s="241"/>
      <c r="J412" s="242">
        <f>ROUND(I412*H412,2)</f>
        <v>0</v>
      </c>
      <c r="K412" s="243"/>
      <c r="L412" s="44"/>
      <c r="M412" s="244" t="s">
        <v>1</v>
      </c>
      <c r="N412" s="245" t="s">
        <v>41</v>
      </c>
      <c r="O412" s="91"/>
      <c r="P412" s="246">
        <f>O412*H412</f>
        <v>0</v>
      </c>
      <c r="Q412" s="246">
        <v>0</v>
      </c>
      <c r="R412" s="246">
        <f>Q412*H412</f>
        <v>0</v>
      </c>
      <c r="S412" s="246">
        <v>0</v>
      </c>
      <c r="T412" s="24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8" t="s">
        <v>148</v>
      </c>
      <c r="AT412" s="248" t="s">
        <v>135</v>
      </c>
      <c r="AU412" s="248" t="s">
        <v>86</v>
      </c>
      <c r="AY412" s="17" t="s">
        <v>132</v>
      </c>
      <c r="BE412" s="249">
        <f>IF(N412="základní",J412,0)</f>
        <v>0</v>
      </c>
      <c r="BF412" s="249">
        <f>IF(N412="snížená",J412,0)</f>
        <v>0</v>
      </c>
      <c r="BG412" s="249">
        <f>IF(N412="zákl. přenesená",J412,0)</f>
        <v>0</v>
      </c>
      <c r="BH412" s="249">
        <f>IF(N412="sníž. přenesená",J412,0)</f>
        <v>0</v>
      </c>
      <c r="BI412" s="249">
        <f>IF(N412="nulová",J412,0)</f>
        <v>0</v>
      </c>
      <c r="BJ412" s="17" t="s">
        <v>84</v>
      </c>
      <c r="BK412" s="249">
        <f>ROUND(I412*H412,2)</f>
        <v>0</v>
      </c>
      <c r="BL412" s="17" t="s">
        <v>148</v>
      </c>
      <c r="BM412" s="248" t="s">
        <v>950</v>
      </c>
    </row>
    <row r="413" spans="1:47" s="2" customFormat="1" ht="12">
      <c r="A413" s="38"/>
      <c r="B413" s="39"/>
      <c r="C413" s="40"/>
      <c r="D413" s="250" t="s">
        <v>158</v>
      </c>
      <c r="E413" s="40"/>
      <c r="F413" s="251" t="s">
        <v>588</v>
      </c>
      <c r="G413" s="40"/>
      <c r="H413" s="40"/>
      <c r="I413" s="144"/>
      <c r="J413" s="40"/>
      <c r="K413" s="40"/>
      <c r="L413" s="44"/>
      <c r="M413" s="252"/>
      <c r="N413" s="253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158</v>
      </c>
      <c r="AU413" s="17" t="s">
        <v>86</v>
      </c>
    </row>
    <row r="414" spans="1:51" s="13" customFormat="1" ht="12">
      <c r="A414" s="13"/>
      <c r="B414" s="259"/>
      <c r="C414" s="260"/>
      <c r="D414" s="250" t="s">
        <v>189</v>
      </c>
      <c r="E414" s="261" t="s">
        <v>1</v>
      </c>
      <c r="F414" s="262" t="s">
        <v>951</v>
      </c>
      <c r="G414" s="260"/>
      <c r="H414" s="263">
        <v>36205.64</v>
      </c>
      <c r="I414" s="264"/>
      <c r="J414" s="260"/>
      <c r="K414" s="260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189</v>
      </c>
      <c r="AU414" s="269" t="s">
        <v>86</v>
      </c>
      <c r="AV414" s="13" t="s">
        <v>86</v>
      </c>
      <c r="AW414" s="13" t="s">
        <v>32</v>
      </c>
      <c r="AX414" s="13" t="s">
        <v>76</v>
      </c>
      <c r="AY414" s="269" t="s">
        <v>132</v>
      </c>
    </row>
    <row r="415" spans="1:51" s="14" customFormat="1" ht="12">
      <c r="A415" s="14"/>
      <c r="B415" s="270"/>
      <c r="C415" s="271"/>
      <c r="D415" s="250" t="s">
        <v>189</v>
      </c>
      <c r="E415" s="272" t="s">
        <v>1</v>
      </c>
      <c r="F415" s="273" t="s">
        <v>191</v>
      </c>
      <c r="G415" s="271"/>
      <c r="H415" s="274">
        <v>36205.64</v>
      </c>
      <c r="I415" s="275"/>
      <c r="J415" s="271"/>
      <c r="K415" s="271"/>
      <c r="L415" s="276"/>
      <c r="M415" s="277"/>
      <c r="N415" s="278"/>
      <c r="O415" s="278"/>
      <c r="P415" s="278"/>
      <c r="Q415" s="278"/>
      <c r="R415" s="278"/>
      <c r="S415" s="278"/>
      <c r="T415" s="27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0" t="s">
        <v>189</v>
      </c>
      <c r="AU415" s="280" t="s">
        <v>86</v>
      </c>
      <c r="AV415" s="14" t="s">
        <v>148</v>
      </c>
      <c r="AW415" s="14" t="s">
        <v>32</v>
      </c>
      <c r="AX415" s="14" t="s">
        <v>84</v>
      </c>
      <c r="AY415" s="280" t="s">
        <v>132</v>
      </c>
    </row>
    <row r="416" spans="1:65" s="2" customFormat="1" ht="21.75" customHeight="1">
      <c r="A416" s="38"/>
      <c r="B416" s="39"/>
      <c r="C416" s="236" t="s">
        <v>952</v>
      </c>
      <c r="D416" s="236" t="s">
        <v>135</v>
      </c>
      <c r="E416" s="237" t="s">
        <v>953</v>
      </c>
      <c r="F416" s="238" t="s">
        <v>954</v>
      </c>
      <c r="G416" s="239" t="s">
        <v>254</v>
      </c>
      <c r="H416" s="240">
        <v>548.02</v>
      </c>
      <c r="I416" s="241"/>
      <c r="J416" s="242">
        <f>ROUND(I416*H416,2)</f>
        <v>0</v>
      </c>
      <c r="K416" s="243"/>
      <c r="L416" s="44"/>
      <c r="M416" s="244" t="s">
        <v>1</v>
      </c>
      <c r="N416" s="245" t="s">
        <v>41</v>
      </c>
      <c r="O416" s="91"/>
      <c r="P416" s="246">
        <f>O416*H416</f>
        <v>0</v>
      </c>
      <c r="Q416" s="246">
        <v>0</v>
      </c>
      <c r="R416" s="246">
        <f>Q416*H416</f>
        <v>0</v>
      </c>
      <c r="S416" s="246">
        <v>0</v>
      </c>
      <c r="T416" s="24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8" t="s">
        <v>148</v>
      </c>
      <c r="AT416" s="248" t="s">
        <v>135</v>
      </c>
      <c r="AU416" s="248" t="s">
        <v>86</v>
      </c>
      <c r="AY416" s="17" t="s">
        <v>132</v>
      </c>
      <c r="BE416" s="249">
        <f>IF(N416="základní",J416,0)</f>
        <v>0</v>
      </c>
      <c r="BF416" s="249">
        <f>IF(N416="snížená",J416,0)</f>
        <v>0</v>
      </c>
      <c r="BG416" s="249">
        <f>IF(N416="zákl. přenesená",J416,0)</f>
        <v>0</v>
      </c>
      <c r="BH416" s="249">
        <f>IF(N416="sníž. přenesená",J416,0)</f>
        <v>0</v>
      </c>
      <c r="BI416" s="249">
        <f>IF(N416="nulová",J416,0)</f>
        <v>0</v>
      </c>
      <c r="BJ416" s="17" t="s">
        <v>84</v>
      </c>
      <c r="BK416" s="249">
        <f>ROUND(I416*H416,2)</f>
        <v>0</v>
      </c>
      <c r="BL416" s="17" t="s">
        <v>148</v>
      </c>
      <c r="BM416" s="248" t="s">
        <v>955</v>
      </c>
    </row>
    <row r="417" spans="1:47" s="2" customFormat="1" ht="12">
      <c r="A417" s="38"/>
      <c r="B417" s="39"/>
      <c r="C417" s="40"/>
      <c r="D417" s="250" t="s">
        <v>158</v>
      </c>
      <c r="E417" s="40"/>
      <c r="F417" s="251" t="s">
        <v>956</v>
      </c>
      <c r="G417" s="40"/>
      <c r="H417" s="40"/>
      <c r="I417" s="144"/>
      <c r="J417" s="40"/>
      <c r="K417" s="40"/>
      <c r="L417" s="44"/>
      <c r="M417" s="252"/>
      <c r="N417" s="253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158</v>
      </c>
      <c r="AU417" s="17" t="s">
        <v>86</v>
      </c>
    </row>
    <row r="418" spans="1:51" s="13" customFormat="1" ht="12">
      <c r="A418" s="13"/>
      <c r="B418" s="259"/>
      <c r="C418" s="260"/>
      <c r="D418" s="250" t="s">
        <v>189</v>
      </c>
      <c r="E418" s="261" t="s">
        <v>1</v>
      </c>
      <c r="F418" s="262" t="s">
        <v>957</v>
      </c>
      <c r="G418" s="260"/>
      <c r="H418" s="263">
        <v>548.02</v>
      </c>
      <c r="I418" s="264"/>
      <c r="J418" s="260"/>
      <c r="K418" s="260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189</v>
      </c>
      <c r="AU418" s="269" t="s">
        <v>86</v>
      </c>
      <c r="AV418" s="13" t="s">
        <v>86</v>
      </c>
      <c r="AW418" s="13" t="s">
        <v>32</v>
      </c>
      <c r="AX418" s="13" t="s">
        <v>76</v>
      </c>
      <c r="AY418" s="269" t="s">
        <v>132</v>
      </c>
    </row>
    <row r="419" spans="1:51" s="14" customFormat="1" ht="12">
      <c r="A419" s="14"/>
      <c r="B419" s="270"/>
      <c r="C419" s="271"/>
      <c r="D419" s="250" t="s">
        <v>189</v>
      </c>
      <c r="E419" s="272" t="s">
        <v>1</v>
      </c>
      <c r="F419" s="273" t="s">
        <v>191</v>
      </c>
      <c r="G419" s="271"/>
      <c r="H419" s="274">
        <v>548.02</v>
      </c>
      <c r="I419" s="275"/>
      <c r="J419" s="271"/>
      <c r="K419" s="271"/>
      <c r="L419" s="276"/>
      <c r="M419" s="277"/>
      <c r="N419" s="278"/>
      <c r="O419" s="278"/>
      <c r="P419" s="278"/>
      <c r="Q419" s="278"/>
      <c r="R419" s="278"/>
      <c r="S419" s="278"/>
      <c r="T419" s="27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0" t="s">
        <v>189</v>
      </c>
      <c r="AU419" s="280" t="s">
        <v>86</v>
      </c>
      <c r="AV419" s="14" t="s">
        <v>148</v>
      </c>
      <c r="AW419" s="14" t="s">
        <v>32</v>
      </c>
      <c r="AX419" s="14" t="s">
        <v>84</v>
      </c>
      <c r="AY419" s="280" t="s">
        <v>132</v>
      </c>
    </row>
    <row r="420" spans="1:65" s="2" customFormat="1" ht="16.5" customHeight="1">
      <c r="A420" s="38"/>
      <c r="B420" s="39"/>
      <c r="C420" s="236" t="s">
        <v>958</v>
      </c>
      <c r="D420" s="236" t="s">
        <v>135</v>
      </c>
      <c r="E420" s="237" t="s">
        <v>959</v>
      </c>
      <c r="F420" s="238" t="s">
        <v>960</v>
      </c>
      <c r="G420" s="239" t="s">
        <v>254</v>
      </c>
      <c r="H420" s="240">
        <v>121.575</v>
      </c>
      <c r="I420" s="241"/>
      <c r="J420" s="242">
        <f>ROUND(I420*H420,2)</f>
        <v>0</v>
      </c>
      <c r="K420" s="243"/>
      <c r="L420" s="44"/>
      <c r="M420" s="244" t="s">
        <v>1</v>
      </c>
      <c r="N420" s="245" t="s">
        <v>41</v>
      </c>
      <c r="O420" s="91"/>
      <c r="P420" s="246">
        <f>O420*H420</f>
        <v>0</v>
      </c>
      <c r="Q420" s="246">
        <v>0</v>
      </c>
      <c r="R420" s="246">
        <f>Q420*H420</f>
        <v>0</v>
      </c>
      <c r="S420" s="246">
        <v>0</v>
      </c>
      <c r="T420" s="247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8" t="s">
        <v>148</v>
      </c>
      <c r="AT420" s="248" t="s">
        <v>135</v>
      </c>
      <c r="AU420" s="248" t="s">
        <v>86</v>
      </c>
      <c r="AY420" s="17" t="s">
        <v>132</v>
      </c>
      <c r="BE420" s="249">
        <f>IF(N420="základní",J420,0)</f>
        <v>0</v>
      </c>
      <c r="BF420" s="249">
        <f>IF(N420="snížená",J420,0)</f>
        <v>0</v>
      </c>
      <c r="BG420" s="249">
        <f>IF(N420="zákl. přenesená",J420,0)</f>
        <v>0</v>
      </c>
      <c r="BH420" s="249">
        <f>IF(N420="sníž. přenesená",J420,0)</f>
        <v>0</v>
      </c>
      <c r="BI420" s="249">
        <f>IF(N420="nulová",J420,0)</f>
        <v>0</v>
      </c>
      <c r="BJ420" s="17" t="s">
        <v>84</v>
      </c>
      <c r="BK420" s="249">
        <f>ROUND(I420*H420,2)</f>
        <v>0</v>
      </c>
      <c r="BL420" s="17" t="s">
        <v>148</v>
      </c>
      <c r="BM420" s="248" t="s">
        <v>961</v>
      </c>
    </row>
    <row r="421" spans="1:47" s="2" customFormat="1" ht="12">
      <c r="A421" s="38"/>
      <c r="B421" s="39"/>
      <c r="C421" s="40"/>
      <c r="D421" s="250" t="s">
        <v>158</v>
      </c>
      <c r="E421" s="40"/>
      <c r="F421" s="251" t="s">
        <v>962</v>
      </c>
      <c r="G421" s="40"/>
      <c r="H421" s="40"/>
      <c r="I421" s="144"/>
      <c r="J421" s="40"/>
      <c r="K421" s="40"/>
      <c r="L421" s="44"/>
      <c r="M421" s="252"/>
      <c r="N421" s="253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158</v>
      </c>
      <c r="AU421" s="17" t="s">
        <v>86</v>
      </c>
    </row>
    <row r="422" spans="1:51" s="13" customFormat="1" ht="12">
      <c r="A422" s="13"/>
      <c r="B422" s="259"/>
      <c r="C422" s="260"/>
      <c r="D422" s="250" t="s">
        <v>189</v>
      </c>
      <c r="E422" s="261" t="s">
        <v>1</v>
      </c>
      <c r="F422" s="262" t="s">
        <v>963</v>
      </c>
      <c r="G422" s="260"/>
      <c r="H422" s="263">
        <v>20.88</v>
      </c>
      <c r="I422" s="264"/>
      <c r="J422" s="260"/>
      <c r="K422" s="260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189</v>
      </c>
      <c r="AU422" s="269" t="s">
        <v>86</v>
      </c>
      <c r="AV422" s="13" t="s">
        <v>86</v>
      </c>
      <c r="AW422" s="13" t="s">
        <v>32</v>
      </c>
      <c r="AX422" s="13" t="s">
        <v>76</v>
      </c>
      <c r="AY422" s="269" t="s">
        <v>132</v>
      </c>
    </row>
    <row r="423" spans="1:51" s="13" customFormat="1" ht="12">
      <c r="A423" s="13"/>
      <c r="B423" s="259"/>
      <c r="C423" s="260"/>
      <c r="D423" s="250" t="s">
        <v>189</v>
      </c>
      <c r="E423" s="261" t="s">
        <v>1</v>
      </c>
      <c r="F423" s="262" t="s">
        <v>964</v>
      </c>
      <c r="G423" s="260"/>
      <c r="H423" s="263">
        <v>100.695</v>
      </c>
      <c r="I423" s="264"/>
      <c r="J423" s="260"/>
      <c r="K423" s="260"/>
      <c r="L423" s="265"/>
      <c r="M423" s="266"/>
      <c r="N423" s="267"/>
      <c r="O423" s="267"/>
      <c r="P423" s="267"/>
      <c r="Q423" s="267"/>
      <c r="R423" s="267"/>
      <c r="S423" s="267"/>
      <c r="T423" s="26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9" t="s">
        <v>189</v>
      </c>
      <c r="AU423" s="269" t="s">
        <v>86</v>
      </c>
      <c r="AV423" s="13" t="s">
        <v>86</v>
      </c>
      <c r="AW423" s="13" t="s">
        <v>32</v>
      </c>
      <c r="AX423" s="13" t="s">
        <v>76</v>
      </c>
      <c r="AY423" s="269" t="s">
        <v>132</v>
      </c>
    </row>
    <row r="424" spans="1:51" s="14" customFormat="1" ht="12">
      <c r="A424" s="14"/>
      <c r="B424" s="270"/>
      <c r="C424" s="271"/>
      <c r="D424" s="250" t="s">
        <v>189</v>
      </c>
      <c r="E424" s="272" t="s">
        <v>1</v>
      </c>
      <c r="F424" s="273" t="s">
        <v>191</v>
      </c>
      <c r="G424" s="271"/>
      <c r="H424" s="274">
        <v>121.57499999999999</v>
      </c>
      <c r="I424" s="275"/>
      <c r="J424" s="271"/>
      <c r="K424" s="271"/>
      <c r="L424" s="276"/>
      <c r="M424" s="277"/>
      <c r="N424" s="278"/>
      <c r="O424" s="278"/>
      <c r="P424" s="278"/>
      <c r="Q424" s="278"/>
      <c r="R424" s="278"/>
      <c r="S424" s="278"/>
      <c r="T424" s="27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80" t="s">
        <v>189</v>
      </c>
      <c r="AU424" s="280" t="s">
        <v>86</v>
      </c>
      <c r="AV424" s="14" t="s">
        <v>148</v>
      </c>
      <c r="AW424" s="14" t="s">
        <v>32</v>
      </c>
      <c r="AX424" s="14" t="s">
        <v>84</v>
      </c>
      <c r="AY424" s="280" t="s">
        <v>132</v>
      </c>
    </row>
    <row r="425" spans="1:65" s="2" customFormat="1" ht="21.75" customHeight="1">
      <c r="A425" s="38"/>
      <c r="B425" s="39"/>
      <c r="C425" s="236" t="s">
        <v>965</v>
      </c>
      <c r="D425" s="236" t="s">
        <v>135</v>
      </c>
      <c r="E425" s="237" t="s">
        <v>966</v>
      </c>
      <c r="F425" s="238" t="s">
        <v>967</v>
      </c>
      <c r="G425" s="239" t="s">
        <v>254</v>
      </c>
      <c r="H425" s="240">
        <v>2309.925</v>
      </c>
      <c r="I425" s="241"/>
      <c r="J425" s="242">
        <f>ROUND(I425*H425,2)</f>
        <v>0</v>
      </c>
      <c r="K425" s="243"/>
      <c r="L425" s="44"/>
      <c r="M425" s="244" t="s">
        <v>1</v>
      </c>
      <c r="N425" s="245" t="s">
        <v>41</v>
      </c>
      <c r="O425" s="91"/>
      <c r="P425" s="246">
        <f>O425*H425</f>
        <v>0</v>
      </c>
      <c r="Q425" s="246">
        <v>0</v>
      </c>
      <c r="R425" s="246">
        <f>Q425*H425</f>
        <v>0</v>
      </c>
      <c r="S425" s="246">
        <v>0</v>
      </c>
      <c r="T425" s="247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8" t="s">
        <v>148</v>
      </c>
      <c r="AT425" s="248" t="s">
        <v>135</v>
      </c>
      <c r="AU425" s="248" t="s">
        <v>86</v>
      </c>
      <c r="AY425" s="17" t="s">
        <v>132</v>
      </c>
      <c r="BE425" s="249">
        <f>IF(N425="základní",J425,0)</f>
        <v>0</v>
      </c>
      <c r="BF425" s="249">
        <f>IF(N425="snížená",J425,0)</f>
        <v>0</v>
      </c>
      <c r="BG425" s="249">
        <f>IF(N425="zákl. přenesená",J425,0)</f>
        <v>0</v>
      </c>
      <c r="BH425" s="249">
        <f>IF(N425="sníž. přenesená",J425,0)</f>
        <v>0</v>
      </c>
      <c r="BI425" s="249">
        <f>IF(N425="nulová",J425,0)</f>
        <v>0</v>
      </c>
      <c r="BJ425" s="17" t="s">
        <v>84</v>
      </c>
      <c r="BK425" s="249">
        <f>ROUND(I425*H425,2)</f>
        <v>0</v>
      </c>
      <c r="BL425" s="17" t="s">
        <v>148</v>
      </c>
      <c r="BM425" s="248" t="s">
        <v>968</v>
      </c>
    </row>
    <row r="426" spans="1:51" s="13" customFormat="1" ht="12">
      <c r="A426" s="13"/>
      <c r="B426" s="259"/>
      <c r="C426" s="260"/>
      <c r="D426" s="250" t="s">
        <v>189</v>
      </c>
      <c r="E426" s="260"/>
      <c r="F426" s="262" t="s">
        <v>969</v>
      </c>
      <c r="G426" s="260"/>
      <c r="H426" s="263">
        <v>2309.925</v>
      </c>
      <c r="I426" s="264"/>
      <c r="J426" s="260"/>
      <c r="K426" s="260"/>
      <c r="L426" s="265"/>
      <c r="M426" s="266"/>
      <c r="N426" s="267"/>
      <c r="O426" s="267"/>
      <c r="P426" s="267"/>
      <c r="Q426" s="267"/>
      <c r="R426" s="267"/>
      <c r="S426" s="267"/>
      <c r="T426" s="26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9" t="s">
        <v>189</v>
      </c>
      <c r="AU426" s="269" t="s">
        <v>86</v>
      </c>
      <c r="AV426" s="13" t="s">
        <v>86</v>
      </c>
      <c r="AW426" s="13" t="s">
        <v>4</v>
      </c>
      <c r="AX426" s="13" t="s">
        <v>84</v>
      </c>
      <c r="AY426" s="269" t="s">
        <v>132</v>
      </c>
    </row>
    <row r="427" spans="1:65" s="2" customFormat="1" ht="21.75" customHeight="1">
      <c r="A427" s="38"/>
      <c r="B427" s="39"/>
      <c r="C427" s="236" t="s">
        <v>970</v>
      </c>
      <c r="D427" s="236" t="s">
        <v>135</v>
      </c>
      <c r="E427" s="237" t="s">
        <v>971</v>
      </c>
      <c r="F427" s="238" t="s">
        <v>972</v>
      </c>
      <c r="G427" s="239" t="s">
        <v>254</v>
      </c>
      <c r="H427" s="240">
        <v>548.02</v>
      </c>
      <c r="I427" s="241"/>
      <c r="J427" s="242">
        <f>ROUND(I427*H427,2)</f>
        <v>0</v>
      </c>
      <c r="K427" s="243"/>
      <c r="L427" s="44"/>
      <c r="M427" s="244" t="s">
        <v>1</v>
      </c>
      <c r="N427" s="245" t="s">
        <v>41</v>
      </c>
      <c r="O427" s="91"/>
      <c r="P427" s="246">
        <f>O427*H427</f>
        <v>0</v>
      </c>
      <c r="Q427" s="246">
        <v>0</v>
      </c>
      <c r="R427" s="246">
        <f>Q427*H427</f>
        <v>0</v>
      </c>
      <c r="S427" s="246">
        <v>0</v>
      </c>
      <c r="T427" s="24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48" t="s">
        <v>148</v>
      </c>
      <c r="AT427" s="248" t="s">
        <v>135</v>
      </c>
      <c r="AU427" s="248" t="s">
        <v>86</v>
      </c>
      <c r="AY427" s="17" t="s">
        <v>132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17" t="s">
        <v>84</v>
      </c>
      <c r="BK427" s="249">
        <f>ROUND(I427*H427,2)</f>
        <v>0</v>
      </c>
      <c r="BL427" s="17" t="s">
        <v>148</v>
      </c>
      <c r="BM427" s="248" t="s">
        <v>973</v>
      </c>
    </row>
    <row r="428" spans="1:47" s="2" customFormat="1" ht="12">
      <c r="A428" s="38"/>
      <c r="B428" s="39"/>
      <c r="C428" s="40"/>
      <c r="D428" s="250" t="s">
        <v>158</v>
      </c>
      <c r="E428" s="40"/>
      <c r="F428" s="251" t="s">
        <v>974</v>
      </c>
      <c r="G428" s="40"/>
      <c r="H428" s="40"/>
      <c r="I428" s="144"/>
      <c r="J428" s="40"/>
      <c r="K428" s="40"/>
      <c r="L428" s="44"/>
      <c r="M428" s="252"/>
      <c r="N428" s="253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158</v>
      </c>
      <c r="AU428" s="17" t="s">
        <v>86</v>
      </c>
    </row>
    <row r="429" spans="1:65" s="2" customFormat="1" ht="33" customHeight="1">
      <c r="A429" s="38"/>
      <c r="B429" s="39"/>
      <c r="C429" s="236" t="s">
        <v>975</v>
      </c>
      <c r="D429" s="236" t="s">
        <v>135</v>
      </c>
      <c r="E429" s="237" t="s">
        <v>976</v>
      </c>
      <c r="F429" s="238" t="s">
        <v>977</v>
      </c>
      <c r="G429" s="239" t="s">
        <v>254</v>
      </c>
      <c r="H429" s="240">
        <v>121.575</v>
      </c>
      <c r="I429" s="241"/>
      <c r="J429" s="242">
        <f>ROUND(I429*H429,2)</f>
        <v>0</v>
      </c>
      <c r="K429" s="243"/>
      <c r="L429" s="44"/>
      <c r="M429" s="244" t="s">
        <v>1</v>
      </c>
      <c r="N429" s="245" t="s">
        <v>41</v>
      </c>
      <c r="O429" s="91"/>
      <c r="P429" s="246">
        <f>O429*H429</f>
        <v>0</v>
      </c>
      <c r="Q429" s="246">
        <v>0</v>
      </c>
      <c r="R429" s="246">
        <f>Q429*H429</f>
        <v>0</v>
      </c>
      <c r="S429" s="246">
        <v>0</v>
      </c>
      <c r="T429" s="247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8" t="s">
        <v>148</v>
      </c>
      <c r="AT429" s="248" t="s">
        <v>135</v>
      </c>
      <c r="AU429" s="248" t="s">
        <v>86</v>
      </c>
      <c r="AY429" s="17" t="s">
        <v>132</v>
      </c>
      <c r="BE429" s="249">
        <f>IF(N429="základní",J429,0)</f>
        <v>0</v>
      </c>
      <c r="BF429" s="249">
        <f>IF(N429="snížená",J429,0)</f>
        <v>0</v>
      </c>
      <c r="BG429" s="249">
        <f>IF(N429="zákl. přenesená",J429,0)</f>
        <v>0</v>
      </c>
      <c r="BH429" s="249">
        <f>IF(N429="sníž. přenesená",J429,0)</f>
        <v>0</v>
      </c>
      <c r="BI429" s="249">
        <f>IF(N429="nulová",J429,0)</f>
        <v>0</v>
      </c>
      <c r="BJ429" s="17" t="s">
        <v>84</v>
      </c>
      <c r="BK429" s="249">
        <f>ROUND(I429*H429,2)</f>
        <v>0</v>
      </c>
      <c r="BL429" s="17" t="s">
        <v>148</v>
      </c>
      <c r="BM429" s="248" t="s">
        <v>978</v>
      </c>
    </row>
    <row r="430" spans="1:47" s="2" customFormat="1" ht="12">
      <c r="A430" s="38"/>
      <c r="B430" s="39"/>
      <c r="C430" s="40"/>
      <c r="D430" s="250" t="s">
        <v>158</v>
      </c>
      <c r="E430" s="40"/>
      <c r="F430" s="251" t="s">
        <v>979</v>
      </c>
      <c r="G430" s="40"/>
      <c r="H430" s="40"/>
      <c r="I430" s="144"/>
      <c r="J430" s="40"/>
      <c r="K430" s="40"/>
      <c r="L430" s="44"/>
      <c r="M430" s="252"/>
      <c r="N430" s="253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158</v>
      </c>
      <c r="AU430" s="17" t="s">
        <v>86</v>
      </c>
    </row>
    <row r="431" spans="1:65" s="2" customFormat="1" ht="33" customHeight="1">
      <c r="A431" s="38"/>
      <c r="B431" s="39"/>
      <c r="C431" s="236" t="s">
        <v>980</v>
      </c>
      <c r="D431" s="236" t="s">
        <v>135</v>
      </c>
      <c r="E431" s="237" t="s">
        <v>981</v>
      </c>
      <c r="F431" s="238" t="s">
        <v>982</v>
      </c>
      <c r="G431" s="239" t="s">
        <v>254</v>
      </c>
      <c r="H431" s="240">
        <v>1198.12</v>
      </c>
      <c r="I431" s="241"/>
      <c r="J431" s="242">
        <f>ROUND(I431*H431,2)</f>
        <v>0</v>
      </c>
      <c r="K431" s="243"/>
      <c r="L431" s="44"/>
      <c r="M431" s="244" t="s">
        <v>1</v>
      </c>
      <c r="N431" s="245" t="s">
        <v>41</v>
      </c>
      <c r="O431" s="91"/>
      <c r="P431" s="246">
        <f>O431*H431</f>
        <v>0</v>
      </c>
      <c r="Q431" s="246">
        <v>0</v>
      </c>
      <c r="R431" s="246">
        <f>Q431*H431</f>
        <v>0</v>
      </c>
      <c r="S431" s="246">
        <v>0</v>
      </c>
      <c r="T431" s="24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8" t="s">
        <v>148</v>
      </c>
      <c r="AT431" s="248" t="s">
        <v>135</v>
      </c>
      <c r="AU431" s="248" t="s">
        <v>86</v>
      </c>
      <c r="AY431" s="17" t="s">
        <v>132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17" t="s">
        <v>84</v>
      </c>
      <c r="BK431" s="249">
        <f>ROUND(I431*H431,2)</f>
        <v>0</v>
      </c>
      <c r="BL431" s="17" t="s">
        <v>148</v>
      </c>
      <c r="BM431" s="248" t="s">
        <v>983</v>
      </c>
    </row>
    <row r="432" spans="1:63" s="12" customFormat="1" ht="22.8" customHeight="1">
      <c r="A432" s="12"/>
      <c r="B432" s="220"/>
      <c r="C432" s="221"/>
      <c r="D432" s="222" t="s">
        <v>75</v>
      </c>
      <c r="E432" s="234" t="s">
        <v>502</v>
      </c>
      <c r="F432" s="234" t="s">
        <v>503</v>
      </c>
      <c r="G432" s="221"/>
      <c r="H432" s="221"/>
      <c r="I432" s="224"/>
      <c r="J432" s="235">
        <f>BK432</f>
        <v>0</v>
      </c>
      <c r="K432" s="221"/>
      <c r="L432" s="226"/>
      <c r="M432" s="227"/>
      <c r="N432" s="228"/>
      <c r="O432" s="228"/>
      <c r="P432" s="229">
        <f>SUM(P433:P434)</f>
        <v>0</v>
      </c>
      <c r="Q432" s="228"/>
      <c r="R432" s="229">
        <f>SUM(R433:R434)</f>
        <v>0</v>
      </c>
      <c r="S432" s="228"/>
      <c r="T432" s="230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31" t="s">
        <v>84</v>
      </c>
      <c r="AT432" s="232" t="s">
        <v>75</v>
      </c>
      <c r="AU432" s="232" t="s">
        <v>84</v>
      </c>
      <c r="AY432" s="231" t="s">
        <v>132</v>
      </c>
      <c r="BK432" s="233">
        <f>SUM(BK433:BK434)</f>
        <v>0</v>
      </c>
    </row>
    <row r="433" spans="1:65" s="2" customFormat="1" ht="33" customHeight="1">
      <c r="A433" s="38"/>
      <c r="B433" s="39"/>
      <c r="C433" s="236" t="s">
        <v>984</v>
      </c>
      <c r="D433" s="236" t="s">
        <v>135</v>
      </c>
      <c r="E433" s="237" t="s">
        <v>985</v>
      </c>
      <c r="F433" s="238" t="s">
        <v>986</v>
      </c>
      <c r="G433" s="239" t="s">
        <v>254</v>
      </c>
      <c r="H433" s="240">
        <v>231.344</v>
      </c>
      <c r="I433" s="241"/>
      <c r="J433" s="242">
        <f>ROUND(I433*H433,2)</f>
        <v>0</v>
      </c>
      <c r="K433" s="243"/>
      <c r="L433" s="44"/>
      <c r="M433" s="244" t="s">
        <v>1</v>
      </c>
      <c r="N433" s="245" t="s">
        <v>41</v>
      </c>
      <c r="O433" s="91"/>
      <c r="P433" s="246">
        <f>O433*H433</f>
        <v>0</v>
      </c>
      <c r="Q433" s="246">
        <v>0</v>
      </c>
      <c r="R433" s="246">
        <f>Q433*H433</f>
        <v>0</v>
      </c>
      <c r="S433" s="246">
        <v>0</v>
      </c>
      <c r="T433" s="247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8" t="s">
        <v>148</v>
      </c>
      <c r="AT433" s="248" t="s">
        <v>135</v>
      </c>
      <c r="AU433" s="248" t="s">
        <v>86</v>
      </c>
      <c r="AY433" s="17" t="s">
        <v>132</v>
      </c>
      <c r="BE433" s="249">
        <f>IF(N433="základní",J433,0)</f>
        <v>0</v>
      </c>
      <c r="BF433" s="249">
        <f>IF(N433="snížená",J433,0)</f>
        <v>0</v>
      </c>
      <c r="BG433" s="249">
        <f>IF(N433="zákl. přenesená",J433,0)</f>
        <v>0</v>
      </c>
      <c r="BH433" s="249">
        <f>IF(N433="sníž. přenesená",J433,0)</f>
        <v>0</v>
      </c>
      <c r="BI433" s="249">
        <f>IF(N433="nulová",J433,0)</f>
        <v>0</v>
      </c>
      <c r="BJ433" s="17" t="s">
        <v>84</v>
      </c>
      <c r="BK433" s="249">
        <f>ROUND(I433*H433,2)</f>
        <v>0</v>
      </c>
      <c r="BL433" s="17" t="s">
        <v>148</v>
      </c>
      <c r="BM433" s="248" t="s">
        <v>987</v>
      </c>
    </row>
    <row r="434" spans="1:65" s="2" customFormat="1" ht="21.75" customHeight="1">
      <c r="A434" s="38"/>
      <c r="B434" s="39"/>
      <c r="C434" s="236" t="s">
        <v>988</v>
      </c>
      <c r="D434" s="236" t="s">
        <v>135</v>
      </c>
      <c r="E434" s="237" t="s">
        <v>989</v>
      </c>
      <c r="F434" s="238" t="s">
        <v>990</v>
      </c>
      <c r="G434" s="239" t="s">
        <v>254</v>
      </c>
      <c r="H434" s="240">
        <v>231.344</v>
      </c>
      <c r="I434" s="241"/>
      <c r="J434" s="242">
        <f>ROUND(I434*H434,2)</f>
        <v>0</v>
      </c>
      <c r="K434" s="243"/>
      <c r="L434" s="44"/>
      <c r="M434" s="254" t="s">
        <v>1</v>
      </c>
      <c r="N434" s="255" t="s">
        <v>41</v>
      </c>
      <c r="O434" s="256"/>
      <c r="P434" s="257">
        <f>O434*H434</f>
        <v>0</v>
      </c>
      <c r="Q434" s="257">
        <v>0</v>
      </c>
      <c r="R434" s="257">
        <f>Q434*H434</f>
        <v>0</v>
      </c>
      <c r="S434" s="257">
        <v>0</v>
      </c>
      <c r="T434" s="25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8" t="s">
        <v>148</v>
      </c>
      <c r="AT434" s="248" t="s">
        <v>135</v>
      </c>
      <c r="AU434" s="248" t="s">
        <v>86</v>
      </c>
      <c r="AY434" s="17" t="s">
        <v>132</v>
      </c>
      <c r="BE434" s="249">
        <f>IF(N434="základní",J434,0)</f>
        <v>0</v>
      </c>
      <c r="BF434" s="249">
        <f>IF(N434="snížená",J434,0)</f>
        <v>0</v>
      </c>
      <c r="BG434" s="249">
        <f>IF(N434="zákl. přenesená",J434,0)</f>
        <v>0</v>
      </c>
      <c r="BH434" s="249">
        <f>IF(N434="sníž. přenesená",J434,0)</f>
        <v>0</v>
      </c>
      <c r="BI434" s="249">
        <f>IF(N434="nulová",J434,0)</f>
        <v>0</v>
      </c>
      <c r="BJ434" s="17" t="s">
        <v>84</v>
      </c>
      <c r="BK434" s="249">
        <f>ROUND(I434*H434,2)</f>
        <v>0</v>
      </c>
      <c r="BL434" s="17" t="s">
        <v>148</v>
      </c>
      <c r="BM434" s="248" t="s">
        <v>991</v>
      </c>
    </row>
    <row r="435" spans="1:31" s="2" customFormat="1" ht="6.95" customHeight="1">
      <c r="A435" s="38"/>
      <c r="B435" s="66"/>
      <c r="C435" s="67"/>
      <c r="D435" s="67"/>
      <c r="E435" s="67"/>
      <c r="F435" s="67"/>
      <c r="G435" s="67"/>
      <c r="H435" s="67"/>
      <c r="I435" s="183"/>
      <c r="J435" s="67"/>
      <c r="K435" s="67"/>
      <c r="L435" s="44"/>
      <c r="M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</row>
  </sheetData>
  <sheetProtection password="CC35" sheet="1" objects="1" scenarios="1" formatColumns="0" formatRows="0" autoFilter="0"/>
  <autoFilter ref="C124:K43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992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34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Správa a údržba silnic Plzeňského kraje, p.o.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Sagasta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ROUND((SUM(BE120:BE176)),2)</f>
        <v>0</v>
      </c>
      <c r="G33" s="38"/>
      <c r="H33" s="38"/>
      <c r="I33" s="162">
        <v>0.21</v>
      </c>
      <c r="J33" s="161">
        <f>ROUND(((SUM(BE120:BE176))*I33),2)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ROUND((SUM(BF120:BF176)),2)</f>
        <v>0</v>
      </c>
      <c r="G34" s="38"/>
      <c r="H34" s="38"/>
      <c r="I34" s="162">
        <v>0.15</v>
      </c>
      <c r="J34" s="161">
        <f>ROUND(((SUM(BF120:BF176))*I34),2)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ROUND((SUM(BG120:BG176)),2)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ROUND((SUM(BH120:BH176)),2)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ROUND((SUM(BI120:BI176)),2)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191 - DIO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173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174</v>
      </c>
      <c r="E98" s="203"/>
      <c r="F98" s="203"/>
      <c r="G98" s="203"/>
      <c r="H98" s="203"/>
      <c r="I98" s="204"/>
      <c r="J98" s="205">
        <f>J122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177</v>
      </c>
      <c r="E99" s="203"/>
      <c r="F99" s="203"/>
      <c r="G99" s="203"/>
      <c r="H99" s="203"/>
      <c r="I99" s="204"/>
      <c r="J99" s="205">
        <f>J135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179</v>
      </c>
      <c r="E100" s="203"/>
      <c r="F100" s="203"/>
      <c r="G100" s="203"/>
      <c r="H100" s="203"/>
      <c r="I100" s="204"/>
      <c r="J100" s="205">
        <f>J161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116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116037a - III-0267 Červený Újezd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 191 - DIO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147" t="s">
        <v>22</v>
      </c>
      <c r="J114" s="79" t="str">
        <f>IF(J12="","",J12)</f>
        <v>12. 1. 2021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Správa a údržba silnic Plzeňského kraje, p.o.</v>
      </c>
      <c r="G116" s="40"/>
      <c r="H116" s="40"/>
      <c r="I116" s="147" t="s">
        <v>30</v>
      </c>
      <c r="J116" s="36" t="str">
        <f>E21</f>
        <v>Sagasta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147" t="s">
        <v>33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117</v>
      </c>
      <c r="D119" s="210" t="s">
        <v>61</v>
      </c>
      <c r="E119" s="210" t="s">
        <v>57</v>
      </c>
      <c r="F119" s="210" t="s">
        <v>58</v>
      </c>
      <c r="G119" s="210" t="s">
        <v>118</v>
      </c>
      <c r="H119" s="210" t="s">
        <v>119</v>
      </c>
      <c r="I119" s="211" t="s">
        <v>120</v>
      </c>
      <c r="J119" s="212" t="s">
        <v>110</v>
      </c>
      <c r="K119" s="213" t="s">
        <v>121</v>
      </c>
      <c r="L119" s="214"/>
      <c r="M119" s="100" t="s">
        <v>1</v>
      </c>
      <c r="N119" s="101" t="s">
        <v>40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</f>
        <v>0</v>
      </c>
      <c r="Q120" s="104"/>
      <c r="R120" s="217">
        <f>R121</f>
        <v>0.0005600000000000001</v>
      </c>
      <c r="S120" s="104"/>
      <c r="T120" s="21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104</v>
      </c>
      <c r="BK120" s="219">
        <f>BK121</f>
        <v>0</v>
      </c>
    </row>
    <row r="121" spans="1:63" s="12" customFormat="1" ht="25.9" customHeight="1">
      <c r="A121" s="12"/>
      <c r="B121" s="220"/>
      <c r="C121" s="221"/>
      <c r="D121" s="222" t="s">
        <v>75</v>
      </c>
      <c r="E121" s="223" t="s">
        <v>182</v>
      </c>
      <c r="F121" s="223" t="s">
        <v>183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P122+P135+P161</f>
        <v>0</v>
      </c>
      <c r="Q121" s="228"/>
      <c r="R121" s="229">
        <f>R122+R135+R161</f>
        <v>0.0005600000000000001</v>
      </c>
      <c r="S121" s="228"/>
      <c r="T121" s="230">
        <f>T122+T135+T161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84</v>
      </c>
      <c r="AT121" s="232" t="s">
        <v>75</v>
      </c>
      <c r="AU121" s="232" t="s">
        <v>76</v>
      </c>
      <c r="AY121" s="231" t="s">
        <v>132</v>
      </c>
      <c r="BK121" s="233">
        <f>BK122+BK135+BK161</f>
        <v>0</v>
      </c>
    </row>
    <row r="122" spans="1:63" s="12" customFormat="1" ht="22.8" customHeight="1">
      <c r="A122" s="12"/>
      <c r="B122" s="220"/>
      <c r="C122" s="221"/>
      <c r="D122" s="222" t="s">
        <v>75</v>
      </c>
      <c r="E122" s="234" t="s">
        <v>84</v>
      </c>
      <c r="F122" s="234" t="s">
        <v>184</v>
      </c>
      <c r="G122" s="221"/>
      <c r="H122" s="221"/>
      <c r="I122" s="224"/>
      <c r="J122" s="235">
        <f>BK122</f>
        <v>0</v>
      </c>
      <c r="K122" s="221"/>
      <c r="L122" s="226"/>
      <c r="M122" s="227"/>
      <c r="N122" s="228"/>
      <c r="O122" s="228"/>
      <c r="P122" s="229">
        <f>SUM(P123:P134)</f>
        <v>0</v>
      </c>
      <c r="Q122" s="228"/>
      <c r="R122" s="229">
        <f>SUM(R123:R134)</f>
        <v>0</v>
      </c>
      <c r="S122" s="228"/>
      <c r="T122" s="230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84</v>
      </c>
      <c r="AT122" s="232" t="s">
        <v>75</v>
      </c>
      <c r="AU122" s="232" t="s">
        <v>84</v>
      </c>
      <c r="AY122" s="231" t="s">
        <v>132</v>
      </c>
      <c r="BK122" s="233">
        <f>SUM(BK123:BK134)</f>
        <v>0</v>
      </c>
    </row>
    <row r="123" spans="1:65" s="2" customFormat="1" ht="21.75" customHeight="1">
      <c r="A123" s="38"/>
      <c r="B123" s="39"/>
      <c r="C123" s="236" t="s">
        <v>84</v>
      </c>
      <c r="D123" s="236" t="s">
        <v>135</v>
      </c>
      <c r="E123" s="237" t="s">
        <v>993</v>
      </c>
      <c r="F123" s="238" t="s">
        <v>994</v>
      </c>
      <c r="G123" s="239" t="s">
        <v>194</v>
      </c>
      <c r="H123" s="240">
        <v>15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148</v>
      </c>
      <c r="AT123" s="248" t="s">
        <v>135</v>
      </c>
      <c r="AU123" s="248" t="s">
        <v>86</v>
      </c>
      <c r="AY123" s="17" t="s">
        <v>132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148</v>
      </c>
      <c r="BM123" s="248" t="s">
        <v>995</v>
      </c>
    </row>
    <row r="124" spans="1:65" s="2" customFormat="1" ht="21.75" customHeight="1">
      <c r="A124" s="38"/>
      <c r="B124" s="39"/>
      <c r="C124" s="236" t="s">
        <v>86</v>
      </c>
      <c r="D124" s="236" t="s">
        <v>135</v>
      </c>
      <c r="E124" s="237" t="s">
        <v>226</v>
      </c>
      <c r="F124" s="238" t="s">
        <v>227</v>
      </c>
      <c r="G124" s="239" t="s">
        <v>194</v>
      </c>
      <c r="H124" s="240">
        <v>30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41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148</v>
      </c>
      <c r="AT124" s="248" t="s">
        <v>135</v>
      </c>
      <c r="AU124" s="248" t="s">
        <v>86</v>
      </c>
      <c r="AY124" s="17" t="s">
        <v>132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84</v>
      </c>
      <c r="BK124" s="249">
        <f>ROUND(I124*H124,2)</f>
        <v>0</v>
      </c>
      <c r="BL124" s="17" t="s">
        <v>148</v>
      </c>
      <c r="BM124" s="248" t="s">
        <v>996</v>
      </c>
    </row>
    <row r="125" spans="1:65" s="2" customFormat="1" ht="21.75" customHeight="1">
      <c r="A125" s="38"/>
      <c r="B125" s="39"/>
      <c r="C125" s="236" t="s">
        <v>144</v>
      </c>
      <c r="D125" s="236" t="s">
        <v>135</v>
      </c>
      <c r="E125" s="237" t="s">
        <v>997</v>
      </c>
      <c r="F125" s="238" t="s">
        <v>998</v>
      </c>
      <c r="G125" s="239" t="s">
        <v>194</v>
      </c>
      <c r="H125" s="240">
        <v>15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148</v>
      </c>
      <c r="AT125" s="248" t="s">
        <v>135</v>
      </c>
      <c r="AU125" s="248" t="s">
        <v>86</v>
      </c>
      <c r="AY125" s="17" t="s">
        <v>132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148</v>
      </c>
      <c r="BM125" s="248" t="s">
        <v>999</v>
      </c>
    </row>
    <row r="126" spans="1:65" s="2" customFormat="1" ht="21.75" customHeight="1">
      <c r="A126" s="38"/>
      <c r="B126" s="39"/>
      <c r="C126" s="236" t="s">
        <v>148</v>
      </c>
      <c r="D126" s="236" t="s">
        <v>135</v>
      </c>
      <c r="E126" s="237" t="s">
        <v>1000</v>
      </c>
      <c r="F126" s="238" t="s">
        <v>1001</v>
      </c>
      <c r="G126" s="239" t="s">
        <v>194</v>
      </c>
      <c r="H126" s="240">
        <v>15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41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148</v>
      </c>
      <c r="AT126" s="248" t="s">
        <v>135</v>
      </c>
      <c r="AU126" s="248" t="s">
        <v>86</v>
      </c>
      <c r="AY126" s="17" t="s">
        <v>132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84</v>
      </c>
      <c r="BK126" s="249">
        <f>ROUND(I126*H126,2)</f>
        <v>0</v>
      </c>
      <c r="BL126" s="17" t="s">
        <v>148</v>
      </c>
      <c r="BM126" s="248" t="s">
        <v>1002</v>
      </c>
    </row>
    <row r="127" spans="1:65" s="2" customFormat="1" ht="21.75" customHeight="1">
      <c r="A127" s="38"/>
      <c r="B127" s="39"/>
      <c r="C127" s="236" t="s">
        <v>131</v>
      </c>
      <c r="D127" s="236" t="s">
        <v>135</v>
      </c>
      <c r="E127" s="237" t="s">
        <v>635</v>
      </c>
      <c r="F127" s="238" t="s">
        <v>636</v>
      </c>
      <c r="G127" s="239" t="s">
        <v>187</v>
      </c>
      <c r="H127" s="240">
        <v>1760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148</v>
      </c>
      <c r="AT127" s="248" t="s">
        <v>135</v>
      </c>
      <c r="AU127" s="248" t="s">
        <v>86</v>
      </c>
      <c r="AY127" s="17" t="s">
        <v>132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148</v>
      </c>
      <c r="BM127" s="248" t="s">
        <v>230</v>
      </c>
    </row>
    <row r="128" spans="1:51" s="13" customFormat="1" ht="12">
      <c r="A128" s="13"/>
      <c r="B128" s="259"/>
      <c r="C128" s="260"/>
      <c r="D128" s="250" t="s">
        <v>189</v>
      </c>
      <c r="E128" s="261" t="s">
        <v>1</v>
      </c>
      <c r="F128" s="262" t="s">
        <v>1003</v>
      </c>
      <c r="G128" s="260"/>
      <c r="H128" s="263">
        <v>675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189</v>
      </c>
      <c r="AU128" s="269" t="s">
        <v>86</v>
      </c>
      <c r="AV128" s="13" t="s">
        <v>86</v>
      </c>
      <c r="AW128" s="13" t="s">
        <v>32</v>
      </c>
      <c r="AX128" s="13" t="s">
        <v>76</v>
      </c>
      <c r="AY128" s="269" t="s">
        <v>132</v>
      </c>
    </row>
    <row r="129" spans="1:51" s="13" customFormat="1" ht="12">
      <c r="A129" s="13"/>
      <c r="B129" s="259"/>
      <c r="C129" s="260"/>
      <c r="D129" s="250" t="s">
        <v>189</v>
      </c>
      <c r="E129" s="261" t="s">
        <v>1</v>
      </c>
      <c r="F129" s="262" t="s">
        <v>1004</v>
      </c>
      <c r="G129" s="260"/>
      <c r="H129" s="263">
        <v>190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189</v>
      </c>
      <c r="AU129" s="269" t="s">
        <v>86</v>
      </c>
      <c r="AV129" s="13" t="s">
        <v>86</v>
      </c>
      <c r="AW129" s="13" t="s">
        <v>32</v>
      </c>
      <c r="AX129" s="13" t="s">
        <v>76</v>
      </c>
      <c r="AY129" s="269" t="s">
        <v>132</v>
      </c>
    </row>
    <row r="130" spans="1:51" s="13" customFormat="1" ht="12">
      <c r="A130" s="13"/>
      <c r="B130" s="259"/>
      <c r="C130" s="260"/>
      <c r="D130" s="250" t="s">
        <v>189</v>
      </c>
      <c r="E130" s="261" t="s">
        <v>1</v>
      </c>
      <c r="F130" s="262" t="s">
        <v>1005</v>
      </c>
      <c r="G130" s="260"/>
      <c r="H130" s="263">
        <v>150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189</v>
      </c>
      <c r="AU130" s="269" t="s">
        <v>86</v>
      </c>
      <c r="AV130" s="13" t="s">
        <v>86</v>
      </c>
      <c r="AW130" s="13" t="s">
        <v>32</v>
      </c>
      <c r="AX130" s="13" t="s">
        <v>76</v>
      </c>
      <c r="AY130" s="269" t="s">
        <v>132</v>
      </c>
    </row>
    <row r="131" spans="1:51" s="13" customFormat="1" ht="12">
      <c r="A131" s="13"/>
      <c r="B131" s="259"/>
      <c r="C131" s="260"/>
      <c r="D131" s="250" t="s">
        <v>189</v>
      </c>
      <c r="E131" s="261" t="s">
        <v>1</v>
      </c>
      <c r="F131" s="262" t="s">
        <v>1006</v>
      </c>
      <c r="G131" s="260"/>
      <c r="H131" s="263">
        <v>75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189</v>
      </c>
      <c r="AU131" s="269" t="s">
        <v>86</v>
      </c>
      <c r="AV131" s="13" t="s">
        <v>86</v>
      </c>
      <c r="AW131" s="13" t="s">
        <v>32</v>
      </c>
      <c r="AX131" s="13" t="s">
        <v>76</v>
      </c>
      <c r="AY131" s="269" t="s">
        <v>132</v>
      </c>
    </row>
    <row r="132" spans="1:51" s="13" customFormat="1" ht="12">
      <c r="A132" s="13"/>
      <c r="B132" s="259"/>
      <c r="C132" s="260"/>
      <c r="D132" s="250" t="s">
        <v>189</v>
      </c>
      <c r="E132" s="261" t="s">
        <v>1</v>
      </c>
      <c r="F132" s="262" t="s">
        <v>1007</v>
      </c>
      <c r="G132" s="260"/>
      <c r="H132" s="263">
        <v>670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189</v>
      </c>
      <c r="AU132" s="269" t="s">
        <v>86</v>
      </c>
      <c r="AV132" s="13" t="s">
        <v>86</v>
      </c>
      <c r="AW132" s="13" t="s">
        <v>32</v>
      </c>
      <c r="AX132" s="13" t="s">
        <v>76</v>
      </c>
      <c r="AY132" s="269" t="s">
        <v>132</v>
      </c>
    </row>
    <row r="133" spans="1:51" s="14" customFormat="1" ht="12">
      <c r="A133" s="14"/>
      <c r="B133" s="270"/>
      <c r="C133" s="271"/>
      <c r="D133" s="250" t="s">
        <v>189</v>
      </c>
      <c r="E133" s="272" t="s">
        <v>1</v>
      </c>
      <c r="F133" s="273" t="s">
        <v>191</v>
      </c>
      <c r="G133" s="271"/>
      <c r="H133" s="274">
        <v>1760</v>
      </c>
      <c r="I133" s="275"/>
      <c r="J133" s="271"/>
      <c r="K133" s="271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189</v>
      </c>
      <c r="AU133" s="280" t="s">
        <v>86</v>
      </c>
      <c r="AV133" s="14" t="s">
        <v>148</v>
      </c>
      <c r="AW133" s="14" t="s">
        <v>32</v>
      </c>
      <c r="AX133" s="14" t="s">
        <v>84</v>
      </c>
      <c r="AY133" s="280" t="s">
        <v>132</v>
      </c>
    </row>
    <row r="134" spans="1:65" s="2" customFormat="1" ht="33" customHeight="1">
      <c r="A134" s="38"/>
      <c r="B134" s="39"/>
      <c r="C134" s="236" t="s">
        <v>162</v>
      </c>
      <c r="D134" s="236" t="s">
        <v>135</v>
      </c>
      <c r="E134" s="237" t="s">
        <v>1008</v>
      </c>
      <c r="F134" s="238" t="s">
        <v>1009</v>
      </c>
      <c r="G134" s="239" t="s">
        <v>187</v>
      </c>
      <c r="H134" s="240">
        <v>200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41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148</v>
      </c>
      <c r="AT134" s="248" t="s">
        <v>135</v>
      </c>
      <c r="AU134" s="248" t="s">
        <v>86</v>
      </c>
      <c r="AY134" s="17" t="s">
        <v>132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84</v>
      </c>
      <c r="BK134" s="249">
        <f>ROUND(I134*H134,2)</f>
        <v>0</v>
      </c>
      <c r="BL134" s="17" t="s">
        <v>148</v>
      </c>
      <c r="BM134" s="248" t="s">
        <v>239</v>
      </c>
    </row>
    <row r="135" spans="1:63" s="12" customFormat="1" ht="22.8" customHeight="1">
      <c r="A135" s="12"/>
      <c r="B135" s="220"/>
      <c r="C135" s="221"/>
      <c r="D135" s="222" t="s">
        <v>75</v>
      </c>
      <c r="E135" s="234" t="s">
        <v>131</v>
      </c>
      <c r="F135" s="234" t="s">
        <v>305</v>
      </c>
      <c r="G135" s="221"/>
      <c r="H135" s="221"/>
      <c r="I135" s="224"/>
      <c r="J135" s="235">
        <f>BK135</f>
        <v>0</v>
      </c>
      <c r="K135" s="221"/>
      <c r="L135" s="226"/>
      <c r="M135" s="227"/>
      <c r="N135" s="228"/>
      <c r="O135" s="228"/>
      <c r="P135" s="229">
        <f>SUM(P136:P160)</f>
        <v>0</v>
      </c>
      <c r="Q135" s="228"/>
      <c r="R135" s="229">
        <f>SUM(R136:R160)</f>
        <v>0</v>
      </c>
      <c r="S135" s="228"/>
      <c r="T135" s="230">
        <f>SUM(T136:T160)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1" t="s">
        <v>84</v>
      </c>
      <c r="AT135" s="232" t="s">
        <v>75</v>
      </c>
      <c r="AU135" s="232" t="s">
        <v>84</v>
      </c>
      <c r="AY135" s="231" t="s">
        <v>132</v>
      </c>
      <c r="BK135" s="233">
        <f>SUM(BK136:BK160)</f>
        <v>0</v>
      </c>
    </row>
    <row r="136" spans="1:65" s="2" customFormat="1" ht="21.75" customHeight="1">
      <c r="A136" s="38"/>
      <c r="B136" s="39"/>
      <c r="C136" s="236" t="s">
        <v>166</v>
      </c>
      <c r="D136" s="236" t="s">
        <v>135</v>
      </c>
      <c r="E136" s="237" t="s">
        <v>1010</v>
      </c>
      <c r="F136" s="238" t="s">
        <v>1011</v>
      </c>
      <c r="G136" s="239" t="s">
        <v>187</v>
      </c>
      <c r="H136" s="240">
        <v>1090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41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148</v>
      </c>
      <c r="AT136" s="248" t="s">
        <v>135</v>
      </c>
      <c r="AU136" s="248" t="s">
        <v>86</v>
      </c>
      <c r="AY136" s="17" t="s">
        <v>132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84</v>
      </c>
      <c r="BK136" s="249">
        <f>ROUND(I136*H136,2)</f>
        <v>0</v>
      </c>
      <c r="BL136" s="17" t="s">
        <v>148</v>
      </c>
      <c r="BM136" s="248" t="s">
        <v>251</v>
      </c>
    </row>
    <row r="137" spans="1:47" s="2" customFormat="1" ht="12">
      <c r="A137" s="38"/>
      <c r="B137" s="39"/>
      <c r="C137" s="40"/>
      <c r="D137" s="250" t="s">
        <v>158</v>
      </c>
      <c r="E137" s="40"/>
      <c r="F137" s="251" t="s">
        <v>1012</v>
      </c>
      <c r="G137" s="40"/>
      <c r="H137" s="40"/>
      <c r="I137" s="144"/>
      <c r="J137" s="40"/>
      <c r="K137" s="40"/>
      <c r="L137" s="44"/>
      <c r="M137" s="252"/>
      <c r="N137" s="25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158</v>
      </c>
      <c r="AU137" s="17" t="s">
        <v>86</v>
      </c>
    </row>
    <row r="138" spans="1:51" s="13" customFormat="1" ht="12">
      <c r="A138" s="13"/>
      <c r="B138" s="259"/>
      <c r="C138" s="260"/>
      <c r="D138" s="250" t="s">
        <v>189</v>
      </c>
      <c r="E138" s="261" t="s">
        <v>1</v>
      </c>
      <c r="F138" s="262" t="s">
        <v>1003</v>
      </c>
      <c r="G138" s="260"/>
      <c r="H138" s="263">
        <v>675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189</v>
      </c>
      <c r="AU138" s="269" t="s">
        <v>86</v>
      </c>
      <c r="AV138" s="13" t="s">
        <v>86</v>
      </c>
      <c r="AW138" s="13" t="s">
        <v>32</v>
      </c>
      <c r="AX138" s="13" t="s">
        <v>76</v>
      </c>
      <c r="AY138" s="269" t="s">
        <v>132</v>
      </c>
    </row>
    <row r="139" spans="1:51" s="13" customFormat="1" ht="12">
      <c r="A139" s="13"/>
      <c r="B139" s="259"/>
      <c r="C139" s="260"/>
      <c r="D139" s="250" t="s">
        <v>189</v>
      </c>
      <c r="E139" s="261" t="s">
        <v>1</v>
      </c>
      <c r="F139" s="262" t="s">
        <v>1004</v>
      </c>
      <c r="G139" s="260"/>
      <c r="H139" s="263">
        <v>190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189</v>
      </c>
      <c r="AU139" s="269" t="s">
        <v>86</v>
      </c>
      <c r="AV139" s="13" t="s">
        <v>86</v>
      </c>
      <c r="AW139" s="13" t="s">
        <v>32</v>
      </c>
      <c r="AX139" s="13" t="s">
        <v>76</v>
      </c>
      <c r="AY139" s="269" t="s">
        <v>132</v>
      </c>
    </row>
    <row r="140" spans="1:51" s="13" customFormat="1" ht="12">
      <c r="A140" s="13"/>
      <c r="B140" s="259"/>
      <c r="C140" s="260"/>
      <c r="D140" s="250" t="s">
        <v>189</v>
      </c>
      <c r="E140" s="261" t="s">
        <v>1</v>
      </c>
      <c r="F140" s="262" t="s">
        <v>1005</v>
      </c>
      <c r="G140" s="260"/>
      <c r="H140" s="263">
        <v>150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189</v>
      </c>
      <c r="AU140" s="269" t="s">
        <v>86</v>
      </c>
      <c r="AV140" s="13" t="s">
        <v>86</v>
      </c>
      <c r="AW140" s="13" t="s">
        <v>32</v>
      </c>
      <c r="AX140" s="13" t="s">
        <v>76</v>
      </c>
      <c r="AY140" s="269" t="s">
        <v>132</v>
      </c>
    </row>
    <row r="141" spans="1:51" s="13" customFormat="1" ht="12">
      <c r="A141" s="13"/>
      <c r="B141" s="259"/>
      <c r="C141" s="260"/>
      <c r="D141" s="250" t="s">
        <v>189</v>
      </c>
      <c r="E141" s="261" t="s">
        <v>1</v>
      </c>
      <c r="F141" s="262" t="s">
        <v>1006</v>
      </c>
      <c r="G141" s="260"/>
      <c r="H141" s="263">
        <v>75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189</v>
      </c>
      <c r="AU141" s="269" t="s">
        <v>86</v>
      </c>
      <c r="AV141" s="13" t="s">
        <v>86</v>
      </c>
      <c r="AW141" s="13" t="s">
        <v>32</v>
      </c>
      <c r="AX141" s="13" t="s">
        <v>76</v>
      </c>
      <c r="AY141" s="269" t="s">
        <v>132</v>
      </c>
    </row>
    <row r="142" spans="1:51" s="14" customFormat="1" ht="12">
      <c r="A142" s="14"/>
      <c r="B142" s="270"/>
      <c r="C142" s="271"/>
      <c r="D142" s="250" t="s">
        <v>189</v>
      </c>
      <c r="E142" s="272" t="s">
        <v>1</v>
      </c>
      <c r="F142" s="273" t="s">
        <v>191</v>
      </c>
      <c r="G142" s="271"/>
      <c r="H142" s="274">
        <v>1090</v>
      </c>
      <c r="I142" s="275"/>
      <c r="J142" s="271"/>
      <c r="K142" s="271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189</v>
      </c>
      <c r="AU142" s="280" t="s">
        <v>86</v>
      </c>
      <c r="AV142" s="14" t="s">
        <v>148</v>
      </c>
      <c r="AW142" s="14" t="s">
        <v>32</v>
      </c>
      <c r="AX142" s="14" t="s">
        <v>84</v>
      </c>
      <c r="AY142" s="280" t="s">
        <v>132</v>
      </c>
    </row>
    <row r="143" spans="1:65" s="2" customFormat="1" ht="21.75" customHeight="1">
      <c r="A143" s="38"/>
      <c r="B143" s="39"/>
      <c r="C143" s="236" t="s">
        <v>220</v>
      </c>
      <c r="D143" s="236" t="s">
        <v>135</v>
      </c>
      <c r="E143" s="237" t="s">
        <v>307</v>
      </c>
      <c r="F143" s="238" t="s">
        <v>1013</v>
      </c>
      <c r="G143" s="239" t="s">
        <v>187</v>
      </c>
      <c r="H143" s="240">
        <v>670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41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148</v>
      </c>
      <c r="AT143" s="248" t="s">
        <v>135</v>
      </c>
      <c r="AU143" s="248" t="s">
        <v>86</v>
      </c>
      <c r="AY143" s="17" t="s">
        <v>132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84</v>
      </c>
      <c r="BK143" s="249">
        <f>ROUND(I143*H143,2)</f>
        <v>0</v>
      </c>
      <c r="BL143" s="17" t="s">
        <v>148</v>
      </c>
      <c r="BM143" s="248" t="s">
        <v>261</v>
      </c>
    </row>
    <row r="144" spans="1:47" s="2" customFormat="1" ht="12">
      <c r="A144" s="38"/>
      <c r="B144" s="39"/>
      <c r="C144" s="40"/>
      <c r="D144" s="250" t="s">
        <v>158</v>
      </c>
      <c r="E144" s="40"/>
      <c r="F144" s="251" t="s">
        <v>1012</v>
      </c>
      <c r="G144" s="40"/>
      <c r="H144" s="40"/>
      <c r="I144" s="144"/>
      <c r="J144" s="40"/>
      <c r="K144" s="40"/>
      <c r="L144" s="44"/>
      <c r="M144" s="252"/>
      <c r="N144" s="25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158</v>
      </c>
      <c r="AU144" s="17" t="s">
        <v>86</v>
      </c>
    </row>
    <row r="145" spans="1:65" s="2" customFormat="1" ht="21.75" customHeight="1">
      <c r="A145" s="38"/>
      <c r="B145" s="39"/>
      <c r="C145" s="236" t="s">
        <v>225</v>
      </c>
      <c r="D145" s="236" t="s">
        <v>135</v>
      </c>
      <c r="E145" s="237" t="s">
        <v>311</v>
      </c>
      <c r="F145" s="238" t="s">
        <v>1014</v>
      </c>
      <c r="G145" s="239" t="s">
        <v>187</v>
      </c>
      <c r="H145" s="240">
        <v>1090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41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148</v>
      </c>
      <c r="AT145" s="248" t="s">
        <v>135</v>
      </c>
      <c r="AU145" s="248" t="s">
        <v>86</v>
      </c>
      <c r="AY145" s="17" t="s">
        <v>132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84</v>
      </c>
      <c r="BK145" s="249">
        <f>ROUND(I145*H145,2)</f>
        <v>0</v>
      </c>
      <c r="BL145" s="17" t="s">
        <v>148</v>
      </c>
      <c r="BM145" s="248" t="s">
        <v>276</v>
      </c>
    </row>
    <row r="146" spans="1:47" s="2" customFormat="1" ht="12">
      <c r="A146" s="38"/>
      <c r="B146" s="39"/>
      <c r="C146" s="40"/>
      <c r="D146" s="250" t="s">
        <v>158</v>
      </c>
      <c r="E146" s="40"/>
      <c r="F146" s="251" t="s">
        <v>1012</v>
      </c>
      <c r="G146" s="40"/>
      <c r="H146" s="40"/>
      <c r="I146" s="144"/>
      <c r="J146" s="40"/>
      <c r="K146" s="40"/>
      <c r="L146" s="44"/>
      <c r="M146" s="252"/>
      <c r="N146" s="25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158</v>
      </c>
      <c r="AU146" s="17" t="s">
        <v>86</v>
      </c>
    </row>
    <row r="147" spans="1:51" s="13" customFormat="1" ht="12">
      <c r="A147" s="13"/>
      <c r="B147" s="259"/>
      <c r="C147" s="260"/>
      <c r="D147" s="250" t="s">
        <v>189</v>
      </c>
      <c r="E147" s="261" t="s">
        <v>1</v>
      </c>
      <c r="F147" s="262" t="s">
        <v>1003</v>
      </c>
      <c r="G147" s="260"/>
      <c r="H147" s="263">
        <v>675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189</v>
      </c>
      <c r="AU147" s="269" t="s">
        <v>86</v>
      </c>
      <c r="AV147" s="13" t="s">
        <v>86</v>
      </c>
      <c r="AW147" s="13" t="s">
        <v>32</v>
      </c>
      <c r="AX147" s="13" t="s">
        <v>76</v>
      </c>
      <c r="AY147" s="269" t="s">
        <v>132</v>
      </c>
    </row>
    <row r="148" spans="1:51" s="13" customFormat="1" ht="12">
      <c r="A148" s="13"/>
      <c r="B148" s="259"/>
      <c r="C148" s="260"/>
      <c r="D148" s="250" t="s">
        <v>189</v>
      </c>
      <c r="E148" s="261" t="s">
        <v>1</v>
      </c>
      <c r="F148" s="262" t="s">
        <v>1004</v>
      </c>
      <c r="G148" s="260"/>
      <c r="H148" s="263">
        <v>190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189</v>
      </c>
      <c r="AU148" s="269" t="s">
        <v>86</v>
      </c>
      <c r="AV148" s="13" t="s">
        <v>86</v>
      </c>
      <c r="AW148" s="13" t="s">
        <v>32</v>
      </c>
      <c r="AX148" s="13" t="s">
        <v>76</v>
      </c>
      <c r="AY148" s="269" t="s">
        <v>132</v>
      </c>
    </row>
    <row r="149" spans="1:51" s="13" customFormat="1" ht="12">
      <c r="A149" s="13"/>
      <c r="B149" s="259"/>
      <c r="C149" s="260"/>
      <c r="D149" s="250" t="s">
        <v>189</v>
      </c>
      <c r="E149" s="261" t="s">
        <v>1</v>
      </c>
      <c r="F149" s="262" t="s">
        <v>1005</v>
      </c>
      <c r="G149" s="260"/>
      <c r="H149" s="263">
        <v>150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189</v>
      </c>
      <c r="AU149" s="269" t="s">
        <v>86</v>
      </c>
      <c r="AV149" s="13" t="s">
        <v>86</v>
      </c>
      <c r="AW149" s="13" t="s">
        <v>32</v>
      </c>
      <c r="AX149" s="13" t="s">
        <v>76</v>
      </c>
      <c r="AY149" s="269" t="s">
        <v>132</v>
      </c>
    </row>
    <row r="150" spans="1:51" s="13" customFormat="1" ht="12">
      <c r="A150" s="13"/>
      <c r="B150" s="259"/>
      <c r="C150" s="260"/>
      <c r="D150" s="250" t="s">
        <v>189</v>
      </c>
      <c r="E150" s="261" t="s">
        <v>1</v>
      </c>
      <c r="F150" s="262" t="s">
        <v>1006</v>
      </c>
      <c r="G150" s="260"/>
      <c r="H150" s="263">
        <v>75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189</v>
      </c>
      <c r="AU150" s="269" t="s">
        <v>86</v>
      </c>
      <c r="AV150" s="13" t="s">
        <v>86</v>
      </c>
      <c r="AW150" s="13" t="s">
        <v>32</v>
      </c>
      <c r="AX150" s="13" t="s">
        <v>76</v>
      </c>
      <c r="AY150" s="269" t="s">
        <v>132</v>
      </c>
    </row>
    <row r="151" spans="1:51" s="14" customFormat="1" ht="12">
      <c r="A151" s="14"/>
      <c r="B151" s="270"/>
      <c r="C151" s="271"/>
      <c r="D151" s="250" t="s">
        <v>189</v>
      </c>
      <c r="E151" s="272" t="s">
        <v>1</v>
      </c>
      <c r="F151" s="273" t="s">
        <v>191</v>
      </c>
      <c r="G151" s="271"/>
      <c r="H151" s="274">
        <v>1090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189</v>
      </c>
      <c r="AU151" s="280" t="s">
        <v>86</v>
      </c>
      <c r="AV151" s="14" t="s">
        <v>148</v>
      </c>
      <c r="AW151" s="14" t="s">
        <v>32</v>
      </c>
      <c r="AX151" s="14" t="s">
        <v>84</v>
      </c>
      <c r="AY151" s="280" t="s">
        <v>132</v>
      </c>
    </row>
    <row r="152" spans="1:65" s="2" customFormat="1" ht="33" customHeight="1">
      <c r="A152" s="38"/>
      <c r="B152" s="39"/>
      <c r="C152" s="236" t="s">
        <v>230</v>
      </c>
      <c r="D152" s="236" t="s">
        <v>135</v>
      </c>
      <c r="E152" s="237" t="s">
        <v>725</v>
      </c>
      <c r="F152" s="238" t="s">
        <v>1015</v>
      </c>
      <c r="G152" s="239" t="s">
        <v>187</v>
      </c>
      <c r="H152" s="240">
        <v>225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41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148</v>
      </c>
      <c r="AT152" s="248" t="s">
        <v>135</v>
      </c>
      <c r="AU152" s="248" t="s">
        <v>86</v>
      </c>
      <c r="AY152" s="17" t="s">
        <v>132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84</v>
      </c>
      <c r="BK152" s="249">
        <f>ROUND(I152*H152,2)</f>
        <v>0</v>
      </c>
      <c r="BL152" s="17" t="s">
        <v>148</v>
      </c>
      <c r="BM152" s="248" t="s">
        <v>288</v>
      </c>
    </row>
    <row r="153" spans="1:47" s="2" customFormat="1" ht="12">
      <c r="A153" s="38"/>
      <c r="B153" s="39"/>
      <c r="C153" s="40"/>
      <c r="D153" s="250" t="s">
        <v>158</v>
      </c>
      <c r="E153" s="40"/>
      <c r="F153" s="251" t="s">
        <v>1012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158</v>
      </c>
      <c r="AU153" s="17" t="s">
        <v>86</v>
      </c>
    </row>
    <row r="154" spans="1:65" s="2" customFormat="1" ht="33" customHeight="1">
      <c r="A154" s="38"/>
      <c r="B154" s="39"/>
      <c r="C154" s="236" t="s">
        <v>234</v>
      </c>
      <c r="D154" s="236" t="s">
        <v>135</v>
      </c>
      <c r="E154" s="237" t="s">
        <v>1016</v>
      </c>
      <c r="F154" s="238" t="s">
        <v>1017</v>
      </c>
      <c r="G154" s="239" t="s">
        <v>187</v>
      </c>
      <c r="H154" s="240">
        <v>1090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41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148</v>
      </c>
      <c r="AT154" s="248" t="s">
        <v>135</v>
      </c>
      <c r="AU154" s="248" t="s">
        <v>86</v>
      </c>
      <c r="AY154" s="17" t="s">
        <v>132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84</v>
      </c>
      <c r="BK154" s="249">
        <f>ROUND(I154*H154,2)</f>
        <v>0</v>
      </c>
      <c r="BL154" s="17" t="s">
        <v>148</v>
      </c>
      <c r="BM154" s="248" t="s">
        <v>299</v>
      </c>
    </row>
    <row r="155" spans="1:47" s="2" customFormat="1" ht="12">
      <c r="A155" s="38"/>
      <c r="B155" s="39"/>
      <c r="C155" s="40"/>
      <c r="D155" s="250" t="s">
        <v>158</v>
      </c>
      <c r="E155" s="40"/>
      <c r="F155" s="251" t="s">
        <v>1018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158</v>
      </c>
      <c r="AU155" s="17" t="s">
        <v>86</v>
      </c>
    </row>
    <row r="156" spans="1:51" s="13" customFormat="1" ht="12">
      <c r="A156" s="13"/>
      <c r="B156" s="259"/>
      <c r="C156" s="260"/>
      <c r="D156" s="250" t="s">
        <v>189</v>
      </c>
      <c r="E156" s="261" t="s">
        <v>1</v>
      </c>
      <c r="F156" s="262" t="s">
        <v>1003</v>
      </c>
      <c r="G156" s="260"/>
      <c r="H156" s="263">
        <v>675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189</v>
      </c>
      <c r="AU156" s="269" t="s">
        <v>86</v>
      </c>
      <c r="AV156" s="13" t="s">
        <v>86</v>
      </c>
      <c r="AW156" s="13" t="s">
        <v>32</v>
      </c>
      <c r="AX156" s="13" t="s">
        <v>76</v>
      </c>
      <c r="AY156" s="269" t="s">
        <v>132</v>
      </c>
    </row>
    <row r="157" spans="1:51" s="13" customFormat="1" ht="12">
      <c r="A157" s="13"/>
      <c r="B157" s="259"/>
      <c r="C157" s="260"/>
      <c r="D157" s="250" t="s">
        <v>189</v>
      </c>
      <c r="E157" s="261" t="s">
        <v>1</v>
      </c>
      <c r="F157" s="262" t="s">
        <v>1004</v>
      </c>
      <c r="G157" s="260"/>
      <c r="H157" s="263">
        <v>190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189</v>
      </c>
      <c r="AU157" s="269" t="s">
        <v>86</v>
      </c>
      <c r="AV157" s="13" t="s">
        <v>86</v>
      </c>
      <c r="AW157" s="13" t="s">
        <v>32</v>
      </c>
      <c r="AX157" s="13" t="s">
        <v>76</v>
      </c>
      <c r="AY157" s="269" t="s">
        <v>132</v>
      </c>
    </row>
    <row r="158" spans="1:51" s="13" customFormat="1" ht="12">
      <c r="A158" s="13"/>
      <c r="B158" s="259"/>
      <c r="C158" s="260"/>
      <c r="D158" s="250" t="s">
        <v>189</v>
      </c>
      <c r="E158" s="261" t="s">
        <v>1</v>
      </c>
      <c r="F158" s="262" t="s">
        <v>1005</v>
      </c>
      <c r="G158" s="260"/>
      <c r="H158" s="263">
        <v>150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189</v>
      </c>
      <c r="AU158" s="269" t="s">
        <v>86</v>
      </c>
      <c r="AV158" s="13" t="s">
        <v>86</v>
      </c>
      <c r="AW158" s="13" t="s">
        <v>32</v>
      </c>
      <c r="AX158" s="13" t="s">
        <v>76</v>
      </c>
      <c r="AY158" s="269" t="s">
        <v>132</v>
      </c>
    </row>
    <row r="159" spans="1:51" s="13" customFormat="1" ht="12">
      <c r="A159" s="13"/>
      <c r="B159" s="259"/>
      <c r="C159" s="260"/>
      <c r="D159" s="250" t="s">
        <v>189</v>
      </c>
      <c r="E159" s="261" t="s">
        <v>1</v>
      </c>
      <c r="F159" s="262" t="s">
        <v>1006</v>
      </c>
      <c r="G159" s="260"/>
      <c r="H159" s="263">
        <v>75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189</v>
      </c>
      <c r="AU159" s="269" t="s">
        <v>86</v>
      </c>
      <c r="AV159" s="13" t="s">
        <v>86</v>
      </c>
      <c r="AW159" s="13" t="s">
        <v>32</v>
      </c>
      <c r="AX159" s="13" t="s">
        <v>76</v>
      </c>
      <c r="AY159" s="269" t="s">
        <v>132</v>
      </c>
    </row>
    <row r="160" spans="1:51" s="14" customFormat="1" ht="12">
      <c r="A160" s="14"/>
      <c r="B160" s="270"/>
      <c r="C160" s="271"/>
      <c r="D160" s="250" t="s">
        <v>189</v>
      </c>
      <c r="E160" s="272" t="s">
        <v>1</v>
      </c>
      <c r="F160" s="273" t="s">
        <v>191</v>
      </c>
      <c r="G160" s="271"/>
      <c r="H160" s="274">
        <v>1090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189</v>
      </c>
      <c r="AU160" s="280" t="s">
        <v>86</v>
      </c>
      <c r="AV160" s="14" t="s">
        <v>148</v>
      </c>
      <c r="AW160" s="14" t="s">
        <v>32</v>
      </c>
      <c r="AX160" s="14" t="s">
        <v>84</v>
      </c>
      <c r="AY160" s="280" t="s">
        <v>132</v>
      </c>
    </row>
    <row r="161" spans="1:63" s="12" customFormat="1" ht="22.8" customHeight="1">
      <c r="A161" s="12"/>
      <c r="B161" s="220"/>
      <c r="C161" s="221"/>
      <c r="D161" s="222" t="s">
        <v>75</v>
      </c>
      <c r="E161" s="234" t="s">
        <v>225</v>
      </c>
      <c r="F161" s="234" t="s">
        <v>438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SUM(P162:P176)</f>
        <v>0</v>
      </c>
      <c r="Q161" s="228"/>
      <c r="R161" s="229">
        <f>SUM(R162:R176)</f>
        <v>0.0005600000000000001</v>
      </c>
      <c r="S161" s="228"/>
      <c r="T161" s="230">
        <f>SUM(T162:T176)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1" t="s">
        <v>84</v>
      </c>
      <c r="AT161" s="232" t="s">
        <v>75</v>
      </c>
      <c r="AU161" s="232" t="s">
        <v>84</v>
      </c>
      <c r="AY161" s="231" t="s">
        <v>132</v>
      </c>
      <c r="BK161" s="233">
        <f>SUM(BK162:BK176)</f>
        <v>0</v>
      </c>
    </row>
    <row r="162" spans="1:65" s="2" customFormat="1" ht="16.5" customHeight="1">
      <c r="A162" s="38"/>
      <c r="B162" s="39"/>
      <c r="C162" s="236" t="s">
        <v>239</v>
      </c>
      <c r="D162" s="236" t="s">
        <v>135</v>
      </c>
      <c r="E162" s="237" t="s">
        <v>1019</v>
      </c>
      <c r="F162" s="238" t="s">
        <v>1020</v>
      </c>
      <c r="G162" s="239" t="s">
        <v>138</v>
      </c>
      <c r="H162" s="240">
        <v>1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41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148</v>
      </c>
      <c r="AT162" s="248" t="s">
        <v>135</v>
      </c>
      <c r="AU162" s="248" t="s">
        <v>86</v>
      </c>
      <c r="AY162" s="17" t="s">
        <v>132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84</v>
      </c>
      <c r="BK162" s="249">
        <f>ROUND(I162*H162,2)</f>
        <v>0</v>
      </c>
      <c r="BL162" s="17" t="s">
        <v>148</v>
      </c>
      <c r="BM162" s="248" t="s">
        <v>1021</v>
      </c>
    </row>
    <row r="163" spans="1:47" s="2" customFormat="1" ht="12">
      <c r="A163" s="38"/>
      <c r="B163" s="39"/>
      <c r="C163" s="40"/>
      <c r="D163" s="250" t="s">
        <v>158</v>
      </c>
      <c r="E163" s="40"/>
      <c r="F163" s="251" t="s">
        <v>1022</v>
      </c>
      <c r="G163" s="40"/>
      <c r="H163" s="40"/>
      <c r="I163" s="144"/>
      <c r="J163" s="40"/>
      <c r="K163" s="40"/>
      <c r="L163" s="44"/>
      <c r="M163" s="252"/>
      <c r="N163" s="25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158</v>
      </c>
      <c r="AU163" s="17" t="s">
        <v>86</v>
      </c>
    </row>
    <row r="164" spans="1:65" s="2" customFormat="1" ht="16.5" customHeight="1">
      <c r="A164" s="38"/>
      <c r="B164" s="39"/>
      <c r="C164" s="236" t="s">
        <v>243</v>
      </c>
      <c r="D164" s="236" t="s">
        <v>135</v>
      </c>
      <c r="E164" s="237" t="s">
        <v>1023</v>
      </c>
      <c r="F164" s="238" t="s">
        <v>1024</v>
      </c>
      <c r="G164" s="239" t="s">
        <v>138</v>
      </c>
      <c r="H164" s="240">
        <v>1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41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148</v>
      </c>
      <c r="AT164" s="248" t="s">
        <v>135</v>
      </c>
      <c r="AU164" s="248" t="s">
        <v>86</v>
      </c>
      <c r="AY164" s="17" t="s">
        <v>132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84</v>
      </c>
      <c r="BK164" s="249">
        <f>ROUND(I164*H164,2)</f>
        <v>0</v>
      </c>
      <c r="BL164" s="17" t="s">
        <v>148</v>
      </c>
      <c r="BM164" s="248" t="s">
        <v>349</v>
      </c>
    </row>
    <row r="165" spans="1:47" s="2" customFormat="1" ht="12">
      <c r="A165" s="38"/>
      <c r="B165" s="39"/>
      <c r="C165" s="40"/>
      <c r="D165" s="250" t="s">
        <v>158</v>
      </c>
      <c r="E165" s="40"/>
      <c r="F165" s="251" t="s">
        <v>1022</v>
      </c>
      <c r="G165" s="40"/>
      <c r="H165" s="40"/>
      <c r="I165" s="144"/>
      <c r="J165" s="40"/>
      <c r="K165" s="40"/>
      <c r="L165" s="44"/>
      <c r="M165" s="252"/>
      <c r="N165" s="25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158</v>
      </c>
      <c r="AU165" s="17" t="s">
        <v>86</v>
      </c>
    </row>
    <row r="166" spans="1:65" s="2" customFormat="1" ht="21.75" customHeight="1">
      <c r="A166" s="38"/>
      <c r="B166" s="39"/>
      <c r="C166" s="236" t="s">
        <v>251</v>
      </c>
      <c r="D166" s="236" t="s">
        <v>135</v>
      </c>
      <c r="E166" s="237" t="s">
        <v>1025</v>
      </c>
      <c r="F166" s="238" t="s">
        <v>1026</v>
      </c>
      <c r="G166" s="239" t="s">
        <v>138</v>
      </c>
      <c r="H166" s="240">
        <v>1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41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148</v>
      </c>
      <c r="AT166" s="248" t="s">
        <v>135</v>
      </c>
      <c r="AU166" s="248" t="s">
        <v>86</v>
      </c>
      <c r="AY166" s="17" t="s">
        <v>132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84</v>
      </c>
      <c r="BK166" s="249">
        <f>ROUND(I166*H166,2)</f>
        <v>0</v>
      </c>
      <c r="BL166" s="17" t="s">
        <v>148</v>
      </c>
      <c r="BM166" s="248" t="s">
        <v>1027</v>
      </c>
    </row>
    <row r="167" spans="1:47" s="2" customFormat="1" ht="12">
      <c r="A167" s="38"/>
      <c r="B167" s="39"/>
      <c r="C167" s="40"/>
      <c r="D167" s="250" t="s">
        <v>158</v>
      </c>
      <c r="E167" s="40"/>
      <c r="F167" s="251" t="s">
        <v>1022</v>
      </c>
      <c r="G167" s="40"/>
      <c r="H167" s="40"/>
      <c r="I167" s="144"/>
      <c r="J167" s="40"/>
      <c r="K167" s="40"/>
      <c r="L167" s="44"/>
      <c r="M167" s="252"/>
      <c r="N167" s="25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158</v>
      </c>
      <c r="AU167" s="17" t="s">
        <v>86</v>
      </c>
    </row>
    <row r="168" spans="1:65" s="2" customFormat="1" ht="21.75" customHeight="1">
      <c r="A168" s="38"/>
      <c r="B168" s="39"/>
      <c r="C168" s="236" t="s">
        <v>8</v>
      </c>
      <c r="D168" s="236" t="s">
        <v>135</v>
      </c>
      <c r="E168" s="237" t="s">
        <v>1028</v>
      </c>
      <c r="F168" s="238" t="s">
        <v>1029</v>
      </c>
      <c r="G168" s="239" t="s">
        <v>138</v>
      </c>
      <c r="H168" s="240">
        <v>1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41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148</v>
      </c>
      <c r="AT168" s="248" t="s">
        <v>135</v>
      </c>
      <c r="AU168" s="248" t="s">
        <v>86</v>
      </c>
      <c r="AY168" s="17" t="s">
        <v>132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84</v>
      </c>
      <c r="BK168" s="249">
        <f>ROUND(I168*H168,2)</f>
        <v>0</v>
      </c>
      <c r="BL168" s="17" t="s">
        <v>148</v>
      </c>
      <c r="BM168" s="248" t="s">
        <v>1030</v>
      </c>
    </row>
    <row r="169" spans="1:47" s="2" customFormat="1" ht="12">
      <c r="A169" s="38"/>
      <c r="B169" s="39"/>
      <c r="C169" s="40"/>
      <c r="D169" s="250" t="s">
        <v>158</v>
      </c>
      <c r="E169" s="40"/>
      <c r="F169" s="251" t="s">
        <v>1031</v>
      </c>
      <c r="G169" s="40"/>
      <c r="H169" s="40"/>
      <c r="I169" s="144"/>
      <c r="J169" s="40"/>
      <c r="K169" s="40"/>
      <c r="L169" s="44"/>
      <c r="M169" s="252"/>
      <c r="N169" s="25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158</v>
      </c>
      <c r="AU169" s="17" t="s">
        <v>86</v>
      </c>
    </row>
    <row r="170" spans="1:65" s="2" customFormat="1" ht="21.75" customHeight="1">
      <c r="A170" s="38"/>
      <c r="B170" s="39"/>
      <c r="C170" s="236" t="s">
        <v>261</v>
      </c>
      <c r="D170" s="236" t="s">
        <v>135</v>
      </c>
      <c r="E170" s="237" t="s">
        <v>1032</v>
      </c>
      <c r="F170" s="238" t="s">
        <v>1033</v>
      </c>
      <c r="G170" s="239" t="s">
        <v>291</v>
      </c>
      <c r="H170" s="240">
        <v>7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41</v>
      </c>
      <c r="O170" s="91"/>
      <c r="P170" s="246">
        <f>O170*H170</f>
        <v>0</v>
      </c>
      <c r="Q170" s="246">
        <v>8E-05</v>
      </c>
      <c r="R170" s="246">
        <f>Q170*H170</f>
        <v>0.0005600000000000001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148</v>
      </c>
      <c r="AT170" s="248" t="s">
        <v>135</v>
      </c>
      <c r="AU170" s="248" t="s">
        <v>86</v>
      </c>
      <c r="AY170" s="17" t="s">
        <v>132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84</v>
      </c>
      <c r="BK170" s="249">
        <f>ROUND(I170*H170,2)</f>
        <v>0</v>
      </c>
      <c r="BL170" s="17" t="s">
        <v>148</v>
      </c>
      <c r="BM170" s="248" t="s">
        <v>1034</v>
      </c>
    </row>
    <row r="171" spans="1:65" s="2" customFormat="1" ht="21.75" customHeight="1">
      <c r="A171" s="38"/>
      <c r="B171" s="39"/>
      <c r="C171" s="236" t="s">
        <v>270</v>
      </c>
      <c r="D171" s="236" t="s">
        <v>135</v>
      </c>
      <c r="E171" s="237" t="s">
        <v>1035</v>
      </c>
      <c r="F171" s="238" t="s">
        <v>1036</v>
      </c>
      <c r="G171" s="239" t="s">
        <v>187</v>
      </c>
      <c r="H171" s="240">
        <v>1090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41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148</v>
      </c>
      <c r="AT171" s="248" t="s">
        <v>135</v>
      </c>
      <c r="AU171" s="248" t="s">
        <v>86</v>
      </c>
      <c r="AY171" s="17" t="s">
        <v>132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84</v>
      </c>
      <c r="BK171" s="249">
        <f>ROUND(I171*H171,2)</f>
        <v>0</v>
      </c>
      <c r="BL171" s="17" t="s">
        <v>148</v>
      </c>
      <c r="BM171" s="248" t="s">
        <v>464</v>
      </c>
    </row>
    <row r="172" spans="1:51" s="13" customFormat="1" ht="12">
      <c r="A172" s="13"/>
      <c r="B172" s="259"/>
      <c r="C172" s="260"/>
      <c r="D172" s="250" t="s">
        <v>189</v>
      </c>
      <c r="E172" s="261" t="s">
        <v>1</v>
      </c>
      <c r="F172" s="262" t="s">
        <v>1003</v>
      </c>
      <c r="G172" s="260"/>
      <c r="H172" s="263">
        <v>675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189</v>
      </c>
      <c r="AU172" s="269" t="s">
        <v>86</v>
      </c>
      <c r="AV172" s="13" t="s">
        <v>86</v>
      </c>
      <c r="AW172" s="13" t="s">
        <v>32</v>
      </c>
      <c r="AX172" s="13" t="s">
        <v>76</v>
      </c>
      <c r="AY172" s="269" t="s">
        <v>132</v>
      </c>
    </row>
    <row r="173" spans="1:51" s="13" customFormat="1" ht="12">
      <c r="A173" s="13"/>
      <c r="B173" s="259"/>
      <c r="C173" s="260"/>
      <c r="D173" s="250" t="s">
        <v>189</v>
      </c>
      <c r="E173" s="261" t="s">
        <v>1</v>
      </c>
      <c r="F173" s="262" t="s">
        <v>1004</v>
      </c>
      <c r="G173" s="260"/>
      <c r="H173" s="263">
        <v>190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189</v>
      </c>
      <c r="AU173" s="269" t="s">
        <v>86</v>
      </c>
      <c r="AV173" s="13" t="s">
        <v>86</v>
      </c>
      <c r="AW173" s="13" t="s">
        <v>32</v>
      </c>
      <c r="AX173" s="13" t="s">
        <v>76</v>
      </c>
      <c r="AY173" s="269" t="s">
        <v>132</v>
      </c>
    </row>
    <row r="174" spans="1:51" s="13" customFormat="1" ht="12">
      <c r="A174" s="13"/>
      <c r="B174" s="259"/>
      <c r="C174" s="260"/>
      <c r="D174" s="250" t="s">
        <v>189</v>
      </c>
      <c r="E174" s="261" t="s">
        <v>1</v>
      </c>
      <c r="F174" s="262" t="s">
        <v>1005</v>
      </c>
      <c r="G174" s="260"/>
      <c r="H174" s="263">
        <v>150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189</v>
      </c>
      <c r="AU174" s="269" t="s">
        <v>86</v>
      </c>
      <c r="AV174" s="13" t="s">
        <v>86</v>
      </c>
      <c r="AW174" s="13" t="s">
        <v>32</v>
      </c>
      <c r="AX174" s="13" t="s">
        <v>76</v>
      </c>
      <c r="AY174" s="269" t="s">
        <v>132</v>
      </c>
    </row>
    <row r="175" spans="1:51" s="13" customFormat="1" ht="12">
      <c r="A175" s="13"/>
      <c r="B175" s="259"/>
      <c r="C175" s="260"/>
      <c r="D175" s="250" t="s">
        <v>189</v>
      </c>
      <c r="E175" s="261" t="s">
        <v>1</v>
      </c>
      <c r="F175" s="262" t="s">
        <v>1006</v>
      </c>
      <c r="G175" s="260"/>
      <c r="H175" s="263">
        <v>75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189</v>
      </c>
      <c r="AU175" s="269" t="s">
        <v>86</v>
      </c>
      <c r="AV175" s="13" t="s">
        <v>86</v>
      </c>
      <c r="AW175" s="13" t="s">
        <v>32</v>
      </c>
      <c r="AX175" s="13" t="s">
        <v>76</v>
      </c>
      <c r="AY175" s="269" t="s">
        <v>132</v>
      </c>
    </row>
    <row r="176" spans="1:51" s="14" customFormat="1" ht="12">
      <c r="A176" s="14"/>
      <c r="B176" s="270"/>
      <c r="C176" s="271"/>
      <c r="D176" s="250" t="s">
        <v>189</v>
      </c>
      <c r="E176" s="272" t="s">
        <v>1</v>
      </c>
      <c r="F176" s="273" t="s">
        <v>191</v>
      </c>
      <c r="G176" s="271"/>
      <c r="H176" s="274">
        <v>1090</v>
      </c>
      <c r="I176" s="275"/>
      <c r="J176" s="271"/>
      <c r="K176" s="271"/>
      <c r="L176" s="276"/>
      <c r="M176" s="292"/>
      <c r="N176" s="293"/>
      <c r="O176" s="293"/>
      <c r="P176" s="293"/>
      <c r="Q176" s="293"/>
      <c r="R176" s="293"/>
      <c r="S176" s="293"/>
      <c r="T176" s="29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189</v>
      </c>
      <c r="AU176" s="280" t="s">
        <v>86</v>
      </c>
      <c r="AV176" s="14" t="s">
        <v>148</v>
      </c>
      <c r="AW176" s="14" t="s">
        <v>32</v>
      </c>
      <c r="AX176" s="14" t="s">
        <v>84</v>
      </c>
      <c r="AY176" s="280" t="s">
        <v>132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183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19:K17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1037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34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Správa a údržba silnic Plzeňského kraje, p.o.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Sagasta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ROUND((SUM(BE126:BE205)),2)</f>
        <v>0</v>
      </c>
      <c r="G33" s="38"/>
      <c r="H33" s="38"/>
      <c r="I33" s="162">
        <v>0.21</v>
      </c>
      <c r="J33" s="161">
        <f>ROUND(((SUM(BE126:BE205))*I33),2)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ROUND((SUM(BF126:BF205)),2)</f>
        <v>0</v>
      </c>
      <c r="G34" s="38"/>
      <c r="H34" s="38"/>
      <c r="I34" s="162">
        <v>0.15</v>
      </c>
      <c r="J34" s="161">
        <f>ROUND(((SUM(BF126:BF205))*I34),2)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ROUND((SUM(BG126:BG205)),2)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ROUND((SUM(BH126:BH205)),2)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ROUND((SUM(BI126:BI205)),2)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300 -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173</v>
      </c>
      <c r="E97" s="196"/>
      <c r="F97" s="196"/>
      <c r="G97" s="196"/>
      <c r="H97" s="196"/>
      <c r="I97" s="197"/>
      <c r="J97" s="198">
        <f>J127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174</v>
      </c>
      <c r="E98" s="203"/>
      <c r="F98" s="203"/>
      <c r="G98" s="203"/>
      <c r="H98" s="203"/>
      <c r="I98" s="204"/>
      <c r="J98" s="205">
        <f>J128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517</v>
      </c>
      <c r="E99" s="203"/>
      <c r="F99" s="203"/>
      <c r="G99" s="203"/>
      <c r="H99" s="203"/>
      <c r="I99" s="204"/>
      <c r="J99" s="205">
        <f>J155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176</v>
      </c>
      <c r="E100" s="203"/>
      <c r="F100" s="203"/>
      <c r="G100" s="203"/>
      <c r="H100" s="203"/>
      <c r="I100" s="204"/>
      <c r="J100" s="205">
        <f>J158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177</v>
      </c>
      <c r="E101" s="203"/>
      <c r="F101" s="203"/>
      <c r="G101" s="203"/>
      <c r="H101" s="203"/>
      <c r="I101" s="204"/>
      <c r="J101" s="205">
        <f>J162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178</v>
      </c>
      <c r="E102" s="203"/>
      <c r="F102" s="203"/>
      <c r="G102" s="203"/>
      <c r="H102" s="203"/>
      <c r="I102" s="204"/>
      <c r="J102" s="205">
        <f>J167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181</v>
      </c>
      <c r="E103" s="203"/>
      <c r="F103" s="203"/>
      <c r="G103" s="203"/>
      <c r="H103" s="203"/>
      <c r="I103" s="204"/>
      <c r="J103" s="205">
        <f>J199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3"/>
      <c r="C104" s="194"/>
      <c r="D104" s="195" t="s">
        <v>112</v>
      </c>
      <c r="E104" s="196"/>
      <c r="F104" s="196"/>
      <c r="G104" s="196"/>
      <c r="H104" s="196"/>
      <c r="I104" s="197"/>
      <c r="J104" s="198">
        <f>J201</f>
        <v>0</v>
      </c>
      <c r="K104" s="194"/>
      <c r="L104" s="19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0"/>
      <c r="C105" s="201"/>
      <c r="D105" s="202" t="s">
        <v>115</v>
      </c>
      <c r="E105" s="203"/>
      <c r="F105" s="203"/>
      <c r="G105" s="203"/>
      <c r="H105" s="203"/>
      <c r="I105" s="204"/>
      <c r="J105" s="205">
        <f>J202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0"/>
      <c r="C106" s="201"/>
      <c r="D106" s="202" t="s">
        <v>1038</v>
      </c>
      <c r="E106" s="203"/>
      <c r="F106" s="203"/>
      <c r="G106" s="203"/>
      <c r="H106" s="203"/>
      <c r="I106" s="204"/>
      <c r="J106" s="205">
        <f>J204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8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8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87" t="str">
        <f>E7</f>
        <v>116037a - III-0267 Červený Újezd</v>
      </c>
      <c r="F116" s="32"/>
      <c r="G116" s="32"/>
      <c r="H116" s="32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106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 300 - Kanalizace</v>
      </c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147" t="s">
        <v>22</v>
      </c>
      <c r="J120" s="79" t="str">
        <f>IF(J12="","",J12)</f>
        <v>12. 1. 2021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>Správa a údržba silnic Plzeňského kraje, p.o.</v>
      </c>
      <c r="G122" s="40"/>
      <c r="H122" s="40"/>
      <c r="I122" s="147" t="s">
        <v>30</v>
      </c>
      <c r="J122" s="36" t="str">
        <f>E21</f>
        <v>Sagasta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147" t="s">
        <v>33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7"/>
      <c r="B125" s="208"/>
      <c r="C125" s="209" t="s">
        <v>117</v>
      </c>
      <c r="D125" s="210" t="s">
        <v>61</v>
      </c>
      <c r="E125" s="210" t="s">
        <v>57</v>
      </c>
      <c r="F125" s="210" t="s">
        <v>58</v>
      </c>
      <c r="G125" s="210" t="s">
        <v>118</v>
      </c>
      <c r="H125" s="210" t="s">
        <v>119</v>
      </c>
      <c r="I125" s="211" t="s">
        <v>120</v>
      </c>
      <c r="J125" s="212" t="s">
        <v>110</v>
      </c>
      <c r="K125" s="213" t="s">
        <v>121</v>
      </c>
      <c r="L125" s="214"/>
      <c r="M125" s="100" t="s">
        <v>1</v>
      </c>
      <c r="N125" s="101" t="s">
        <v>40</v>
      </c>
      <c r="O125" s="101" t="s">
        <v>122</v>
      </c>
      <c r="P125" s="101" t="s">
        <v>123</v>
      </c>
      <c r="Q125" s="101" t="s">
        <v>124</v>
      </c>
      <c r="R125" s="101" t="s">
        <v>125</v>
      </c>
      <c r="S125" s="101" t="s">
        <v>126</v>
      </c>
      <c r="T125" s="102" t="s">
        <v>127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pans="1:63" s="2" customFormat="1" ht="22.8" customHeight="1">
      <c r="A126" s="38"/>
      <c r="B126" s="39"/>
      <c r="C126" s="107" t="s">
        <v>128</v>
      </c>
      <c r="D126" s="40"/>
      <c r="E126" s="40"/>
      <c r="F126" s="40"/>
      <c r="G126" s="40"/>
      <c r="H126" s="40"/>
      <c r="I126" s="144"/>
      <c r="J126" s="215">
        <f>BK126</f>
        <v>0</v>
      </c>
      <c r="K126" s="40"/>
      <c r="L126" s="44"/>
      <c r="M126" s="103"/>
      <c r="N126" s="216"/>
      <c r="O126" s="104"/>
      <c r="P126" s="217">
        <f>P127+P201</f>
        <v>0</v>
      </c>
      <c r="Q126" s="104"/>
      <c r="R126" s="217">
        <f>R127+R201</f>
        <v>320.03738474</v>
      </c>
      <c r="S126" s="104"/>
      <c r="T126" s="218">
        <f>T127+T201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104</v>
      </c>
      <c r="BK126" s="219">
        <f>BK127+BK201</f>
        <v>0</v>
      </c>
    </row>
    <row r="127" spans="1:63" s="12" customFormat="1" ht="25.9" customHeight="1">
      <c r="A127" s="12"/>
      <c r="B127" s="220"/>
      <c r="C127" s="221"/>
      <c r="D127" s="222" t="s">
        <v>75</v>
      </c>
      <c r="E127" s="223" t="s">
        <v>182</v>
      </c>
      <c r="F127" s="223" t="s">
        <v>183</v>
      </c>
      <c r="G127" s="221"/>
      <c r="H127" s="221"/>
      <c r="I127" s="224"/>
      <c r="J127" s="225">
        <f>BK127</f>
        <v>0</v>
      </c>
      <c r="K127" s="221"/>
      <c r="L127" s="226"/>
      <c r="M127" s="227"/>
      <c r="N127" s="228"/>
      <c r="O127" s="228"/>
      <c r="P127" s="229">
        <f>P128+P155+P158+P162+P167+P199</f>
        <v>0</v>
      </c>
      <c r="Q127" s="228"/>
      <c r="R127" s="229">
        <f>R128+R155+R158+R162+R167+R199</f>
        <v>320.03738474</v>
      </c>
      <c r="S127" s="228"/>
      <c r="T127" s="230">
        <f>T128+T155+T158+T162+T167+T199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84</v>
      </c>
      <c r="AT127" s="232" t="s">
        <v>75</v>
      </c>
      <c r="AU127" s="232" t="s">
        <v>76</v>
      </c>
      <c r="AY127" s="231" t="s">
        <v>132</v>
      </c>
      <c r="BK127" s="233">
        <f>BK128+BK155+BK158+BK162+BK167+BK199</f>
        <v>0</v>
      </c>
    </row>
    <row r="128" spans="1:63" s="12" customFormat="1" ht="22.8" customHeight="1">
      <c r="A128" s="12"/>
      <c r="B128" s="220"/>
      <c r="C128" s="221"/>
      <c r="D128" s="222" t="s">
        <v>75</v>
      </c>
      <c r="E128" s="234" t="s">
        <v>84</v>
      </c>
      <c r="F128" s="234" t="s">
        <v>184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SUM(P129:P154)</f>
        <v>0</v>
      </c>
      <c r="Q128" s="228"/>
      <c r="R128" s="229">
        <f>SUM(R129:R154)</f>
        <v>268.719224</v>
      </c>
      <c r="S128" s="228"/>
      <c r="T128" s="230">
        <f>SUM(T129:T154)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84</v>
      </c>
      <c r="AT128" s="232" t="s">
        <v>75</v>
      </c>
      <c r="AU128" s="232" t="s">
        <v>84</v>
      </c>
      <c r="AY128" s="231" t="s">
        <v>132</v>
      </c>
      <c r="BK128" s="233">
        <f>SUM(BK129:BK154)</f>
        <v>0</v>
      </c>
    </row>
    <row r="129" spans="1:65" s="2" customFormat="1" ht="33" customHeight="1">
      <c r="A129" s="38"/>
      <c r="B129" s="39"/>
      <c r="C129" s="236" t="s">
        <v>84</v>
      </c>
      <c r="D129" s="236" t="s">
        <v>135</v>
      </c>
      <c r="E129" s="237" t="s">
        <v>1039</v>
      </c>
      <c r="F129" s="238" t="s">
        <v>1040</v>
      </c>
      <c r="G129" s="239" t="s">
        <v>194</v>
      </c>
      <c r="H129" s="240">
        <v>425.16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41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148</v>
      </c>
      <c r="AT129" s="248" t="s">
        <v>135</v>
      </c>
      <c r="AU129" s="248" t="s">
        <v>86</v>
      </c>
      <c r="AY129" s="17" t="s">
        <v>132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84</v>
      </c>
      <c r="BK129" s="249">
        <f>ROUND(I129*H129,2)</f>
        <v>0</v>
      </c>
      <c r="BL129" s="17" t="s">
        <v>148</v>
      </c>
      <c r="BM129" s="248" t="s">
        <v>1041</v>
      </c>
    </row>
    <row r="130" spans="1:51" s="15" customFormat="1" ht="12">
      <c r="A130" s="15"/>
      <c r="B130" s="295"/>
      <c r="C130" s="296"/>
      <c r="D130" s="250" t="s">
        <v>189</v>
      </c>
      <c r="E130" s="297" t="s">
        <v>1</v>
      </c>
      <c r="F130" s="298" t="s">
        <v>1042</v>
      </c>
      <c r="G130" s="296"/>
      <c r="H130" s="297" t="s">
        <v>1</v>
      </c>
      <c r="I130" s="299"/>
      <c r="J130" s="296"/>
      <c r="K130" s="296"/>
      <c r="L130" s="300"/>
      <c r="M130" s="301"/>
      <c r="N130" s="302"/>
      <c r="O130" s="302"/>
      <c r="P130" s="302"/>
      <c r="Q130" s="302"/>
      <c r="R130" s="302"/>
      <c r="S130" s="302"/>
      <c r="T130" s="30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304" t="s">
        <v>189</v>
      </c>
      <c r="AU130" s="304" t="s">
        <v>86</v>
      </c>
      <c r="AV130" s="15" t="s">
        <v>84</v>
      </c>
      <c r="AW130" s="15" t="s">
        <v>32</v>
      </c>
      <c r="AX130" s="15" t="s">
        <v>76</v>
      </c>
      <c r="AY130" s="304" t="s">
        <v>132</v>
      </c>
    </row>
    <row r="131" spans="1:51" s="13" customFormat="1" ht="12">
      <c r="A131" s="13"/>
      <c r="B131" s="259"/>
      <c r="C131" s="260"/>
      <c r="D131" s="250" t="s">
        <v>189</v>
      </c>
      <c r="E131" s="261" t="s">
        <v>1</v>
      </c>
      <c r="F131" s="262" t="s">
        <v>1043</v>
      </c>
      <c r="G131" s="260"/>
      <c r="H131" s="263">
        <v>425.16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189</v>
      </c>
      <c r="AU131" s="269" t="s">
        <v>86</v>
      </c>
      <c r="AV131" s="13" t="s">
        <v>86</v>
      </c>
      <c r="AW131" s="13" t="s">
        <v>32</v>
      </c>
      <c r="AX131" s="13" t="s">
        <v>84</v>
      </c>
      <c r="AY131" s="269" t="s">
        <v>132</v>
      </c>
    </row>
    <row r="132" spans="1:65" s="2" customFormat="1" ht="44.25" customHeight="1">
      <c r="A132" s="38"/>
      <c r="B132" s="39"/>
      <c r="C132" s="236" t="s">
        <v>86</v>
      </c>
      <c r="D132" s="236" t="s">
        <v>135</v>
      </c>
      <c r="E132" s="237" t="s">
        <v>1044</v>
      </c>
      <c r="F132" s="238" t="s">
        <v>1045</v>
      </c>
      <c r="G132" s="239" t="s">
        <v>194</v>
      </c>
      <c r="H132" s="240">
        <v>425.16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41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148</v>
      </c>
      <c r="AT132" s="248" t="s">
        <v>135</v>
      </c>
      <c r="AU132" s="248" t="s">
        <v>86</v>
      </c>
      <c r="AY132" s="17" t="s">
        <v>132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84</v>
      </c>
      <c r="BK132" s="249">
        <f>ROUND(I132*H132,2)</f>
        <v>0</v>
      </c>
      <c r="BL132" s="17" t="s">
        <v>148</v>
      </c>
      <c r="BM132" s="248" t="s">
        <v>1046</v>
      </c>
    </row>
    <row r="133" spans="1:65" s="2" customFormat="1" ht="33" customHeight="1">
      <c r="A133" s="38"/>
      <c r="B133" s="39"/>
      <c r="C133" s="236" t="s">
        <v>144</v>
      </c>
      <c r="D133" s="236" t="s">
        <v>135</v>
      </c>
      <c r="E133" s="237" t="s">
        <v>1047</v>
      </c>
      <c r="F133" s="238" t="s">
        <v>1048</v>
      </c>
      <c r="G133" s="239" t="s">
        <v>187</v>
      </c>
      <c r="H133" s="240">
        <v>708.6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0.00084</v>
      </c>
      <c r="R133" s="246">
        <f>Q133*H133</f>
        <v>0.5952240000000001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148</v>
      </c>
      <c r="AT133" s="248" t="s">
        <v>135</v>
      </c>
      <c r="AU133" s="248" t="s">
        <v>86</v>
      </c>
      <c r="AY133" s="17" t="s">
        <v>132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148</v>
      </c>
      <c r="BM133" s="248" t="s">
        <v>1049</v>
      </c>
    </row>
    <row r="134" spans="1:51" s="13" customFormat="1" ht="12">
      <c r="A134" s="13"/>
      <c r="B134" s="259"/>
      <c r="C134" s="260"/>
      <c r="D134" s="250" t="s">
        <v>189</v>
      </c>
      <c r="E134" s="261" t="s">
        <v>1</v>
      </c>
      <c r="F134" s="262" t="s">
        <v>1050</v>
      </c>
      <c r="G134" s="260"/>
      <c r="H134" s="263">
        <v>708.6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189</v>
      </c>
      <c r="AU134" s="269" t="s">
        <v>86</v>
      </c>
      <c r="AV134" s="13" t="s">
        <v>86</v>
      </c>
      <c r="AW134" s="13" t="s">
        <v>32</v>
      </c>
      <c r="AX134" s="13" t="s">
        <v>84</v>
      </c>
      <c r="AY134" s="269" t="s">
        <v>132</v>
      </c>
    </row>
    <row r="135" spans="1:65" s="2" customFormat="1" ht="33" customHeight="1">
      <c r="A135" s="38"/>
      <c r="B135" s="39"/>
      <c r="C135" s="236" t="s">
        <v>148</v>
      </c>
      <c r="D135" s="236" t="s">
        <v>135</v>
      </c>
      <c r="E135" s="237" t="s">
        <v>1051</v>
      </c>
      <c r="F135" s="238" t="s">
        <v>1052</v>
      </c>
      <c r="G135" s="239" t="s">
        <v>187</v>
      </c>
      <c r="H135" s="240">
        <v>708.6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148</v>
      </c>
      <c r="AT135" s="248" t="s">
        <v>135</v>
      </c>
      <c r="AU135" s="248" t="s">
        <v>86</v>
      </c>
      <c r="AY135" s="17" t="s">
        <v>132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148</v>
      </c>
      <c r="BM135" s="248" t="s">
        <v>1053</v>
      </c>
    </row>
    <row r="136" spans="1:51" s="13" customFormat="1" ht="12">
      <c r="A136" s="13"/>
      <c r="B136" s="259"/>
      <c r="C136" s="260"/>
      <c r="D136" s="250" t="s">
        <v>189</v>
      </c>
      <c r="E136" s="261" t="s">
        <v>1</v>
      </c>
      <c r="F136" s="262" t="s">
        <v>1050</v>
      </c>
      <c r="G136" s="260"/>
      <c r="H136" s="263">
        <v>708.6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189</v>
      </c>
      <c r="AU136" s="269" t="s">
        <v>86</v>
      </c>
      <c r="AV136" s="13" t="s">
        <v>86</v>
      </c>
      <c r="AW136" s="13" t="s">
        <v>32</v>
      </c>
      <c r="AX136" s="13" t="s">
        <v>84</v>
      </c>
      <c r="AY136" s="269" t="s">
        <v>132</v>
      </c>
    </row>
    <row r="137" spans="1:65" s="2" customFormat="1" ht="44.25" customHeight="1">
      <c r="A137" s="38"/>
      <c r="B137" s="39"/>
      <c r="C137" s="236" t="s">
        <v>131</v>
      </c>
      <c r="D137" s="236" t="s">
        <v>135</v>
      </c>
      <c r="E137" s="237" t="s">
        <v>1054</v>
      </c>
      <c r="F137" s="238" t="s">
        <v>1055</v>
      </c>
      <c r="G137" s="239" t="s">
        <v>194</v>
      </c>
      <c r="H137" s="240">
        <v>425.16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148</v>
      </c>
      <c r="AT137" s="248" t="s">
        <v>135</v>
      </c>
      <c r="AU137" s="248" t="s">
        <v>86</v>
      </c>
      <c r="AY137" s="17" t="s">
        <v>132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148</v>
      </c>
      <c r="BM137" s="248" t="s">
        <v>1056</v>
      </c>
    </row>
    <row r="138" spans="1:51" s="15" customFormat="1" ht="12">
      <c r="A138" s="15"/>
      <c r="B138" s="295"/>
      <c r="C138" s="296"/>
      <c r="D138" s="250" t="s">
        <v>189</v>
      </c>
      <c r="E138" s="297" t="s">
        <v>1</v>
      </c>
      <c r="F138" s="298" t="s">
        <v>1042</v>
      </c>
      <c r="G138" s="296"/>
      <c r="H138" s="297" t="s">
        <v>1</v>
      </c>
      <c r="I138" s="299"/>
      <c r="J138" s="296"/>
      <c r="K138" s="296"/>
      <c r="L138" s="300"/>
      <c r="M138" s="301"/>
      <c r="N138" s="302"/>
      <c r="O138" s="302"/>
      <c r="P138" s="302"/>
      <c r="Q138" s="302"/>
      <c r="R138" s="302"/>
      <c r="S138" s="302"/>
      <c r="T138" s="30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4" t="s">
        <v>189</v>
      </c>
      <c r="AU138" s="304" t="s">
        <v>86</v>
      </c>
      <c r="AV138" s="15" t="s">
        <v>84</v>
      </c>
      <c r="AW138" s="15" t="s">
        <v>32</v>
      </c>
      <c r="AX138" s="15" t="s">
        <v>76</v>
      </c>
      <c r="AY138" s="304" t="s">
        <v>132</v>
      </c>
    </row>
    <row r="139" spans="1:51" s="13" customFormat="1" ht="12">
      <c r="A139" s="13"/>
      <c r="B139" s="259"/>
      <c r="C139" s="260"/>
      <c r="D139" s="250" t="s">
        <v>189</v>
      </c>
      <c r="E139" s="261" t="s">
        <v>1</v>
      </c>
      <c r="F139" s="262" t="s">
        <v>1043</v>
      </c>
      <c r="G139" s="260"/>
      <c r="H139" s="263">
        <v>425.16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189</v>
      </c>
      <c r="AU139" s="269" t="s">
        <v>86</v>
      </c>
      <c r="AV139" s="13" t="s">
        <v>86</v>
      </c>
      <c r="AW139" s="13" t="s">
        <v>32</v>
      </c>
      <c r="AX139" s="13" t="s">
        <v>84</v>
      </c>
      <c r="AY139" s="269" t="s">
        <v>132</v>
      </c>
    </row>
    <row r="140" spans="1:65" s="2" customFormat="1" ht="44.25" customHeight="1">
      <c r="A140" s="38"/>
      <c r="B140" s="39"/>
      <c r="C140" s="236" t="s">
        <v>162</v>
      </c>
      <c r="D140" s="236" t="s">
        <v>135</v>
      </c>
      <c r="E140" s="237" t="s">
        <v>1057</v>
      </c>
      <c r="F140" s="238" t="s">
        <v>1058</v>
      </c>
      <c r="G140" s="239" t="s">
        <v>194</v>
      </c>
      <c r="H140" s="240">
        <v>185.855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41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148</v>
      </c>
      <c r="AT140" s="248" t="s">
        <v>135</v>
      </c>
      <c r="AU140" s="248" t="s">
        <v>86</v>
      </c>
      <c r="AY140" s="17" t="s">
        <v>132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84</v>
      </c>
      <c r="BK140" s="249">
        <f>ROUND(I140*H140,2)</f>
        <v>0</v>
      </c>
      <c r="BL140" s="17" t="s">
        <v>148</v>
      </c>
      <c r="BM140" s="248" t="s">
        <v>1059</v>
      </c>
    </row>
    <row r="141" spans="1:51" s="13" customFormat="1" ht="12">
      <c r="A141" s="13"/>
      <c r="B141" s="259"/>
      <c r="C141" s="260"/>
      <c r="D141" s="250" t="s">
        <v>189</v>
      </c>
      <c r="E141" s="261" t="s">
        <v>1</v>
      </c>
      <c r="F141" s="262" t="s">
        <v>1060</v>
      </c>
      <c r="G141" s="260"/>
      <c r="H141" s="263">
        <v>185.855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189</v>
      </c>
      <c r="AU141" s="269" t="s">
        <v>86</v>
      </c>
      <c r="AV141" s="13" t="s">
        <v>86</v>
      </c>
      <c r="AW141" s="13" t="s">
        <v>32</v>
      </c>
      <c r="AX141" s="13" t="s">
        <v>84</v>
      </c>
      <c r="AY141" s="269" t="s">
        <v>132</v>
      </c>
    </row>
    <row r="142" spans="1:65" s="2" customFormat="1" ht="55.5" customHeight="1">
      <c r="A142" s="38"/>
      <c r="B142" s="39"/>
      <c r="C142" s="236" t="s">
        <v>166</v>
      </c>
      <c r="D142" s="236" t="s">
        <v>135</v>
      </c>
      <c r="E142" s="237" t="s">
        <v>1061</v>
      </c>
      <c r="F142" s="238" t="s">
        <v>1062</v>
      </c>
      <c r="G142" s="239" t="s">
        <v>194</v>
      </c>
      <c r="H142" s="240">
        <v>1672.695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41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148</v>
      </c>
      <c r="AT142" s="248" t="s">
        <v>135</v>
      </c>
      <c r="AU142" s="248" t="s">
        <v>86</v>
      </c>
      <c r="AY142" s="17" t="s">
        <v>132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84</v>
      </c>
      <c r="BK142" s="249">
        <f>ROUND(I142*H142,2)</f>
        <v>0</v>
      </c>
      <c r="BL142" s="17" t="s">
        <v>148</v>
      </c>
      <c r="BM142" s="248" t="s">
        <v>1063</v>
      </c>
    </row>
    <row r="143" spans="1:51" s="13" customFormat="1" ht="12">
      <c r="A143" s="13"/>
      <c r="B143" s="259"/>
      <c r="C143" s="260"/>
      <c r="D143" s="250" t="s">
        <v>189</v>
      </c>
      <c r="E143" s="261" t="s">
        <v>1</v>
      </c>
      <c r="F143" s="262" t="s">
        <v>1064</v>
      </c>
      <c r="G143" s="260"/>
      <c r="H143" s="263">
        <v>1672.695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189</v>
      </c>
      <c r="AU143" s="269" t="s">
        <v>86</v>
      </c>
      <c r="AV143" s="13" t="s">
        <v>86</v>
      </c>
      <c r="AW143" s="13" t="s">
        <v>32</v>
      </c>
      <c r="AX143" s="13" t="s">
        <v>84</v>
      </c>
      <c r="AY143" s="269" t="s">
        <v>132</v>
      </c>
    </row>
    <row r="144" spans="1:65" s="2" customFormat="1" ht="33" customHeight="1">
      <c r="A144" s="38"/>
      <c r="B144" s="39"/>
      <c r="C144" s="236" t="s">
        <v>220</v>
      </c>
      <c r="D144" s="236" t="s">
        <v>135</v>
      </c>
      <c r="E144" s="237" t="s">
        <v>1065</v>
      </c>
      <c r="F144" s="238" t="s">
        <v>1066</v>
      </c>
      <c r="G144" s="239" t="s">
        <v>194</v>
      </c>
      <c r="H144" s="240">
        <v>185.855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148</v>
      </c>
      <c r="AT144" s="248" t="s">
        <v>135</v>
      </c>
      <c r="AU144" s="248" t="s">
        <v>86</v>
      </c>
      <c r="AY144" s="17" t="s">
        <v>132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148</v>
      </c>
      <c r="BM144" s="248" t="s">
        <v>1067</v>
      </c>
    </row>
    <row r="145" spans="1:51" s="13" customFormat="1" ht="12">
      <c r="A145" s="13"/>
      <c r="B145" s="259"/>
      <c r="C145" s="260"/>
      <c r="D145" s="250" t="s">
        <v>189</v>
      </c>
      <c r="E145" s="261" t="s">
        <v>1</v>
      </c>
      <c r="F145" s="262" t="s">
        <v>1060</v>
      </c>
      <c r="G145" s="260"/>
      <c r="H145" s="263">
        <v>185.855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189</v>
      </c>
      <c r="AU145" s="269" t="s">
        <v>86</v>
      </c>
      <c r="AV145" s="13" t="s">
        <v>86</v>
      </c>
      <c r="AW145" s="13" t="s">
        <v>32</v>
      </c>
      <c r="AX145" s="13" t="s">
        <v>84</v>
      </c>
      <c r="AY145" s="269" t="s">
        <v>132</v>
      </c>
    </row>
    <row r="146" spans="1:65" s="2" customFormat="1" ht="16.5" customHeight="1">
      <c r="A146" s="38"/>
      <c r="B146" s="39"/>
      <c r="C146" s="236" t="s">
        <v>225</v>
      </c>
      <c r="D146" s="236" t="s">
        <v>135</v>
      </c>
      <c r="E146" s="237" t="s">
        <v>1068</v>
      </c>
      <c r="F146" s="238" t="s">
        <v>1069</v>
      </c>
      <c r="G146" s="239" t="s">
        <v>194</v>
      </c>
      <c r="H146" s="240">
        <v>185.855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41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148</v>
      </c>
      <c r="AT146" s="248" t="s">
        <v>135</v>
      </c>
      <c r="AU146" s="248" t="s">
        <v>86</v>
      </c>
      <c r="AY146" s="17" t="s">
        <v>132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84</v>
      </c>
      <c r="BK146" s="249">
        <f>ROUND(I146*H146,2)</f>
        <v>0</v>
      </c>
      <c r="BL146" s="17" t="s">
        <v>148</v>
      </c>
      <c r="BM146" s="248" t="s">
        <v>1070</v>
      </c>
    </row>
    <row r="147" spans="1:65" s="2" customFormat="1" ht="33" customHeight="1">
      <c r="A147" s="38"/>
      <c r="B147" s="39"/>
      <c r="C147" s="236" t="s">
        <v>230</v>
      </c>
      <c r="D147" s="236" t="s">
        <v>135</v>
      </c>
      <c r="E147" s="237" t="s">
        <v>1071</v>
      </c>
      <c r="F147" s="238" t="s">
        <v>1072</v>
      </c>
      <c r="G147" s="239" t="s">
        <v>254</v>
      </c>
      <c r="H147" s="240">
        <v>353.125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41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148</v>
      </c>
      <c r="AT147" s="248" t="s">
        <v>135</v>
      </c>
      <c r="AU147" s="248" t="s">
        <v>86</v>
      </c>
      <c r="AY147" s="17" t="s">
        <v>132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84</v>
      </c>
      <c r="BK147" s="249">
        <f>ROUND(I147*H147,2)</f>
        <v>0</v>
      </c>
      <c r="BL147" s="17" t="s">
        <v>148</v>
      </c>
      <c r="BM147" s="248" t="s">
        <v>1073</v>
      </c>
    </row>
    <row r="148" spans="1:51" s="13" customFormat="1" ht="12">
      <c r="A148" s="13"/>
      <c r="B148" s="259"/>
      <c r="C148" s="260"/>
      <c r="D148" s="250" t="s">
        <v>189</v>
      </c>
      <c r="E148" s="261" t="s">
        <v>1</v>
      </c>
      <c r="F148" s="262" t="s">
        <v>1074</v>
      </c>
      <c r="G148" s="260"/>
      <c r="H148" s="263">
        <v>353.125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189</v>
      </c>
      <c r="AU148" s="269" t="s">
        <v>86</v>
      </c>
      <c r="AV148" s="13" t="s">
        <v>86</v>
      </c>
      <c r="AW148" s="13" t="s">
        <v>32</v>
      </c>
      <c r="AX148" s="13" t="s">
        <v>84</v>
      </c>
      <c r="AY148" s="269" t="s">
        <v>132</v>
      </c>
    </row>
    <row r="149" spans="1:65" s="2" customFormat="1" ht="33" customHeight="1">
      <c r="A149" s="38"/>
      <c r="B149" s="39"/>
      <c r="C149" s="236" t="s">
        <v>234</v>
      </c>
      <c r="D149" s="236" t="s">
        <v>135</v>
      </c>
      <c r="E149" s="237" t="s">
        <v>262</v>
      </c>
      <c r="F149" s="238" t="s">
        <v>1075</v>
      </c>
      <c r="G149" s="239" t="s">
        <v>194</v>
      </c>
      <c r="H149" s="240">
        <v>239.305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41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148</v>
      </c>
      <c r="AT149" s="248" t="s">
        <v>135</v>
      </c>
      <c r="AU149" s="248" t="s">
        <v>86</v>
      </c>
      <c r="AY149" s="17" t="s">
        <v>132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84</v>
      </c>
      <c r="BK149" s="249">
        <f>ROUND(I149*H149,2)</f>
        <v>0</v>
      </c>
      <c r="BL149" s="17" t="s">
        <v>148</v>
      </c>
      <c r="BM149" s="248" t="s">
        <v>1076</v>
      </c>
    </row>
    <row r="150" spans="1:51" s="13" customFormat="1" ht="12">
      <c r="A150" s="13"/>
      <c r="B150" s="259"/>
      <c r="C150" s="260"/>
      <c r="D150" s="250" t="s">
        <v>189</v>
      </c>
      <c r="E150" s="261" t="s">
        <v>1</v>
      </c>
      <c r="F150" s="262" t="s">
        <v>1077</v>
      </c>
      <c r="G150" s="260"/>
      <c r="H150" s="263">
        <v>239.305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189</v>
      </c>
      <c r="AU150" s="269" t="s">
        <v>86</v>
      </c>
      <c r="AV150" s="13" t="s">
        <v>86</v>
      </c>
      <c r="AW150" s="13" t="s">
        <v>32</v>
      </c>
      <c r="AX150" s="13" t="s">
        <v>84</v>
      </c>
      <c r="AY150" s="269" t="s">
        <v>132</v>
      </c>
    </row>
    <row r="151" spans="1:65" s="2" customFormat="1" ht="55.5" customHeight="1">
      <c r="A151" s="38"/>
      <c r="B151" s="39"/>
      <c r="C151" s="236" t="s">
        <v>239</v>
      </c>
      <c r="D151" s="236" t="s">
        <v>135</v>
      </c>
      <c r="E151" s="237" t="s">
        <v>277</v>
      </c>
      <c r="F151" s="238" t="s">
        <v>278</v>
      </c>
      <c r="G151" s="239" t="s">
        <v>194</v>
      </c>
      <c r="H151" s="240">
        <v>134.062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41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148</v>
      </c>
      <c r="AT151" s="248" t="s">
        <v>135</v>
      </c>
      <c r="AU151" s="248" t="s">
        <v>86</v>
      </c>
      <c r="AY151" s="17" t="s">
        <v>132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17" t="s">
        <v>84</v>
      </c>
      <c r="BK151" s="249">
        <f>ROUND(I151*H151,2)</f>
        <v>0</v>
      </c>
      <c r="BL151" s="17" t="s">
        <v>148</v>
      </c>
      <c r="BM151" s="248" t="s">
        <v>1078</v>
      </c>
    </row>
    <row r="152" spans="1:51" s="13" customFormat="1" ht="12">
      <c r="A152" s="13"/>
      <c r="B152" s="259"/>
      <c r="C152" s="260"/>
      <c r="D152" s="250" t="s">
        <v>189</v>
      </c>
      <c r="E152" s="261" t="s">
        <v>1</v>
      </c>
      <c r="F152" s="262" t="s">
        <v>1079</v>
      </c>
      <c r="G152" s="260"/>
      <c r="H152" s="263">
        <v>134.062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189</v>
      </c>
      <c r="AU152" s="269" t="s">
        <v>86</v>
      </c>
      <c r="AV152" s="13" t="s">
        <v>86</v>
      </c>
      <c r="AW152" s="13" t="s">
        <v>32</v>
      </c>
      <c r="AX152" s="13" t="s">
        <v>84</v>
      </c>
      <c r="AY152" s="269" t="s">
        <v>132</v>
      </c>
    </row>
    <row r="153" spans="1:65" s="2" customFormat="1" ht="16.5" customHeight="1">
      <c r="A153" s="38"/>
      <c r="B153" s="39"/>
      <c r="C153" s="281" t="s">
        <v>243</v>
      </c>
      <c r="D153" s="281" t="s">
        <v>271</v>
      </c>
      <c r="E153" s="282" t="s">
        <v>1080</v>
      </c>
      <c r="F153" s="283" t="s">
        <v>1081</v>
      </c>
      <c r="G153" s="284" t="s">
        <v>254</v>
      </c>
      <c r="H153" s="285">
        <v>268.124</v>
      </c>
      <c r="I153" s="286"/>
      <c r="J153" s="287">
        <f>ROUND(I153*H153,2)</f>
        <v>0</v>
      </c>
      <c r="K153" s="288"/>
      <c r="L153" s="289"/>
      <c r="M153" s="290" t="s">
        <v>1</v>
      </c>
      <c r="N153" s="291" t="s">
        <v>41</v>
      </c>
      <c r="O153" s="91"/>
      <c r="P153" s="246">
        <f>O153*H153</f>
        <v>0</v>
      </c>
      <c r="Q153" s="246">
        <v>1</v>
      </c>
      <c r="R153" s="246">
        <f>Q153*H153</f>
        <v>268.124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220</v>
      </c>
      <c r="AT153" s="248" t="s">
        <v>271</v>
      </c>
      <c r="AU153" s="248" t="s">
        <v>86</v>
      </c>
      <c r="AY153" s="17" t="s">
        <v>132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84</v>
      </c>
      <c r="BK153" s="249">
        <f>ROUND(I153*H153,2)</f>
        <v>0</v>
      </c>
      <c r="BL153" s="17" t="s">
        <v>148</v>
      </c>
      <c r="BM153" s="248" t="s">
        <v>1082</v>
      </c>
    </row>
    <row r="154" spans="1:51" s="13" customFormat="1" ht="12">
      <c r="A154" s="13"/>
      <c r="B154" s="259"/>
      <c r="C154" s="260"/>
      <c r="D154" s="250" t="s">
        <v>189</v>
      </c>
      <c r="E154" s="261" t="s">
        <v>1</v>
      </c>
      <c r="F154" s="262" t="s">
        <v>1083</v>
      </c>
      <c r="G154" s="260"/>
      <c r="H154" s="263">
        <v>268.124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189</v>
      </c>
      <c r="AU154" s="269" t="s">
        <v>86</v>
      </c>
      <c r="AV154" s="13" t="s">
        <v>86</v>
      </c>
      <c r="AW154" s="13" t="s">
        <v>32</v>
      </c>
      <c r="AX154" s="13" t="s">
        <v>84</v>
      </c>
      <c r="AY154" s="269" t="s">
        <v>132</v>
      </c>
    </row>
    <row r="155" spans="1:63" s="12" customFormat="1" ht="22.8" customHeight="1">
      <c r="A155" s="12"/>
      <c r="B155" s="220"/>
      <c r="C155" s="221"/>
      <c r="D155" s="222" t="s">
        <v>75</v>
      </c>
      <c r="E155" s="234" t="s">
        <v>86</v>
      </c>
      <c r="F155" s="234" t="s">
        <v>663</v>
      </c>
      <c r="G155" s="221"/>
      <c r="H155" s="221"/>
      <c r="I155" s="224"/>
      <c r="J155" s="235">
        <f>BK155</f>
        <v>0</v>
      </c>
      <c r="K155" s="221"/>
      <c r="L155" s="226"/>
      <c r="M155" s="227"/>
      <c r="N155" s="228"/>
      <c r="O155" s="228"/>
      <c r="P155" s="229">
        <f>SUM(P156:P157)</f>
        <v>0</v>
      </c>
      <c r="Q155" s="228"/>
      <c r="R155" s="229">
        <f>SUM(R156:R157)</f>
        <v>0</v>
      </c>
      <c r="S155" s="228"/>
      <c r="T155" s="230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1" t="s">
        <v>84</v>
      </c>
      <c r="AT155" s="232" t="s">
        <v>75</v>
      </c>
      <c r="AU155" s="232" t="s">
        <v>84</v>
      </c>
      <c r="AY155" s="231" t="s">
        <v>132</v>
      </c>
      <c r="BK155" s="233">
        <f>SUM(BK156:BK157)</f>
        <v>0</v>
      </c>
    </row>
    <row r="156" spans="1:65" s="2" customFormat="1" ht="33" customHeight="1">
      <c r="A156" s="38"/>
      <c r="B156" s="39"/>
      <c r="C156" s="236" t="s">
        <v>251</v>
      </c>
      <c r="D156" s="236" t="s">
        <v>135</v>
      </c>
      <c r="E156" s="237" t="s">
        <v>1084</v>
      </c>
      <c r="F156" s="238" t="s">
        <v>1085</v>
      </c>
      <c r="G156" s="239" t="s">
        <v>194</v>
      </c>
      <c r="H156" s="240">
        <v>1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41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148</v>
      </c>
      <c r="AT156" s="248" t="s">
        <v>135</v>
      </c>
      <c r="AU156" s="248" t="s">
        <v>86</v>
      </c>
      <c r="AY156" s="17" t="s">
        <v>132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84</v>
      </c>
      <c r="BK156" s="249">
        <f>ROUND(I156*H156,2)</f>
        <v>0</v>
      </c>
      <c r="BL156" s="17" t="s">
        <v>148</v>
      </c>
      <c r="BM156" s="248" t="s">
        <v>1086</v>
      </c>
    </row>
    <row r="157" spans="1:51" s="13" customFormat="1" ht="12">
      <c r="A157" s="13"/>
      <c r="B157" s="259"/>
      <c r="C157" s="260"/>
      <c r="D157" s="250" t="s">
        <v>189</v>
      </c>
      <c r="E157" s="261" t="s">
        <v>1</v>
      </c>
      <c r="F157" s="262" t="s">
        <v>1087</v>
      </c>
      <c r="G157" s="260"/>
      <c r="H157" s="263">
        <v>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189</v>
      </c>
      <c r="AU157" s="269" t="s">
        <v>86</v>
      </c>
      <c r="AV157" s="13" t="s">
        <v>86</v>
      </c>
      <c r="AW157" s="13" t="s">
        <v>32</v>
      </c>
      <c r="AX157" s="13" t="s">
        <v>84</v>
      </c>
      <c r="AY157" s="269" t="s">
        <v>132</v>
      </c>
    </row>
    <row r="158" spans="1:63" s="12" customFormat="1" ht="22.8" customHeight="1">
      <c r="A158" s="12"/>
      <c r="B158" s="220"/>
      <c r="C158" s="221"/>
      <c r="D158" s="222" t="s">
        <v>75</v>
      </c>
      <c r="E158" s="234" t="s">
        <v>148</v>
      </c>
      <c r="F158" s="234" t="s">
        <v>294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SUM(P159:P161)</f>
        <v>0</v>
      </c>
      <c r="Q158" s="228"/>
      <c r="R158" s="229">
        <f>SUM(R159:R161)</f>
        <v>0</v>
      </c>
      <c r="S158" s="228"/>
      <c r="T158" s="230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84</v>
      </c>
      <c r="AT158" s="232" t="s">
        <v>75</v>
      </c>
      <c r="AU158" s="232" t="s">
        <v>84</v>
      </c>
      <c r="AY158" s="231" t="s">
        <v>132</v>
      </c>
      <c r="BK158" s="233">
        <f>SUM(BK159:BK161)</f>
        <v>0</v>
      </c>
    </row>
    <row r="159" spans="1:65" s="2" customFormat="1" ht="33" customHeight="1">
      <c r="A159" s="38"/>
      <c r="B159" s="39"/>
      <c r="C159" s="236" t="s">
        <v>8</v>
      </c>
      <c r="D159" s="236" t="s">
        <v>135</v>
      </c>
      <c r="E159" s="237" t="s">
        <v>1088</v>
      </c>
      <c r="F159" s="238" t="s">
        <v>1089</v>
      </c>
      <c r="G159" s="239" t="s">
        <v>187</v>
      </c>
      <c r="H159" s="240">
        <v>16.35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41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148</v>
      </c>
      <c r="AT159" s="248" t="s">
        <v>135</v>
      </c>
      <c r="AU159" s="248" t="s">
        <v>86</v>
      </c>
      <c r="AY159" s="17" t="s">
        <v>132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84</v>
      </c>
      <c r="BK159" s="249">
        <f>ROUND(I159*H159,2)</f>
        <v>0</v>
      </c>
      <c r="BL159" s="17" t="s">
        <v>148</v>
      </c>
      <c r="BM159" s="248" t="s">
        <v>1090</v>
      </c>
    </row>
    <row r="160" spans="1:65" s="2" customFormat="1" ht="21.75" customHeight="1">
      <c r="A160" s="38"/>
      <c r="B160" s="39"/>
      <c r="C160" s="236" t="s">
        <v>261</v>
      </c>
      <c r="D160" s="236" t="s">
        <v>135</v>
      </c>
      <c r="E160" s="237" t="s">
        <v>1091</v>
      </c>
      <c r="F160" s="238" t="s">
        <v>1092</v>
      </c>
      <c r="G160" s="239" t="s">
        <v>194</v>
      </c>
      <c r="H160" s="240">
        <v>51.793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41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148</v>
      </c>
      <c r="AT160" s="248" t="s">
        <v>135</v>
      </c>
      <c r="AU160" s="248" t="s">
        <v>86</v>
      </c>
      <c r="AY160" s="17" t="s">
        <v>132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84</v>
      </c>
      <c r="BK160" s="249">
        <f>ROUND(I160*H160,2)</f>
        <v>0</v>
      </c>
      <c r="BL160" s="17" t="s">
        <v>148</v>
      </c>
      <c r="BM160" s="248" t="s">
        <v>1093</v>
      </c>
    </row>
    <row r="161" spans="1:51" s="13" customFormat="1" ht="12">
      <c r="A161" s="13"/>
      <c r="B161" s="259"/>
      <c r="C161" s="260"/>
      <c r="D161" s="250" t="s">
        <v>189</v>
      </c>
      <c r="E161" s="261" t="s">
        <v>1</v>
      </c>
      <c r="F161" s="262" t="s">
        <v>1094</v>
      </c>
      <c r="G161" s="260"/>
      <c r="H161" s="263">
        <v>51.793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189</v>
      </c>
      <c r="AU161" s="269" t="s">
        <v>86</v>
      </c>
      <c r="AV161" s="13" t="s">
        <v>86</v>
      </c>
      <c r="AW161" s="13" t="s">
        <v>32</v>
      </c>
      <c r="AX161" s="13" t="s">
        <v>84</v>
      </c>
      <c r="AY161" s="269" t="s">
        <v>132</v>
      </c>
    </row>
    <row r="162" spans="1:63" s="12" customFormat="1" ht="22.8" customHeight="1">
      <c r="A162" s="12"/>
      <c r="B162" s="220"/>
      <c r="C162" s="221"/>
      <c r="D162" s="222" t="s">
        <v>75</v>
      </c>
      <c r="E162" s="234" t="s">
        <v>131</v>
      </c>
      <c r="F162" s="234" t="s">
        <v>305</v>
      </c>
      <c r="G162" s="221"/>
      <c r="H162" s="221"/>
      <c r="I162" s="224"/>
      <c r="J162" s="235">
        <f>BK162</f>
        <v>0</v>
      </c>
      <c r="K162" s="221"/>
      <c r="L162" s="226"/>
      <c r="M162" s="227"/>
      <c r="N162" s="228"/>
      <c r="O162" s="228"/>
      <c r="P162" s="229">
        <f>SUM(P163:P166)</f>
        <v>0</v>
      </c>
      <c r="Q162" s="228"/>
      <c r="R162" s="229">
        <f>SUM(R163:R166)</f>
        <v>10.039554</v>
      </c>
      <c r="S162" s="228"/>
      <c r="T162" s="230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1" t="s">
        <v>84</v>
      </c>
      <c r="AT162" s="232" t="s">
        <v>75</v>
      </c>
      <c r="AU162" s="232" t="s">
        <v>84</v>
      </c>
      <c r="AY162" s="231" t="s">
        <v>132</v>
      </c>
      <c r="BK162" s="233">
        <f>SUM(BK163:BK166)</f>
        <v>0</v>
      </c>
    </row>
    <row r="163" spans="1:65" s="2" customFormat="1" ht="44.25" customHeight="1">
      <c r="A163" s="38"/>
      <c r="B163" s="39"/>
      <c r="C163" s="236" t="s">
        <v>270</v>
      </c>
      <c r="D163" s="236" t="s">
        <v>135</v>
      </c>
      <c r="E163" s="237" t="s">
        <v>759</v>
      </c>
      <c r="F163" s="238" t="s">
        <v>1095</v>
      </c>
      <c r="G163" s="239" t="s">
        <v>187</v>
      </c>
      <c r="H163" s="240">
        <v>16.35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41</v>
      </c>
      <c r="O163" s="91"/>
      <c r="P163" s="246">
        <f>O163*H163</f>
        <v>0</v>
      </c>
      <c r="Q163" s="246">
        <v>0.61404</v>
      </c>
      <c r="R163" s="246">
        <f>Q163*H163</f>
        <v>10.039554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148</v>
      </c>
      <c r="AT163" s="248" t="s">
        <v>135</v>
      </c>
      <c r="AU163" s="248" t="s">
        <v>86</v>
      </c>
      <c r="AY163" s="17" t="s">
        <v>132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84</v>
      </c>
      <c r="BK163" s="249">
        <f>ROUND(I163*H163,2)</f>
        <v>0</v>
      </c>
      <c r="BL163" s="17" t="s">
        <v>148</v>
      </c>
      <c r="BM163" s="248" t="s">
        <v>1096</v>
      </c>
    </row>
    <row r="164" spans="1:51" s="13" customFormat="1" ht="12">
      <c r="A164" s="13"/>
      <c r="B164" s="259"/>
      <c r="C164" s="260"/>
      <c r="D164" s="250" t="s">
        <v>189</v>
      </c>
      <c r="E164" s="261" t="s">
        <v>1</v>
      </c>
      <c r="F164" s="262" t="s">
        <v>1097</v>
      </c>
      <c r="G164" s="260"/>
      <c r="H164" s="263">
        <v>7.35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189</v>
      </c>
      <c r="AU164" s="269" t="s">
        <v>86</v>
      </c>
      <c r="AV164" s="13" t="s">
        <v>86</v>
      </c>
      <c r="AW164" s="13" t="s">
        <v>32</v>
      </c>
      <c r="AX164" s="13" t="s">
        <v>76</v>
      </c>
      <c r="AY164" s="269" t="s">
        <v>132</v>
      </c>
    </row>
    <row r="165" spans="1:51" s="13" customFormat="1" ht="12">
      <c r="A165" s="13"/>
      <c r="B165" s="259"/>
      <c r="C165" s="260"/>
      <c r="D165" s="250" t="s">
        <v>189</v>
      </c>
      <c r="E165" s="261" t="s">
        <v>1</v>
      </c>
      <c r="F165" s="262" t="s">
        <v>1098</v>
      </c>
      <c r="G165" s="260"/>
      <c r="H165" s="263">
        <v>9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189</v>
      </c>
      <c r="AU165" s="269" t="s">
        <v>86</v>
      </c>
      <c r="AV165" s="13" t="s">
        <v>86</v>
      </c>
      <c r="AW165" s="13" t="s">
        <v>32</v>
      </c>
      <c r="AX165" s="13" t="s">
        <v>76</v>
      </c>
      <c r="AY165" s="269" t="s">
        <v>132</v>
      </c>
    </row>
    <row r="166" spans="1:51" s="14" customFormat="1" ht="12">
      <c r="A166" s="14"/>
      <c r="B166" s="270"/>
      <c r="C166" s="271"/>
      <c r="D166" s="250" t="s">
        <v>189</v>
      </c>
      <c r="E166" s="272" t="s">
        <v>1</v>
      </c>
      <c r="F166" s="273" t="s">
        <v>191</v>
      </c>
      <c r="G166" s="271"/>
      <c r="H166" s="274">
        <v>16.35</v>
      </c>
      <c r="I166" s="275"/>
      <c r="J166" s="271"/>
      <c r="K166" s="271"/>
      <c r="L166" s="276"/>
      <c r="M166" s="277"/>
      <c r="N166" s="278"/>
      <c r="O166" s="278"/>
      <c r="P166" s="278"/>
      <c r="Q166" s="278"/>
      <c r="R166" s="278"/>
      <c r="S166" s="278"/>
      <c r="T166" s="27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0" t="s">
        <v>189</v>
      </c>
      <c r="AU166" s="280" t="s">
        <v>86</v>
      </c>
      <c r="AV166" s="14" t="s">
        <v>148</v>
      </c>
      <c r="AW166" s="14" t="s">
        <v>32</v>
      </c>
      <c r="AX166" s="14" t="s">
        <v>84</v>
      </c>
      <c r="AY166" s="280" t="s">
        <v>132</v>
      </c>
    </row>
    <row r="167" spans="1:63" s="12" customFormat="1" ht="22.8" customHeight="1">
      <c r="A167" s="12"/>
      <c r="B167" s="220"/>
      <c r="C167" s="221"/>
      <c r="D167" s="222" t="s">
        <v>75</v>
      </c>
      <c r="E167" s="234" t="s">
        <v>220</v>
      </c>
      <c r="F167" s="234" t="s">
        <v>354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SUM(P168:P198)</f>
        <v>0</v>
      </c>
      <c r="Q167" s="228"/>
      <c r="R167" s="229">
        <f>SUM(R168:R198)</f>
        <v>41.27860674</v>
      </c>
      <c r="S167" s="228"/>
      <c r="T167" s="230">
        <f>SUM(T168:T198)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84</v>
      </c>
      <c r="AT167" s="232" t="s">
        <v>75</v>
      </c>
      <c r="AU167" s="232" t="s">
        <v>84</v>
      </c>
      <c r="AY167" s="231" t="s">
        <v>132</v>
      </c>
      <c r="BK167" s="233">
        <f>SUM(BK168:BK198)</f>
        <v>0</v>
      </c>
    </row>
    <row r="168" spans="1:65" s="2" customFormat="1" ht="16.5" customHeight="1">
      <c r="A168" s="38"/>
      <c r="B168" s="39"/>
      <c r="C168" s="236" t="s">
        <v>276</v>
      </c>
      <c r="D168" s="236" t="s">
        <v>135</v>
      </c>
      <c r="E168" s="237" t="s">
        <v>1099</v>
      </c>
      <c r="F168" s="238" t="s">
        <v>1100</v>
      </c>
      <c r="G168" s="239" t="s">
        <v>358</v>
      </c>
      <c r="H168" s="240">
        <v>1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41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148</v>
      </c>
      <c r="AT168" s="248" t="s">
        <v>135</v>
      </c>
      <c r="AU168" s="248" t="s">
        <v>86</v>
      </c>
      <c r="AY168" s="17" t="s">
        <v>132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84</v>
      </c>
      <c r="BK168" s="249">
        <f>ROUND(I168*H168,2)</f>
        <v>0</v>
      </c>
      <c r="BL168" s="17" t="s">
        <v>148</v>
      </c>
      <c r="BM168" s="248" t="s">
        <v>1101</v>
      </c>
    </row>
    <row r="169" spans="1:47" s="2" customFormat="1" ht="12">
      <c r="A169" s="38"/>
      <c r="B169" s="39"/>
      <c r="C169" s="40"/>
      <c r="D169" s="250" t="s">
        <v>158</v>
      </c>
      <c r="E169" s="40"/>
      <c r="F169" s="251" t="s">
        <v>1102</v>
      </c>
      <c r="G169" s="40"/>
      <c r="H169" s="40"/>
      <c r="I169" s="144"/>
      <c r="J169" s="40"/>
      <c r="K169" s="40"/>
      <c r="L169" s="44"/>
      <c r="M169" s="252"/>
      <c r="N169" s="25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158</v>
      </c>
      <c r="AU169" s="17" t="s">
        <v>86</v>
      </c>
    </row>
    <row r="170" spans="1:65" s="2" customFormat="1" ht="33" customHeight="1">
      <c r="A170" s="38"/>
      <c r="B170" s="39"/>
      <c r="C170" s="236" t="s">
        <v>282</v>
      </c>
      <c r="D170" s="236" t="s">
        <v>135</v>
      </c>
      <c r="E170" s="237" t="s">
        <v>1103</v>
      </c>
      <c r="F170" s="238" t="s">
        <v>1104</v>
      </c>
      <c r="G170" s="239" t="s">
        <v>291</v>
      </c>
      <c r="H170" s="240">
        <v>67.56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41</v>
      </c>
      <c r="O170" s="91"/>
      <c r="P170" s="246">
        <f>O170*H170</f>
        <v>0</v>
      </c>
      <c r="Q170" s="246">
        <v>2E-05</v>
      </c>
      <c r="R170" s="246">
        <f>Q170*H170</f>
        <v>0.0013512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148</v>
      </c>
      <c r="AT170" s="248" t="s">
        <v>135</v>
      </c>
      <c r="AU170" s="248" t="s">
        <v>86</v>
      </c>
      <c r="AY170" s="17" t="s">
        <v>132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84</v>
      </c>
      <c r="BK170" s="249">
        <f>ROUND(I170*H170,2)</f>
        <v>0</v>
      </c>
      <c r="BL170" s="17" t="s">
        <v>148</v>
      </c>
      <c r="BM170" s="248" t="s">
        <v>1105</v>
      </c>
    </row>
    <row r="171" spans="1:51" s="13" customFormat="1" ht="12">
      <c r="A171" s="13"/>
      <c r="B171" s="259"/>
      <c r="C171" s="260"/>
      <c r="D171" s="250" t="s">
        <v>189</v>
      </c>
      <c r="E171" s="261" t="s">
        <v>1</v>
      </c>
      <c r="F171" s="262" t="s">
        <v>1106</v>
      </c>
      <c r="G171" s="260"/>
      <c r="H171" s="263">
        <v>67.56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189</v>
      </c>
      <c r="AU171" s="269" t="s">
        <v>86</v>
      </c>
      <c r="AV171" s="13" t="s">
        <v>86</v>
      </c>
      <c r="AW171" s="13" t="s">
        <v>32</v>
      </c>
      <c r="AX171" s="13" t="s">
        <v>84</v>
      </c>
      <c r="AY171" s="269" t="s">
        <v>132</v>
      </c>
    </row>
    <row r="172" spans="1:65" s="2" customFormat="1" ht="16.5" customHeight="1">
      <c r="A172" s="38"/>
      <c r="B172" s="39"/>
      <c r="C172" s="281" t="s">
        <v>288</v>
      </c>
      <c r="D172" s="281" t="s">
        <v>271</v>
      </c>
      <c r="E172" s="282" t="s">
        <v>1107</v>
      </c>
      <c r="F172" s="283" t="s">
        <v>1108</v>
      </c>
      <c r="G172" s="284" t="s">
        <v>291</v>
      </c>
      <c r="H172" s="285">
        <v>69.587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41</v>
      </c>
      <c r="O172" s="91"/>
      <c r="P172" s="246">
        <f>O172*H172</f>
        <v>0</v>
      </c>
      <c r="Q172" s="246">
        <v>0.01052</v>
      </c>
      <c r="R172" s="246">
        <f>Q172*H172</f>
        <v>0.73205524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220</v>
      </c>
      <c r="AT172" s="248" t="s">
        <v>271</v>
      </c>
      <c r="AU172" s="248" t="s">
        <v>86</v>
      </c>
      <c r="AY172" s="17" t="s">
        <v>132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148</v>
      </c>
      <c r="BM172" s="248" t="s">
        <v>1109</v>
      </c>
    </row>
    <row r="173" spans="1:51" s="13" customFormat="1" ht="12">
      <c r="A173" s="13"/>
      <c r="B173" s="259"/>
      <c r="C173" s="260"/>
      <c r="D173" s="250" t="s">
        <v>189</v>
      </c>
      <c r="E173" s="261" t="s">
        <v>1</v>
      </c>
      <c r="F173" s="262" t="s">
        <v>1110</v>
      </c>
      <c r="G173" s="260"/>
      <c r="H173" s="263">
        <v>69.587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189</v>
      </c>
      <c r="AU173" s="269" t="s">
        <v>86</v>
      </c>
      <c r="AV173" s="13" t="s">
        <v>86</v>
      </c>
      <c r="AW173" s="13" t="s">
        <v>32</v>
      </c>
      <c r="AX173" s="13" t="s">
        <v>84</v>
      </c>
      <c r="AY173" s="269" t="s">
        <v>132</v>
      </c>
    </row>
    <row r="174" spans="1:65" s="2" customFormat="1" ht="33" customHeight="1">
      <c r="A174" s="38"/>
      <c r="B174" s="39"/>
      <c r="C174" s="236" t="s">
        <v>7</v>
      </c>
      <c r="D174" s="236" t="s">
        <v>135</v>
      </c>
      <c r="E174" s="237" t="s">
        <v>1111</v>
      </c>
      <c r="F174" s="238" t="s">
        <v>1112</v>
      </c>
      <c r="G174" s="239" t="s">
        <v>291</v>
      </c>
      <c r="H174" s="240">
        <v>220.18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41</v>
      </c>
      <c r="O174" s="91"/>
      <c r="P174" s="246">
        <f>O174*H174</f>
        <v>0</v>
      </c>
      <c r="Q174" s="246">
        <v>2E-05</v>
      </c>
      <c r="R174" s="246">
        <f>Q174*H174</f>
        <v>0.004403600000000001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148</v>
      </c>
      <c r="AT174" s="248" t="s">
        <v>135</v>
      </c>
      <c r="AU174" s="248" t="s">
        <v>86</v>
      </c>
      <c r="AY174" s="17" t="s">
        <v>132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84</v>
      </c>
      <c r="BK174" s="249">
        <f>ROUND(I174*H174,2)</f>
        <v>0</v>
      </c>
      <c r="BL174" s="17" t="s">
        <v>148</v>
      </c>
      <c r="BM174" s="248" t="s">
        <v>1113</v>
      </c>
    </row>
    <row r="175" spans="1:65" s="2" customFormat="1" ht="16.5" customHeight="1">
      <c r="A175" s="38"/>
      <c r="B175" s="39"/>
      <c r="C175" s="281" t="s">
        <v>299</v>
      </c>
      <c r="D175" s="281" t="s">
        <v>271</v>
      </c>
      <c r="E175" s="282" t="s">
        <v>1114</v>
      </c>
      <c r="F175" s="283" t="s">
        <v>1115</v>
      </c>
      <c r="G175" s="284" t="s">
        <v>291</v>
      </c>
      <c r="H175" s="285">
        <v>226.785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41</v>
      </c>
      <c r="O175" s="91"/>
      <c r="P175" s="246">
        <f>O175*H175</f>
        <v>0</v>
      </c>
      <c r="Q175" s="246">
        <v>0.01662</v>
      </c>
      <c r="R175" s="246">
        <f>Q175*H175</f>
        <v>3.7691667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220</v>
      </c>
      <c r="AT175" s="248" t="s">
        <v>271</v>
      </c>
      <c r="AU175" s="248" t="s">
        <v>86</v>
      </c>
      <c r="AY175" s="17" t="s">
        <v>132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84</v>
      </c>
      <c r="BK175" s="249">
        <f>ROUND(I175*H175,2)</f>
        <v>0</v>
      </c>
      <c r="BL175" s="17" t="s">
        <v>148</v>
      </c>
      <c r="BM175" s="248" t="s">
        <v>1116</v>
      </c>
    </row>
    <row r="176" spans="1:51" s="13" customFormat="1" ht="12">
      <c r="A176" s="13"/>
      <c r="B176" s="259"/>
      <c r="C176" s="260"/>
      <c r="D176" s="250" t="s">
        <v>189</v>
      </c>
      <c r="E176" s="261" t="s">
        <v>1</v>
      </c>
      <c r="F176" s="262" t="s">
        <v>1117</v>
      </c>
      <c r="G176" s="260"/>
      <c r="H176" s="263">
        <v>226.785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189</v>
      </c>
      <c r="AU176" s="269" t="s">
        <v>86</v>
      </c>
      <c r="AV176" s="13" t="s">
        <v>86</v>
      </c>
      <c r="AW176" s="13" t="s">
        <v>32</v>
      </c>
      <c r="AX176" s="13" t="s">
        <v>84</v>
      </c>
      <c r="AY176" s="269" t="s">
        <v>132</v>
      </c>
    </row>
    <row r="177" spans="1:65" s="2" customFormat="1" ht="33" customHeight="1">
      <c r="A177" s="38"/>
      <c r="B177" s="39"/>
      <c r="C177" s="236" t="s">
        <v>306</v>
      </c>
      <c r="D177" s="236" t="s">
        <v>135</v>
      </c>
      <c r="E177" s="237" t="s">
        <v>1118</v>
      </c>
      <c r="F177" s="238" t="s">
        <v>1119</v>
      </c>
      <c r="G177" s="239" t="s">
        <v>358</v>
      </c>
      <c r="H177" s="240">
        <v>1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41</v>
      </c>
      <c r="O177" s="91"/>
      <c r="P177" s="246">
        <f>O177*H177</f>
        <v>0</v>
      </c>
      <c r="Q177" s="246">
        <v>1E-05</v>
      </c>
      <c r="R177" s="246">
        <f>Q177*H177</f>
        <v>1E-05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148</v>
      </c>
      <c r="AT177" s="248" t="s">
        <v>135</v>
      </c>
      <c r="AU177" s="248" t="s">
        <v>86</v>
      </c>
      <c r="AY177" s="17" t="s">
        <v>132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84</v>
      </c>
      <c r="BK177" s="249">
        <f>ROUND(I177*H177,2)</f>
        <v>0</v>
      </c>
      <c r="BL177" s="17" t="s">
        <v>148</v>
      </c>
      <c r="BM177" s="248" t="s">
        <v>1120</v>
      </c>
    </row>
    <row r="178" spans="1:65" s="2" customFormat="1" ht="21.75" customHeight="1">
      <c r="A178" s="38"/>
      <c r="B178" s="39"/>
      <c r="C178" s="281" t="s">
        <v>310</v>
      </c>
      <c r="D178" s="281" t="s">
        <v>271</v>
      </c>
      <c r="E178" s="282" t="s">
        <v>1121</v>
      </c>
      <c r="F178" s="283" t="s">
        <v>1122</v>
      </c>
      <c r="G178" s="284" t="s">
        <v>358</v>
      </c>
      <c r="H178" s="285">
        <v>1</v>
      </c>
      <c r="I178" s="286"/>
      <c r="J178" s="287">
        <f>ROUND(I178*H178,2)</f>
        <v>0</v>
      </c>
      <c r="K178" s="288"/>
      <c r="L178" s="289"/>
      <c r="M178" s="290" t="s">
        <v>1</v>
      </c>
      <c r="N178" s="291" t="s">
        <v>41</v>
      </c>
      <c r="O178" s="91"/>
      <c r="P178" s="246">
        <f>O178*H178</f>
        <v>0</v>
      </c>
      <c r="Q178" s="246">
        <v>0.0043</v>
      </c>
      <c r="R178" s="246">
        <f>Q178*H178</f>
        <v>0.0043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220</v>
      </c>
      <c r="AT178" s="248" t="s">
        <v>271</v>
      </c>
      <c r="AU178" s="248" t="s">
        <v>86</v>
      </c>
      <c r="AY178" s="17" t="s">
        <v>132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84</v>
      </c>
      <c r="BK178" s="249">
        <f>ROUND(I178*H178,2)</f>
        <v>0</v>
      </c>
      <c r="BL178" s="17" t="s">
        <v>148</v>
      </c>
      <c r="BM178" s="248" t="s">
        <v>1123</v>
      </c>
    </row>
    <row r="179" spans="1:65" s="2" customFormat="1" ht="33" customHeight="1">
      <c r="A179" s="38"/>
      <c r="B179" s="39"/>
      <c r="C179" s="236" t="s">
        <v>315</v>
      </c>
      <c r="D179" s="236" t="s">
        <v>135</v>
      </c>
      <c r="E179" s="237" t="s">
        <v>1124</v>
      </c>
      <c r="F179" s="238" t="s">
        <v>1125</v>
      </c>
      <c r="G179" s="239" t="s">
        <v>358</v>
      </c>
      <c r="H179" s="240">
        <v>4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41</v>
      </c>
      <c r="O179" s="91"/>
      <c r="P179" s="246">
        <f>O179*H179</f>
        <v>0</v>
      </c>
      <c r="Q179" s="246">
        <v>1E-05</v>
      </c>
      <c r="R179" s="246">
        <f>Q179*H179</f>
        <v>4E-05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148</v>
      </c>
      <c r="AT179" s="248" t="s">
        <v>135</v>
      </c>
      <c r="AU179" s="248" t="s">
        <v>86</v>
      </c>
      <c r="AY179" s="17" t="s">
        <v>132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84</v>
      </c>
      <c r="BK179" s="249">
        <f>ROUND(I179*H179,2)</f>
        <v>0</v>
      </c>
      <c r="BL179" s="17" t="s">
        <v>148</v>
      </c>
      <c r="BM179" s="248" t="s">
        <v>1126</v>
      </c>
    </row>
    <row r="180" spans="1:65" s="2" customFormat="1" ht="21.75" customHeight="1">
      <c r="A180" s="38"/>
      <c r="B180" s="39"/>
      <c r="C180" s="281" t="s">
        <v>319</v>
      </c>
      <c r="D180" s="281" t="s">
        <v>271</v>
      </c>
      <c r="E180" s="282" t="s">
        <v>414</v>
      </c>
      <c r="F180" s="283" t="s">
        <v>1127</v>
      </c>
      <c r="G180" s="284" t="s">
        <v>358</v>
      </c>
      <c r="H180" s="285">
        <v>1</v>
      </c>
      <c r="I180" s="286"/>
      <c r="J180" s="287">
        <f>ROUND(I180*H180,2)</f>
        <v>0</v>
      </c>
      <c r="K180" s="288"/>
      <c r="L180" s="289"/>
      <c r="M180" s="290" t="s">
        <v>1</v>
      </c>
      <c r="N180" s="291" t="s">
        <v>41</v>
      </c>
      <c r="O180" s="91"/>
      <c r="P180" s="246">
        <f>O180*H180</f>
        <v>0</v>
      </c>
      <c r="Q180" s="246">
        <v>0.0073</v>
      </c>
      <c r="R180" s="246">
        <f>Q180*H180</f>
        <v>0.0073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220</v>
      </c>
      <c r="AT180" s="248" t="s">
        <v>271</v>
      </c>
      <c r="AU180" s="248" t="s">
        <v>86</v>
      </c>
      <c r="AY180" s="17" t="s">
        <v>132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148</v>
      </c>
      <c r="BM180" s="248" t="s">
        <v>1128</v>
      </c>
    </row>
    <row r="181" spans="1:65" s="2" customFormat="1" ht="21.75" customHeight="1">
      <c r="A181" s="38"/>
      <c r="B181" s="39"/>
      <c r="C181" s="281" t="s">
        <v>324</v>
      </c>
      <c r="D181" s="281" t="s">
        <v>271</v>
      </c>
      <c r="E181" s="282" t="s">
        <v>418</v>
      </c>
      <c r="F181" s="283" t="s">
        <v>1129</v>
      </c>
      <c r="G181" s="284" t="s">
        <v>358</v>
      </c>
      <c r="H181" s="285">
        <v>3</v>
      </c>
      <c r="I181" s="286"/>
      <c r="J181" s="287">
        <f>ROUND(I181*H181,2)</f>
        <v>0</v>
      </c>
      <c r="K181" s="288"/>
      <c r="L181" s="289"/>
      <c r="M181" s="290" t="s">
        <v>1</v>
      </c>
      <c r="N181" s="291" t="s">
        <v>41</v>
      </c>
      <c r="O181" s="91"/>
      <c r="P181" s="246">
        <f>O181*H181</f>
        <v>0</v>
      </c>
      <c r="Q181" s="246">
        <v>0.0083</v>
      </c>
      <c r="R181" s="246">
        <f>Q181*H181</f>
        <v>0.0249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220</v>
      </c>
      <c r="AT181" s="248" t="s">
        <v>271</v>
      </c>
      <c r="AU181" s="248" t="s">
        <v>86</v>
      </c>
      <c r="AY181" s="17" t="s">
        <v>132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84</v>
      </c>
      <c r="BK181" s="249">
        <f>ROUND(I181*H181,2)</f>
        <v>0</v>
      </c>
      <c r="BL181" s="17" t="s">
        <v>148</v>
      </c>
      <c r="BM181" s="248" t="s">
        <v>1130</v>
      </c>
    </row>
    <row r="182" spans="1:65" s="2" customFormat="1" ht="16.5" customHeight="1">
      <c r="A182" s="38"/>
      <c r="B182" s="39"/>
      <c r="C182" s="236" t="s">
        <v>329</v>
      </c>
      <c r="D182" s="236" t="s">
        <v>135</v>
      </c>
      <c r="E182" s="237" t="s">
        <v>1131</v>
      </c>
      <c r="F182" s="238" t="s">
        <v>1132</v>
      </c>
      <c r="G182" s="239" t="s">
        <v>291</v>
      </c>
      <c r="H182" s="240">
        <v>287.74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41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148</v>
      </c>
      <c r="AT182" s="248" t="s">
        <v>135</v>
      </c>
      <c r="AU182" s="248" t="s">
        <v>86</v>
      </c>
      <c r="AY182" s="17" t="s">
        <v>132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84</v>
      </c>
      <c r="BK182" s="249">
        <f>ROUND(I182*H182,2)</f>
        <v>0</v>
      </c>
      <c r="BL182" s="17" t="s">
        <v>148</v>
      </c>
      <c r="BM182" s="248" t="s">
        <v>1133</v>
      </c>
    </row>
    <row r="183" spans="1:51" s="13" customFormat="1" ht="12">
      <c r="A183" s="13"/>
      <c r="B183" s="259"/>
      <c r="C183" s="260"/>
      <c r="D183" s="250" t="s">
        <v>189</v>
      </c>
      <c r="E183" s="261" t="s">
        <v>1</v>
      </c>
      <c r="F183" s="262" t="s">
        <v>1134</v>
      </c>
      <c r="G183" s="260"/>
      <c r="H183" s="263">
        <v>287.74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189</v>
      </c>
      <c r="AU183" s="269" t="s">
        <v>86</v>
      </c>
      <c r="AV183" s="13" t="s">
        <v>86</v>
      </c>
      <c r="AW183" s="13" t="s">
        <v>32</v>
      </c>
      <c r="AX183" s="13" t="s">
        <v>84</v>
      </c>
      <c r="AY183" s="269" t="s">
        <v>132</v>
      </c>
    </row>
    <row r="184" spans="1:65" s="2" customFormat="1" ht="21.75" customHeight="1">
      <c r="A184" s="38"/>
      <c r="B184" s="39"/>
      <c r="C184" s="236" t="s">
        <v>335</v>
      </c>
      <c r="D184" s="236" t="s">
        <v>135</v>
      </c>
      <c r="E184" s="237" t="s">
        <v>1135</v>
      </c>
      <c r="F184" s="238" t="s">
        <v>1136</v>
      </c>
      <c r="G184" s="239" t="s">
        <v>291</v>
      </c>
      <c r="H184" s="240">
        <v>287.74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41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148</v>
      </c>
      <c r="AT184" s="248" t="s">
        <v>135</v>
      </c>
      <c r="AU184" s="248" t="s">
        <v>86</v>
      </c>
      <c r="AY184" s="17" t="s">
        <v>132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84</v>
      </c>
      <c r="BK184" s="249">
        <f>ROUND(I184*H184,2)</f>
        <v>0</v>
      </c>
      <c r="BL184" s="17" t="s">
        <v>148</v>
      </c>
      <c r="BM184" s="248" t="s">
        <v>1137</v>
      </c>
    </row>
    <row r="185" spans="1:65" s="2" customFormat="1" ht="33" customHeight="1">
      <c r="A185" s="38"/>
      <c r="B185" s="39"/>
      <c r="C185" s="236" t="s">
        <v>339</v>
      </c>
      <c r="D185" s="236" t="s">
        <v>135</v>
      </c>
      <c r="E185" s="237" t="s">
        <v>1138</v>
      </c>
      <c r="F185" s="238" t="s">
        <v>1139</v>
      </c>
      <c r="G185" s="239" t="s">
        <v>358</v>
      </c>
      <c r="H185" s="240">
        <v>8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41</v>
      </c>
      <c r="O185" s="91"/>
      <c r="P185" s="246">
        <f>O185*H185</f>
        <v>0</v>
      </c>
      <c r="Q185" s="246">
        <v>2.11676</v>
      </c>
      <c r="R185" s="246">
        <f>Q185*H185</f>
        <v>16.93408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148</v>
      </c>
      <c r="AT185" s="248" t="s">
        <v>135</v>
      </c>
      <c r="AU185" s="248" t="s">
        <v>86</v>
      </c>
      <c r="AY185" s="17" t="s">
        <v>132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84</v>
      </c>
      <c r="BK185" s="249">
        <f>ROUND(I185*H185,2)</f>
        <v>0</v>
      </c>
      <c r="BL185" s="17" t="s">
        <v>148</v>
      </c>
      <c r="BM185" s="248" t="s">
        <v>1140</v>
      </c>
    </row>
    <row r="186" spans="1:65" s="2" customFormat="1" ht="21.75" customHeight="1">
      <c r="A186" s="38"/>
      <c r="B186" s="39"/>
      <c r="C186" s="281" t="s">
        <v>344</v>
      </c>
      <c r="D186" s="281" t="s">
        <v>271</v>
      </c>
      <c r="E186" s="282" t="s">
        <v>1141</v>
      </c>
      <c r="F186" s="283" t="s">
        <v>1142</v>
      </c>
      <c r="G186" s="284" t="s">
        <v>358</v>
      </c>
      <c r="H186" s="285">
        <v>8</v>
      </c>
      <c r="I186" s="286"/>
      <c r="J186" s="287">
        <f>ROUND(I186*H186,2)</f>
        <v>0</v>
      </c>
      <c r="K186" s="288"/>
      <c r="L186" s="289"/>
      <c r="M186" s="290" t="s">
        <v>1</v>
      </c>
      <c r="N186" s="291" t="s">
        <v>41</v>
      </c>
      <c r="O186" s="91"/>
      <c r="P186" s="246">
        <f>O186*H186</f>
        <v>0</v>
      </c>
      <c r="Q186" s="246">
        <v>0.548</v>
      </c>
      <c r="R186" s="246">
        <f>Q186*H186</f>
        <v>4.384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220</v>
      </c>
      <c r="AT186" s="248" t="s">
        <v>271</v>
      </c>
      <c r="AU186" s="248" t="s">
        <v>86</v>
      </c>
      <c r="AY186" s="17" t="s">
        <v>132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84</v>
      </c>
      <c r="BK186" s="249">
        <f>ROUND(I186*H186,2)</f>
        <v>0</v>
      </c>
      <c r="BL186" s="17" t="s">
        <v>148</v>
      </c>
      <c r="BM186" s="248" t="s">
        <v>1143</v>
      </c>
    </row>
    <row r="187" spans="1:65" s="2" customFormat="1" ht="21.75" customHeight="1">
      <c r="A187" s="38"/>
      <c r="B187" s="39"/>
      <c r="C187" s="281" t="s">
        <v>349</v>
      </c>
      <c r="D187" s="281" t="s">
        <v>271</v>
      </c>
      <c r="E187" s="282" t="s">
        <v>1144</v>
      </c>
      <c r="F187" s="283" t="s">
        <v>1145</v>
      </c>
      <c r="G187" s="284" t="s">
        <v>358</v>
      </c>
      <c r="H187" s="285">
        <v>2</v>
      </c>
      <c r="I187" s="286"/>
      <c r="J187" s="287">
        <f>ROUND(I187*H187,2)</f>
        <v>0</v>
      </c>
      <c r="K187" s="288"/>
      <c r="L187" s="289"/>
      <c r="M187" s="290" t="s">
        <v>1</v>
      </c>
      <c r="N187" s="291" t="s">
        <v>41</v>
      </c>
      <c r="O187" s="91"/>
      <c r="P187" s="246">
        <f>O187*H187</f>
        <v>0</v>
      </c>
      <c r="Q187" s="246">
        <v>0.04</v>
      </c>
      <c r="R187" s="246">
        <f>Q187*H187</f>
        <v>0.08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220</v>
      </c>
      <c r="AT187" s="248" t="s">
        <v>271</v>
      </c>
      <c r="AU187" s="248" t="s">
        <v>86</v>
      </c>
      <c r="AY187" s="17" t="s">
        <v>132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84</v>
      </c>
      <c r="BK187" s="249">
        <f>ROUND(I187*H187,2)</f>
        <v>0</v>
      </c>
      <c r="BL187" s="17" t="s">
        <v>148</v>
      </c>
      <c r="BM187" s="248" t="s">
        <v>1146</v>
      </c>
    </row>
    <row r="188" spans="1:65" s="2" customFormat="1" ht="21.75" customHeight="1">
      <c r="A188" s="38"/>
      <c r="B188" s="39"/>
      <c r="C188" s="281" t="s">
        <v>355</v>
      </c>
      <c r="D188" s="281" t="s">
        <v>271</v>
      </c>
      <c r="E188" s="282" t="s">
        <v>1147</v>
      </c>
      <c r="F188" s="283" t="s">
        <v>1148</v>
      </c>
      <c r="G188" s="284" t="s">
        <v>358</v>
      </c>
      <c r="H188" s="285">
        <v>1</v>
      </c>
      <c r="I188" s="286"/>
      <c r="J188" s="287">
        <f>ROUND(I188*H188,2)</f>
        <v>0</v>
      </c>
      <c r="K188" s="288"/>
      <c r="L188" s="289"/>
      <c r="M188" s="290" t="s">
        <v>1</v>
      </c>
      <c r="N188" s="291" t="s">
        <v>41</v>
      </c>
      <c r="O188" s="91"/>
      <c r="P188" s="246">
        <f>O188*H188</f>
        <v>0</v>
      </c>
      <c r="Q188" s="246">
        <v>0.028</v>
      </c>
      <c r="R188" s="246">
        <f>Q188*H188</f>
        <v>0.028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220</v>
      </c>
      <c r="AT188" s="248" t="s">
        <v>271</v>
      </c>
      <c r="AU188" s="248" t="s">
        <v>86</v>
      </c>
      <c r="AY188" s="17" t="s">
        <v>132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84</v>
      </c>
      <c r="BK188" s="249">
        <f>ROUND(I188*H188,2)</f>
        <v>0</v>
      </c>
      <c r="BL188" s="17" t="s">
        <v>148</v>
      </c>
      <c r="BM188" s="248" t="s">
        <v>1149</v>
      </c>
    </row>
    <row r="189" spans="1:65" s="2" customFormat="1" ht="21.75" customHeight="1">
      <c r="A189" s="38"/>
      <c r="B189" s="39"/>
      <c r="C189" s="281" t="s">
        <v>360</v>
      </c>
      <c r="D189" s="281" t="s">
        <v>271</v>
      </c>
      <c r="E189" s="282" t="s">
        <v>1150</v>
      </c>
      <c r="F189" s="283" t="s">
        <v>1151</v>
      </c>
      <c r="G189" s="284" t="s">
        <v>358</v>
      </c>
      <c r="H189" s="285">
        <v>1</v>
      </c>
      <c r="I189" s="286"/>
      <c r="J189" s="287">
        <f>ROUND(I189*H189,2)</f>
        <v>0</v>
      </c>
      <c r="K189" s="288"/>
      <c r="L189" s="289"/>
      <c r="M189" s="290" t="s">
        <v>1</v>
      </c>
      <c r="N189" s="291" t="s">
        <v>41</v>
      </c>
      <c r="O189" s="91"/>
      <c r="P189" s="246">
        <f>O189*H189</f>
        <v>0</v>
      </c>
      <c r="Q189" s="246">
        <v>0.081</v>
      </c>
      <c r="R189" s="246">
        <f>Q189*H189</f>
        <v>0.081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220</v>
      </c>
      <c r="AT189" s="248" t="s">
        <v>271</v>
      </c>
      <c r="AU189" s="248" t="s">
        <v>86</v>
      </c>
      <c r="AY189" s="17" t="s">
        <v>132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84</v>
      </c>
      <c r="BK189" s="249">
        <f>ROUND(I189*H189,2)</f>
        <v>0</v>
      </c>
      <c r="BL189" s="17" t="s">
        <v>148</v>
      </c>
      <c r="BM189" s="248" t="s">
        <v>1152</v>
      </c>
    </row>
    <row r="190" spans="1:65" s="2" customFormat="1" ht="21.75" customHeight="1">
      <c r="A190" s="38"/>
      <c r="B190" s="39"/>
      <c r="C190" s="281" t="s">
        <v>364</v>
      </c>
      <c r="D190" s="281" t="s">
        <v>271</v>
      </c>
      <c r="E190" s="282" t="s">
        <v>1153</v>
      </c>
      <c r="F190" s="283" t="s">
        <v>1154</v>
      </c>
      <c r="G190" s="284" t="s">
        <v>358</v>
      </c>
      <c r="H190" s="285">
        <v>8</v>
      </c>
      <c r="I190" s="286"/>
      <c r="J190" s="287">
        <f>ROUND(I190*H190,2)</f>
        <v>0</v>
      </c>
      <c r="K190" s="288"/>
      <c r="L190" s="289"/>
      <c r="M190" s="290" t="s">
        <v>1</v>
      </c>
      <c r="N190" s="291" t="s">
        <v>41</v>
      </c>
      <c r="O190" s="91"/>
      <c r="P190" s="246">
        <f>O190*H190</f>
        <v>0</v>
      </c>
      <c r="Q190" s="246">
        <v>0.165</v>
      </c>
      <c r="R190" s="246">
        <f>Q190*H190</f>
        <v>1.32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220</v>
      </c>
      <c r="AT190" s="248" t="s">
        <v>271</v>
      </c>
      <c r="AU190" s="248" t="s">
        <v>86</v>
      </c>
      <c r="AY190" s="17" t="s">
        <v>132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84</v>
      </c>
      <c r="BK190" s="249">
        <f>ROUND(I190*H190,2)</f>
        <v>0</v>
      </c>
      <c r="BL190" s="17" t="s">
        <v>148</v>
      </c>
      <c r="BM190" s="248" t="s">
        <v>1155</v>
      </c>
    </row>
    <row r="191" spans="1:65" s="2" customFormat="1" ht="21.75" customHeight="1">
      <c r="A191" s="38"/>
      <c r="B191" s="39"/>
      <c r="C191" s="281" t="s">
        <v>368</v>
      </c>
      <c r="D191" s="281" t="s">
        <v>271</v>
      </c>
      <c r="E191" s="282" t="s">
        <v>1156</v>
      </c>
      <c r="F191" s="283" t="s">
        <v>1157</v>
      </c>
      <c r="G191" s="284" t="s">
        <v>358</v>
      </c>
      <c r="H191" s="285">
        <v>4</v>
      </c>
      <c r="I191" s="286"/>
      <c r="J191" s="287">
        <f>ROUND(I191*H191,2)</f>
        <v>0</v>
      </c>
      <c r="K191" s="288"/>
      <c r="L191" s="289"/>
      <c r="M191" s="290" t="s">
        <v>1</v>
      </c>
      <c r="N191" s="291" t="s">
        <v>41</v>
      </c>
      <c r="O191" s="91"/>
      <c r="P191" s="246">
        <f>O191*H191</f>
        <v>0</v>
      </c>
      <c r="Q191" s="246">
        <v>0.254</v>
      </c>
      <c r="R191" s="246">
        <f>Q191*H191</f>
        <v>1.016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220</v>
      </c>
      <c r="AT191" s="248" t="s">
        <v>271</v>
      </c>
      <c r="AU191" s="248" t="s">
        <v>86</v>
      </c>
      <c r="AY191" s="17" t="s">
        <v>132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84</v>
      </c>
      <c r="BK191" s="249">
        <f>ROUND(I191*H191,2)</f>
        <v>0</v>
      </c>
      <c r="BL191" s="17" t="s">
        <v>148</v>
      </c>
      <c r="BM191" s="248" t="s">
        <v>1158</v>
      </c>
    </row>
    <row r="192" spans="1:65" s="2" customFormat="1" ht="16.5" customHeight="1">
      <c r="A192" s="38"/>
      <c r="B192" s="39"/>
      <c r="C192" s="281" t="s">
        <v>372</v>
      </c>
      <c r="D192" s="281" t="s">
        <v>271</v>
      </c>
      <c r="E192" s="282" t="s">
        <v>1159</v>
      </c>
      <c r="F192" s="283" t="s">
        <v>1160</v>
      </c>
      <c r="G192" s="284" t="s">
        <v>358</v>
      </c>
      <c r="H192" s="285">
        <v>1</v>
      </c>
      <c r="I192" s="286"/>
      <c r="J192" s="287">
        <f>ROUND(I192*H192,2)</f>
        <v>0</v>
      </c>
      <c r="K192" s="288"/>
      <c r="L192" s="289"/>
      <c r="M192" s="290" t="s">
        <v>1</v>
      </c>
      <c r="N192" s="291" t="s">
        <v>41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220</v>
      </c>
      <c r="AT192" s="248" t="s">
        <v>271</v>
      </c>
      <c r="AU192" s="248" t="s">
        <v>86</v>
      </c>
      <c r="AY192" s="17" t="s">
        <v>132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148</v>
      </c>
      <c r="BM192" s="248" t="s">
        <v>1161</v>
      </c>
    </row>
    <row r="193" spans="1:65" s="2" customFormat="1" ht="21.75" customHeight="1">
      <c r="A193" s="38"/>
      <c r="B193" s="39"/>
      <c r="C193" s="281" t="s">
        <v>376</v>
      </c>
      <c r="D193" s="281" t="s">
        <v>271</v>
      </c>
      <c r="E193" s="282" t="s">
        <v>1162</v>
      </c>
      <c r="F193" s="283" t="s">
        <v>1163</v>
      </c>
      <c r="G193" s="284" t="s">
        <v>358</v>
      </c>
      <c r="H193" s="285">
        <v>4</v>
      </c>
      <c r="I193" s="286"/>
      <c r="J193" s="287">
        <f>ROUND(I193*H193,2)</f>
        <v>0</v>
      </c>
      <c r="K193" s="288"/>
      <c r="L193" s="289"/>
      <c r="M193" s="290" t="s">
        <v>1</v>
      </c>
      <c r="N193" s="291" t="s">
        <v>41</v>
      </c>
      <c r="O193" s="91"/>
      <c r="P193" s="246">
        <f>O193*H193</f>
        <v>0</v>
      </c>
      <c r="Q193" s="246">
        <v>0.051</v>
      </c>
      <c r="R193" s="246">
        <f>Q193*H193</f>
        <v>0.204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220</v>
      </c>
      <c r="AT193" s="248" t="s">
        <v>271</v>
      </c>
      <c r="AU193" s="248" t="s">
        <v>86</v>
      </c>
      <c r="AY193" s="17" t="s">
        <v>132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84</v>
      </c>
      <c r="BK193" s="249">
        <f>ROUND(I193*H193,2)</f>
        <v>0</v>
      </c>
      <c r="BL193" s="17" t="s">
        <v>148</v>
      </c>
      <c r="BM193" s="248" t="s">
        <v>1164</v>
      </c>
    </row>
    <row r="194" spans="1:65" s="2" customFormat="1" ht="21.75" customHeight="1">
      <c r="A194" s="38"/>
      <c r="B194" s="39"/>
      <c r="C194" s="281" t="s">
        <v>382</v>
      </c>
      <c r="D194" s="281" t="s">
        <v>271</v>
      </c>
      <c r="E194" s="282" t="s">
        <v>1165</v>
      </c>
      <c r="F194" s="283" t="s">
        <v>1166</v>
      </c>
      <c r="G194" s="284" t="s">
        <v>358</v>
      </c>
      <c r="H194" s="285">
        <v>3</v>
      </c>
      <c r="I194" s="286"/>
      <c r="J194" s="287">
        <f>ROUND(I194*H194,2)</f>
        <v>0</v>
      </c>
      <c r="K194" s="288"/>
      <c r="L194" s="289"/>
      <c r="M194" s="290" t="s">
        <v>1</v>
      </c>
      <c r="N194" s="291" t="s">
        <v>41</v>
      </c>
      <c r="O194" s="91"/>
      <c r="P194" s="246">
        <f>O194*H194</f>
        <v>0</v>
      </c>
      <c r="Q194" s="246">
        <v>0.506</v>
      </c>
      <c r="R194" s="246">
        <f>Q194*H194</f>
        <v>1.518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220</v>
      </c>
      <c r="AT194" s="248" t="s">
        <v>271</v>
      </c>
      <c r="AU194" s="248" t="s">
        <v>86</v>
      </c>
      <c r="AY194" s="17" t="s">
        <v>132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84</v>
      </c>
      <c r="BK194" s="249">
        <f>ROUND(I194*H194,2)</f>
        <v>0</v>
      </c>
      <c r="BL194" s="17" t="s">
        <v>148</v>
      </c>
      <c r="BM194" s="248" t="s">
        <v>1167</v>
      </c>
    </row>
    <row r="195" spans="1:65" s="2" customFormat="1" ht="21.75" customHeight="1">
      <c r="A195" s="38"/>
      <c r="B195" s="39"/>
      <c r="C195" s="281" t="s">
        <v>387</v>
      </c>
      <c r="D195" s="281" t="s">
        <v>271</v>
      </c>
      <c r="E195" s="282" t="s">
        <v>1168</v>
      </c>
      <c r="F195" s="283" t="s">
        <v>1169</v>
      </c>
      <c r="G195" s="284" t="s">
        <v>358</v>
      </c>
      <c r="H195" s="285">
        <v>5</v>
      </c>
      <c r="I195" s="286"/>
      <c r="J195" s="287">
        <f>ROUND(I195*H195,2)</f>
        <v>0</v>
      </c>
      <c r="K195" s="288"/>
      <c r="L195" s="289"/>
      <c r="M195" s="290" t="s">
        <v>1</v>
      </c>
      <c r="N195" s="291" t="s">
        <v>41</v>
      </c>
      <c r="O195" s="91"/>
      <c r="P195" s="246">
        <f>O195*H195</f>
        <v>0</v>
      </c>
      <c r="Q195" s="246">
        <v>0.065</v>
      </c>
      <c r="R195" s="246">
        <f>Q195*H195</f>
        <v>0.325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220</v>
      </c>
      <c r="AT195" s="248" t="s">
        <v>271</v>
      </c>
      <c r="AU195" s="248" t="s">
        <v>86</v>
      </c>
      <c r="AY195" s="17" t="s">
        <v>132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84</v>
      </c>
      <c r="BK195" s="249">
        <f>ROUND(I195*H195,2)</f>
        <v>0</v>
      </c>
      <c r="BL195" s="17" t="s">
        <v>148</v>
      </c>
      <c r="BM195" s="248" t="s">
        <v>1170</v>
      </c>
    </row>
    <row r="196" spans="1:65" s="2" customFormat="1" ht="21.75" customHeight="1">
      <c r="A196" s="38"/>
      <c r="B196" s="39"/>
      <c r="C196" s="281" t="s">
        <v>392</v>
      </c>
      <c r="D196" s="281" t="s">
        <v>271</v>
      </c>
      <c r="E196" s="282" t="s">
        <v>1171</v>
      </c>
      <c r="F196" s="283" t="s">
        <v>1172</v>
      </c>
      <c r="G196" s="284" t="s">
        <v>358</v>
      </c>
      <c r="H196" s="285">
        <v>1</v>
      </c>
      <c r="I196" s="286"/>
      <c r="J196" s="287">
        <f>ROUND(I196*H196,2)</f>
        <v>0</v>
      </c>
      <c r="K196" s="288"/>
      <c r="L196" s="289"/>
      <c r="M196" s="290" t="s">
        <v>1</v>
      </c>
      <c r="N196" s="291" t="s">
        <v>41</v>
      </c>
      <c r="O196" s="91"/>
      <c r="P196" s="246">
        <f>O196*H196</f>
        <v>0</v>
      </c>
      <c r="Q196" s="246">
        <v>1.013</v>
      </c>
      <c r="R196" s="246">
        <f>Q196*H196</f>
        <v>1.013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220</v>
      </c>
      <c r="AT196" s="248" t="s">
        <v>271</v>
      </c>
      <c r="AU196" s="248" t="s">
        <v>86</v>
      </c>
      <c r="AY196" s="17" t="s">
        <v>132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148</v>
      </c>
      <c r="BM196" s="248" t="s">
        <v>1173</v>
      </c>
    </row>
    <row r="197" spans="1:65" s="2" customFormat="1" ht="21.75" customHeight="1">
      <c r="A197" s="38"/>
      <c r="B197" s="39"/>
      <c r="C197" s="281" t="s">
        <v>396</v>
      </c>
      <c r="D197" s="281" t="s">
        <v>271</v>
      </c>
      <c r="E197" s="282" t="s">
        <v>1174</v>
      </c>
      <c r="F197" s="283" t="s">
        <v>1175</v>
      </c>
      <c r="G197" s="284" t="s">
        <v>358</v>
      </c>
      <c r="H197" s="285">
        <v>2</v>
      </c>
      <c r="I197" s="286"/>
      <c r="J197" s="287">
        <f>ROUND(I197*H197,2)</f>
        <v>0</v>
      </c>
      <c r="K197" s="288"/>
      <c r="L197" s="289"/>
      <c r="M197" s="290" t="s">
        <v>1</v>
      </c>
      <c r="N197" s="291" t="s">
        <v>41</v>
      </c>
      <c r="O197" s="91"/>
      <c r="P197" s="246">
        <f>O197*H197</f>
        <v>0</v>
      </c>
      <c r="Q197" s="246">
        <v>1.229</v>
      </c>
      <c r="R197" s="246">
        <f>Q197*H197</f>
        <v>2.458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220</v>
      </c>
      <c r="AT197" s="248" t="s">
        <v>271</v>
      </c>
      <c r="AU197" s="248" t="s">
        <v>86</v>
      </c>
      <c r="AY197" s="17" t="s">
        <v>132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84</v>
      </c>
      <c r="BK197" s="249">
        <f>ROUND(I197*H197,2)</f>
        <v>0</v>
      </c>
      <c r="BL197" s="17" t="s">
        <v>148</v>
      </c>
      <c r="BM197" s="248" t="s">
        <v>1176</v>
      </c>
    </row>
    <row r="198" spans="1:65" s="2" customFormat="1" ht="21.75" customHeight="1">
      <c r="A198" s="38"/>
      <c r="B198" s="39"/>
      <c r="C198" s="281" t="s">
        <v>400</v>
      </c>
      <c r="D198" s="281" t="s">
        <v>271</v>
      </c>
      <c r="E198" s="282" t="s">
        <v>1177</v>
      </c>
      <c r="F198" s="283" t="s">
        <v>1178</v>
      </c>
      <c r="G198" s="284" t="s">
        <v>358</v>
      </c>
      <c r="H198" s="285">
        <v>6</v>
      </c>
      <c r="I198" s="286"/>
      <c r="J198" s="287">
        <f>ROUND(I198*H198,2)</f>
        <v>0</v>
      </c>
      <c r="K198" s="288"/>
      <c r="L198" s="289"/>
      <c r="M198" s="290" t="s">
        <v>1</v>
      </c>
      <c r="N198" s="291" t="s">
        <v>41</v>
      </c>
      <c r="O198" s="91"/>
      <c r="P198" s="246">
        <f>O198*H198</f>
        <v>0</v>
      </c>
      <c r="Q198" s="246">
        <v>1.229</v>
      </c>
      <c r="R198" s="246">
        <f>Q198*H198</f>
        <v>7.3740000000000006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220</v>
      </c>
      <c r="AT198" s="248" t="s">
        <v>271</v>
      </c>
      <c r="AU198" s="248" t="s">
        <v>86</v>
      </c>
      <c r="AY198" s="17" t="s">
        <v>132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84</v>
      </c>
      <c r="BK198" s="249">
        <f>ROUND(I198*H198,2)</f>
        <v>0</v>
      </c>
      <c r="BL198" s="17" t="s">
        <v>148</v>
      </c>
      <c r="BM198" s="248" t="s">
        <v>1179</v>
      </c>
    </row>
    <row r="199" spans="1:63" s="12" customFormat="1" ht="22.8" customHeight="1">
      <c r="A199" s="12"/>
      <c r="B199" s="220"/>
      <c r="C199" s="221"/>
      <c r="D199" s="222" t="s">
        <v>75</v>
      </c>
      <c r="E199" s="234" t="s">
        <v>502</v>
      </c>
      <c r="F199" s="234" t="s">
        <v>503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P200</f>
        <v>0</v>
      </c>
      <c r="Q199" s="228"/>
      <c r="R199" s="229">
        <f>R200</f>
        <v>0</v>
      </c>
      <c r="S199" s="228"/>
      <c r="T199" s="230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1" t="s">
        <v>84</v>
      </c>
      <c r="AT199" s="232" t="s">
        <v>75</v>
      </c>
      <c r="AU199" s="232" t="s">
        <v>84</v>
      </c>
      <c r="AY199" s="231" t="s">
        <v>132</v>
      </c>
      <c r="BK199" s="233">
        <f>BK200</f>
        <v>0</v>
      </c>
    </row>
    <row r="200" spans="1:65" s="2" customFormat="1" ht="44.25" customHeight="1">
      <c r="A200" s="38"/>
      <c r="B200" s="39"/>
      <c r="C200" s="236" t="s">
        <v>405</v>
      </c>
      <c r="D200" s="236" t="s">
        <v>135</v>
      </c>
      <c r="E200" s="237" t="s">
        <v>1180</v>
      </c>
      <c r="F200" s="238" t="s">
        <v>1181</v>
      </c>
      <c r="G200" s="239" t="s">
        <v>254</v>
      </c>
      <c r="H200" s="240">
        <v>320.037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41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148</v>
      </c>
      <c r="AT200" s="248" t="s">
        <v>135</v>
      </c>
      <c r="AU200" s="248" t="s">
        <v>86</v>
      </c>
      <c r="AY200" s="17" t="s">
        <v>132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84</v>
      </c>
      <c r="BK200" s="249">
        <f>ROUND(I200*H200,2)</f>
        <v>0</v>
      </c>
      <c r="BL200" s="17" t="s">
        <v>148</v>
      </c>
      <c r="BM200" s="248" t="s">
        <v>1182</v>
      </c>
    </row>
    <row r="201" spans="1:63" s="12" customFormat="1" ht="25.9" customHeight="1">
      <c r="A201" s="12"/>
      <c r="B201" s="220"/>
      <c r="C201" s="221"/>
      <c r="D201" s="222" t="s">
        <v>75</v>
      </c>
      <c r="E201" s="223" t="s">
        <v>129</v>
      </c>
      <c r="F201" s="223" t="s">
        <v>130</v>
      </c>
      <c r="G201" s="221"/>
      <c r="H201" s="221"/>
      <c r="I201" s="224"/>
      <c r="J201" s="225">
        <f>BK201</f>
        <v>0</v>
      </c>
      <c r="K201" s="221"/>
      <c r="L201" s="226"/>
      <c r="M201" s="227"/>
      <c r="N201" s="228"/>
      <c r="O201" s="228"/>
      <c r="P201" s="229">
        <f>P202+P204</f>
        <v>0</v>
      </c>
      <c r="Q201" s="228"/>
      <c r="R201" s="229">
        <f>R202+R204</f>
        <v>0</v>
      </c>
      <c r="S201" s="228"/>
      <c r="T201" s="230">
        <f>T202+T204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131</v>
      </c>
      <c r="AT201" s="232" t="s">
        <v>75</v>
      </c>
      <c r="AU201" s="232" t="s">
        <v>76</v>
      </c>
      <c r="AY201" s="231" t="s">
        <v>132</v>
      </c>
      <c r="BK201" s="233">
        <f>BK202+BK204</f>
        <v>0</v>
      </c>
    </row>
    <row r="202" spans="1:63" s="12" customFormat="1" ht="22.8" customHeight="1">
      <c r="A202" s="12"/>
      <c r="B202" s="220"/>
      <c r="C202" s="221"/>
      <c r="D202" s="222" t="s">
        <v>75</v>
      </c>
      <c r="E202" s="234" t="s">
        <v>160</v>
      </c>
      <c r="F202" s="234" t="s">
        <v>161</v>
      </c>
      <c r="G202" s="221"/>
      <c r="H202" s="221"/>
      <c r="I202" s="224"/>
      <c r="J202" s="235">
        <f>BK202</f>
        <v>0</v>
      </c>
      <c r="K202" s="221"/>
      <c r="L202" s="226"/>
      <c r="M202" s="227"/>
      <c r="N202" s="228"/>
      <c r="O202" s="228"/>
      <c r="P202" s="229">
        <f>P203</f>
        <v>0</v>
      </c>
      <c r="Q202" s="228"/>
      <c r="R202" s="229">
        <f>R203</f>
        <v>0</v>
      </c>
      <c r="S202" s="228"/>
      <c r="T202" s="23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1" t="s">
        <v>131</v>
      </c>
      <c r="AT202" s="232" t="s">
        <v>75</v>
      </c>
      <c r="AU202" s="232" t="s">
        <v>84</v>
      </c>
      <c r="AY202" s="231" t="s">
        <v>132</v>
      </c>
      <c r="BK202" s="233">
        <f>BK203</f>
        <v>0</v>
      </c>
    </row>
    <row r="203" spans="1:65" s="2" customFormat="1" ht="16.5" customHeight="1">
      <c r="A203" s="38"/>
      <c r="B203" s="39"/>
      <c r="C203" s="236" t="s">
        <v>409</v>
      </c>
      <c r="D203" s="236" t="s">
        <v>135</v>
      </c>
      <c r="E203" s="237" t="s">
        <v>1183</v>
      </c>
      <c r="F203" s="238" t="s">
        <v>1184</v>
      </c>
      <c r="G203" s="239" t="s">
        <v>1185</v>
      </c>
      <c r="H203" s="240">
        <v>1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41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139</v>
      </c>
      <c r="AT203" s="248" t="s">
        <v>135</v>
      </c>
      <c r="AU203" s="248" t="s">
        <v>86</v>
      </c>
      <c r="AY203" s="17" t="s">
        <v>132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84</v>
      </c>
      <c r="BK203" s="249">
        <f>ROUND(I203*H203,2)</f>
        <v>0</v>
      </c>
      <c r="BL203" s="17" t="s">
        <v>139</v>
      </c>
      <c r="BM203" s="248" t="s">
        <v>1186</v>
      </c>
    </row>
    <row r="204" spans="1:63" s="12" customFormat="1" ht="22.8" customHeight="1">
      <c r="A204" s="12"/>
      <c r="B204" s="220"/>
      <c r="C204" s="221"/>
      <c r="D204" s="222" t="s">
        <v>75</v>
      </c>
      <c r="E204" s="234" t="s">
        <v>1187</v>
      </c>
      <c r="F204" s="234" t="s">
        <v>1188</v>
      </c>
      <c r="G204" s="221"/>
      <c r="H204" s="221"/>
      <c r="I204" s="224"/>
      <c r="J204" s="235">
        <f>BK204</f>
        <v>0</v>
      </c>
      <c r="K204" s="221"/>
      <c r="L204" s="226"/>
      <c r="M204" s="227"/>
      <c r="N204" s="228"/>
      <c r="O204" s="228"/>
      <c r="P204" s="229">
        <f>P205</f>
        <v>0</v>
      </c>
      <c r="Q204" s="228"/>
      <c r="R204" s="229">
        <f>R205</f>
        <v>0</v>
      </c>
      <c r="S204" s="228"/>
      <c r="T204" s="230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1" t="s">
        <v>131</v>
      </c>
      <c r="AT204" s="232" t="s">
        <v>75</v>
      </c>
      <c r="AU204" s="232" t="s">
        <v>84</v>
      </c>
      <c r="AY204" s="231" t="s">
        <v>132</v>
      </c>
      <c r="BK204" s="233">
        <f>BK205</f>
        <v>0</v>
      </c>
    </row>
    <row r="205" spans="1:65" s="2" customFormat="1" ht="16.5" customHeight="1">
      <c r="A205" s="38"/>
      <c r="B205" s="39"/>
      <c r="C205" s="236" t="s">
        <v>413</v>
      </c>
      <c r="D205" s="236" t="s">
        <v>135</v>
      </c>
      <c r="E205" s="237" t="s">
        <v>1189</v>
      </c>
      <c r="F205" s="238" t="s">
        <v>1190</v>
      </c>
      <c r="G205" s="239" t="s">
        <v>1185</v>
      </c>
      <c r="H205" s="240">
        <v>1</v>
      </c>
      <c r="I205" s="241"/>
      <c r="J205" s="242">
        <f>ROUND(I205*H205,2)</f>
        <v>0</v>
      </c>
      <c r="K205" s="243"/>
      <c r="L205" s="44"/>
      <c r="M205" s="254" t="s">
        <v>1</v>
      </c>
      <c r="N205" s="255" t="s">
        <v>41</v>
      </c>
      <c r="O205" s="256"/>
      <c r="P205" s="257">
        <f>O205*H205</f>
        <v>0</v>
      </c>
      <c r="Q205" s="257">
        <v>0</v>
      </c>
      <c r="R205" s="257">
        <f>Q205*H205</f>
        <v>0</v>
      </c>
      <c r="S205" s="257">
        <v>0</v>
      </c>
      <c r="T205" s="25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139</v>
      </c>
      <c r="AT205" s="248" t="s">
        <v>135</v>
      </c>
      <c r="AU205" s="248" t="s">
        <v>86</v>
      </c>
      <c r="AY205" s="17" t="s">
        <v>132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84</v>
      </c>
      <c r="BK205" s="249">
        <f>ROUND(I205*H205,2)</f>
        <v>0</v>
      </c>
      <c r="BL205" s="17" t="s">
        <v>139</v>
      </c>
      <c r="BM205" s="248" t="s">
        <v>1191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183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25:K20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  <c r="AZ2" s="305" t="s">
        <v>1192</v>
      </c>
      <c r="BA2" s="305" t="s">
        <v>1192</v>
      </c>
      <c r="BB2" s="305" t="s">
        <v>1</v>
      </c>
      <c r="BC2" s="305" t="s">
        <v>1193</v>
      </c>
      <c r="BD2" s="305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104</v>
      </c>
      <c r="AZ3" s="305" t="s">
        <v>1194</v>
      </c>
      <c r="BA3" s="305" t="s">
        <v>1194</v>
      </c>
      <c r="BB3" s="305" t="s">
        <v>1</v>
      </c>
      <c r="BC3" s="305" t="s">
        <v>1195</v>
      </c>
      <c r="BD3" s="305" t="s">
        <v>86</v>
      </c>
    </row>
    <row r="4" spans="2:56" s="1" customFormat="1" ht="24.95" customHeight="1">
      <c r="B4" s="20"/>
      <c r="D4" s="140" t="s">
        <v>105</v>
      </c>
      <c r="I4" s="136"/>
      <c r="L4" s="20"/>
      <c r="M4" s="141" t="s">
        <v>10</v>
      </c>
      <c r="AT4" s="17" t="s">
        <v>4</v>
      </c>
      <c r="AZ4" s="305" t="s">
        <v>1196</v>
      </c>
      <c r="BA4" s="305" t="s">
        <v>1196</v>
      </c>
      <c r="BB4" s="305" t="s">
        <v>1</v>
      </c>
      <c r="BC4" s="305" t="s">
        <v>234</v>
      </c>
      <c r="BD4" s="305" t="s">
        <v>86</v>
      </c>
    </row>
    <row r="5" spans="2:56" s="1" customFormat="1" ht="6.95" customHeight="1">
      <c r="B5" s="20"/>
      <c r="I5" s="136"/>
      <c r="L5" s="20"/>
      <c r="AZ5" s="305" t="s">
        <v>1197</v>
      </c>
      <c r="BA5" s="305" t="s">
        <v>1197</v>
      </c>
      <c r="BB5" s="305" t="s">
        <v>1</v>
      </c>
      <c r="BC5" s="305" t="s">
        <v>1198</v>
      </c>
      <c r="BD5" s="305" t="s">
        <v>86</v>
      </c>
    </row>
    <row r="6" spans="2:56" s="1" customFormat="1" ht="12" customHeight="1">
      <c r="B6" s="20"/>
      <c r="D6" s="142" t="s">
        <v>16</v>
      </c>
      <c r="I6" s="136"/>
      <c r="L6" s="20"/>
      <c r="AZ6" s="305" t="s">
        <v>1199</v>
      </c>
      <c r="BA6" s="305" t="s">
        <v>1199</v>
      </c>
      <c r="BB6" s="305" t="s">
        <v>1</v>
      </c>
      <c r="BC6" s="305" t="s">
        <v>1193</v>
      </c>
      <c r="BD6" s="305" t="s">
        <v>86</v>
      </c>
    </row>
    <row r="7" spans="2:56" s="1" customFormat="1" ht="16.5" customHeight="1">
      <c r="B7" s="20"/>
      <c r="E7" s="143" t="str">
        <f>'Rekapitulace stavby'!K6</f>
        <v>116037a - III-0267 Červený Újezd</v>
      </c>
      <c r="F7" s="142"/>
      <c r="G7" s="142"/>
      <c r="H7" s="142"/>
      <c r="I7" s="136"/>
      <c r="L7" s="20"/>
      <c r="AZ7" s="305" t="s">
        <v>1200</v>
      </c>
      <c r="BA7" s="305" t="s">
        <v>1200</v>
      </c>
      <c r="BB7" s="305" t="s">
        <v>1</v>
      </c>
      <c r="BC7" s="305" t="s">
        <v>1195</v>
      </c>
      <c r="BD7" s="305" t="s">
        <v>86</v>
      </c>
    </row>
    <row r="8" spans="1:56" s="2" customFormat="1" ht="12" customHeight="1">
      <c r="A8" s="38"/>
      <c r="B8" s="44"/>
      <c r="C8" s="38"/>
      <c r="D8" s="142" t="s">
        <v>106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305" t="s">
        <v>1201</v>
      </c>
      <c r="BA8" s="305" t="s">
        <v>1201</v>
      </c>
      <c r="BB8" s="305" t="s">
        <v>1</v>
      </c>
      <c r="BC8" s="305" t="s">
        <v>234</v>
      </c>
      <c r="BD8" s="305" t="s">
        <v>86</v>
      </c>
    </row>
    <row r="9" spans="1:56" s="2" customFormat="1" ht="16.5" customHeight="1">
      <c r="A9" s="38"/>
      <c r="B9" s="44"/>
      <c r="C9" s="38"/>
      <c r="D9" s="38"/>
      <c r="E9" s="145" t="s">
        <v>1202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305" t="s">
        <v>1203</v>
      </c>
      <c r="BA9" s="305" t="s">
        <v>1203</v>
      </c>
      <c r="BB9" s="305" t="s">
        <v>1</v>
      </c>
      <c r="BC9" s="305" t="s">
        <v>1204</v>
      </c>
      <c r="BD9" s="305" t="s">
        <v>86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305" t="s">
        <v>1205</v>
      </c>
      <c r="BA10" s="305" t="s">
        <v>1205</v>
      </c>
      <c r="BB10" s="305" t="s">
        <v>1</v>
      </c>
      <c r="BC10" s="305" t="s">
        <v>1195</v>
      </c>
      <c r="BD10" s="305" t="s">
        <v>86</v>
      </c>
    </row>
    <row r="11" spans="1:56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305" t="s">
        <v>1206</v>
      </c>
      <c r="BA11" s="305" t="s">
        <v>1206</v>
      </c>
      <c r="BB11" s="305" t="s">
        <v>1</v>
      </c>
      <c r="BC11" s="305" t="s">
        <v>234</v>
      </c>
      <c r="BD11" s="305" t="s">
        <v>86</v>
      </c>
    </row>
    <row r="12" spans="1:56" s="2" customFormat="1" ht="12" customHeight="1">
      <c r="A12" s="38"/>
      <c r="B12" s="44"/>
      <c r="C12" s="38"/>
      <c r="D12" s="142" t="s">
        <v>20</v>
      </c>
      <c r="E12" s="38"/>
      <c r="F12" s="146" t="s">
        <v>34</v>
      </c>
      <c r="G12" s="38"/>
      <c r="H12" s="38"/>
      <c r="I12" s="147" t="s">
        <v>22</v>
      </c>
      <c r="J12" s="148" t="str">
        <f>'Rekapitulace stavby'!AN8</f>
        <v>12. 1. 2021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305" t="s">
        <v>1207</v>
      </c>
      <c r="BA12" s="305" t="s">
        <v>1207</v>
      </c>
      <c r="BB12" s="305" t="s">
        <v>1</v>
      </c>
      <c r="BC12" s="305" t="s">
        <v>299</v>
      </c>
      <c r="BD12" s="305" t="s">
        <v>86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Správa a údržba silnic Plzeňského kraje, p.o.</v>
      </c>
      <c r="F15" s="38"/>
      <c r="G15" s="38"/>
      <c r="H15" s="38"/>
      <c r="I15" s="147" t="s">
        <v>27</v>
      </c>
      <c r="J15" s="146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tr">
        <f>IF('Rekapitulace stavby'!E17="","",'Rekapitulace stavby'!E17)</f>
        <v>Sagasta s.r.o.</v>
      </c>
      <c r="F21" s="38"/>
      <c r="G21" s="38"/>
      <c r="H21" s="38"/>
      <c r="I21" s="147" t="s">
        <v>27</v>
      </c>
      <c r="J21" s="146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ROUND((SUM(BE121:BE204)),2)</f>
        <v>0</v>
      </c>
      <c r="G33" s="38"/>
      <c r="H33" s="38"/>
      <c r="I33" s="162">
        <v>0.21</v>
      </c>
      <c r="J33" s="161">
        <f>ROUND(((SUM(BE121:BE204))*I33),2)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ROUND((SUM(BF121:BF204)),2)</f>
        <v>0</v>
      </c>
      <c r="G34" s="38"/>
      <c r="H34" s="38"/>
      <c r="I34" s="162">
        <v>0.15</v>
      </c>
      <c r="J34" s="161">
        <f>ROUND(((SUM(BF121:BF204))*I34),2)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ROUND((SUM(BG121:BG204)),2)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ROUND((SUM(BH121:BH204)),2)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ROUND((SUM(BI121:BI204)),2)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116037a - III-0267 Červený Újezd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521 - Přeložka STL plynovodu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12. 1. 2021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kraje, p.o.</v>
      </c>
      <c r="G91" s="40"/>
      <c r="H91" s="40"/>
      <c r="I91" s="147" t="s">
        <v>30</v>
      </c>
      <c r="J91" s="36" t="str">
        <f>E21</f>
        <v>Sagasta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109</v>
      </c>
      <c r="D94" s="189"/>
      <c r="E94" s="189"/>
      <c r="F94" s="189"/>
      <c r="G94" s="189"/>
      <c r="H94" s="189"/>
      <c r="I94" s="190"/>
      <c r="J94" s="191" t="s">
        <v>110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111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104</v>
      </c>
    </row>
    <row r="97" spans="1:31" s="9" customFormat="1" ht="24.95" customHeight="1">
      <c r="A97" s="9"/>
      <c r="B97" s="193"/>
      <c r="C97" s="194"/>
      <c r="D97" s="195" t="s">
        <v>1208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1209</v>
      </c>
      <c r="E98" s="196"/>
      <c r="F98" s="196"/>
      <c r="G98" s="196"/>
      <c r="H98" s="196"/>
      <c r="I98" s="197"/>
      <c r="J98" s="198">
        <f>J143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3"/>
      <c r="C99" s="194"/>
      <c r="D99" s="195" t="s">
        <v>1210</v>
      </c>
      <c r="E99" s="196"/>
      <c r="F99" s="196"/>
      <c r="G99" s="196"/>
      <c r="H99" s="196"/>
      <c r="I99" s="197"/>
      <c r="J99" s="198">
        <f>J168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3"/>
      <c r="C100" s="194"/>
      <c r="D100" s="195" t="s">
        <v>1211</v>
      </c>
      <c r="E100" s="196"/>
      <c r="F100" s="196"/>
      <c r="G100" s="196"/>
      <c r="H100" s="196"/>
      <c r="I100" s="197"/>
      <c r="J100" s="198">
        <f>J171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3"/>
      <c r="C101" s="194"/>
      <c r="D101" s="195" t="s">
        <v>1212</v>
      </c>
      <c r="E101" s="196"/>
      <c r="F101" s="196"/>
      <c r="G101" s="196"/>
      <c r="H101" s="196"/>
      <c r="I101" s="197"/>
      <c r="J101" s="198">
        <f>J200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116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116037a - III-0267 Červený Újezd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521 - Přeložka STL plynovodu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147" t="s">
        <v>22</v>
      </c>
      <c r="J115" s="79" t="str">
        <f>IF(J12="","",J12)</f>
        <v>12. 1. 2021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Správa a údržba silnic Plzeňského kraje, p.o.</v>
      </c>
      <c r="G117" s="40"/>
      <c r="H117" s="40"/>
      <c r="I117" s="147" t="s">
        <v>30</v>
      </c>
      <c r="J117" s="36" t="str">
        <f>E21</f>
        <v>Sagasta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117</v>
      </c>
      <c r="D120" s="210" t="s">
        <v>61</v>
      </c>
      <c r="E120" s="210" t="s">
        <v>57</v>
      </c>
      <c r="F120" s="210" t="s">
        <v>58</v>
      </c>
      <c r="G120" s="210" t="s">
        <v>118</v>
      </c>
      <c r="H120" s="210" t="s">
        <v>119</v>
      </c>
      <c r="I120" s="211" t="s">
        <v>120</v>
      </c>
      <c r="J120" s="212" t="s">
        <v>110</v>
      </c>
      <c r="K120" s="213" t="s">
        <v>121</v>
      </c>
      <c r="L120" s="214"/>
      <c r="M120" s="100" t="s">
        <v>1</v>
      </c>
      <c r="N120" s="101" t="s">
        <v>40</v>
      </c>
      <c r="O120" s="101" t="s">
        <v>122</v>
      </c>
      <c r="P120" s="101" t="s">
        <v>123</v>
      </c>
      <c r="Q120" s="101" t="s">
        <v>124</v>
      </c>
      <c r="R120" s="101" t="s">
        <v>125</v>
      </c>
      <c r="S120" s="101" t="s">
        <v>126</v>
      </c>
      <c r="T120" s="102" t="s">
        <v>127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128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P122+P143+P168+P171+P200</f>
        <v>0</v>
      </c>
      <c r="Q121" s="104"/>
      <c r="R121" s="217">
        <f>R122+R143+R168+R171+R200</f>
        <v>0</v>
      </c>
      <c r="S121" s="104"/>
      <c r="T121" s="218">
        <f>T122+T143+T168+T171+T200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104</v>
      </c>
      <c r="BK121" s="219">
        <f>BK122+BK143+BK168+BK171+BK200</f>
        <v>0</v>
      </c>
    </row>
    <row r="122" spans="1:63" s="12" customFormat="1" ht="25.9" customHeight="1">
      <c r="A122" s="12"/>
      <c r="B122" s="220"/>
      <c r="C122" s="221"/>
      <c r="D122" s="222" t="s">
        <v>75</v>
      </c>
      <c r="E122" s="223" t="s">
        <v>76</v>
      </c>
      <c r="F122" s="223" t="s">
        <v>1213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SUM(P123:P142)</f>
        <v>0</v>
      </c>
      <c r="Q122" s="228"/>
      <c r="R122" s="229">
        <f>SUM(R123:R142)</f>
        <v>0</v>
      </c>
      <c r="S122" s="228"/>
      <c r="T122" s="230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84</v>
      </c>
      <c r="AT122" s="232" t="s">
        <v>75</v>
      </c>
      <c r="AU122" s="232" t="s">
        <v>76</v>
      </c>
      <c r="AY122" s="231" t="s">
        <v>132</v>
      </c>
      <c r="BK122" s="233">
        <f>SUM(BK123:BK142)</f>
        <v>0</v>
      </c>
    </row>
    <row r="123" spans="1:65" s="2" customFormat="1" ht="16.5" customHeight="1">
      <c r="A123" s="38"/>
      <c r="B123" s="39"/>
      <c r="C123" s="236" t="s">
        <v>84</v>
      </c>
      <c r="D123" s="236" t="s">
        <v>135</v>
      </c>
      <c r="E123" s="237" t="s">
        <v>1214</v>
      </c>
      <c r="F123" s="238" t="s">
        <v>1215</v>
      </c>
      <c r="G123" s="239" t="s">
        <v>1216</v>
      </c>
      <c r="H123" s="240">
        <v>112.072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41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148</v>
      </c>
      <c r="AT123" s="248" t="s">
        <v>135</v>
      </c>
      <c r="AU123" s="248" t="s">
        <v>84</v>
      </c>
      <c r="AY123" s="17" t="s">
        <v>132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17" t="s">
        <v>84</v>
      </c>
      <c r="BK123" s="249">
        <f>ROUND(I123*H123,2)</f>
        <v>0</v>
      </c>
      <c r="BL123" s="17" t="s">
        <v>148</v>
      </c>
      <c r="BM123" s="248" t="s">
        <v>1217</v>
      </c>
    </row>
    <row r="124" spans="1:51" s="13" customFormat="1" ht="12">
      <c r="A124" s="13"/>
      <c r="B124" s="259"/>
      <c r="C124" s="260"/>
      <c r="D124" s="250" t="s">
        <v>189</v>
      </c>
      <c r="E124" s="261" t="s">
        <v>1218</v>
      </c>
      <c r="F124" s="262" t="s">
        <v>1219</v>
      </c>
      <c r="G124" s="260"/>
      <c r="H124" s="263">
        <v>112.072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9" t="s">
        <v>189</v>
      </c>
      <c r="AU124" s="269" t="s">
        <v>84</v>
      </c>
      <c r="AV124" s="13" t="s">
        <v>86</v>
      </c>
      <c r="AW124" s="13" t="s">
        <v>32</v>
      </c>
      <c r="AX124" s="13" t="s">
        <v>84</v>
      </c>
      <c r="AY124" s="269" t="s">
        <v>132</v>
      </c>
    </row>
    <row r="125" spans="1:65" s="2" customFormat="1" ht="16.5" customHeight="1">
      <c r="A125" s="38"/>
      <c r="B125" s="39"/>
      <c r="C125" s="236" t="s">
        <v>86</v>
      </c>
      <c r="D125" s="236" t="s">
        <v>135</v>
      </c>
      <c r="E125" s="237" t="s">
        <v>1220</v>
      </c>
      <c r="F125" s="238" t="s">
        <v>1221</v>
      </c>
      <c r="G125" s="239" t="s">
        <v>1222</v>
      </c>
      <c r="H125" s="240">
        <v>1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41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148</v>
      </c>
      <c r="AT125" s="248" t="s">
        <v>135</v>
      </c>
      <c r="AU125" s="248" t="s">
        <v>84</v>
      </c>
      <c r="AY125" s="17" t="s">
        <v>132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84</v>
      </c>
      <c r="BK125" s="249">
        <f>ROUND(I125*H125,2)</f>
        <v>0</v>
      </c>
      <c r="BL125" s="17" t="s">
        <v>148</v>
      </c>
      <c r="BM125" s="248" t="s">
        <v>1223</v>
      </c>
    </row>
    <row r="126" spans="1:51" s="13" customFormat="1" ht="12">
      <c r="A126" s="13"/>
      <c r="B126" s="259"/>
      <c r="C126" s="260"/>
      <c r="D126" s="250" t="s">
        <v>189</v>
      </c>
      <c r="E126" s="261" t="s">
        <v>1224</v>
      </c>
      <c r="F126" s="262" t="s">
        <v>84</v>
      </c>
      <c r="G126" s="260"/>
      <c r="H126" s="263">
        <v>1</v>
      </c>
      <c r="I126" s="264"/>
      <c r="J126" s="260"/>
      <c r="K126" s="260"/>
      <c r="L126" s="265"/>
      <c r="M126" s="266"/>
      <c r="N126" s="267"/>
      <c r="O126" s="267"/>
      <c r="P126" s="267"/>
      <c r="Q126" s="267"/>
      <c r="R126" s="267"/>
      <c r="S126" s="267"/>
      <c r="T126" s="26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9" t="s">
        <v>189</v>
      </c>
      <c r="AU126" s="269" t="s">
        <v>84</v>
      </c>
      <c r="AV126" s="13" t="s">
        <v>86</v>
      </c>
      <c r="AW126" s="13" t="s">
        <v>32</v>
      </c>
      <c r="AX126" s="13" t="s">
        <v>84</v>
      </c>
      <c r="AY126" s="269" t="s">
        <v>132</v>
      </c>
    </row>
    <row r="127" spans="1:65" s="2" customFormat="1" ht="33" customHeight="1">
      <c r="A127" s="38"/>
      <c r="B127" s="39"/>
      <c r="C127" s="236" t="s">
        <v>144</v>
      </c>
      <c r="D127" s="236" t="s">
        <v>135</v>
      </c>
      <c r="E127" s="237" t="s">
        <v>1225</v>
      </c>
      <c r="F127" s="238" t="s">
        <v>1226</v>
      </c>
      <c r="G127" s="239" t="s">
        <v>1227</v>
      </c>
      <c r="H127" s="240">
        <v>0.221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41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148</v>
      </c>
      <c r="AT127" s="248" t="s">
        <v>135</v>
      </c>
      <c r="AU127" s="248" t="s">
        <v>84</v>
      </c>
      <c r="AY127" s="17" t="s">
        <v>132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17" t="s">
        <v>84</v>
      </c>
      <c r="BK127" s="249">
        <f>ROUND(I127*H127,2)</f>
        <v>0</v>
      </c>
      <c r="BL127" s="17" t="s">
        <v>148</v>
      </c>
      <c r="BM127" s="248" t="s">
        <v>1228</v>
      </c>
    </row>
    <row r="128" spans="1:51" s="13" customFormat="1" ht="12">
      <c r="A128" s="13"/>
      <c r="B128" s="259"/>
      <c r="C128" s="260"/>
      <c r="D128" s="250" t="s">
        <v>189</v>
      </c>
      <c r="E128" s="261" t="s">
        <v>1229</v>
      </c>
      <c r="F128" s="262" t="s">
        <v>1230</v>
      </c>
      <c r="G128" s="260"/>
      <c r="H128" s="263">
        <v>0.221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189</v>
      </c>
      <c r="AU128" s="269" t="s">
        <v>84</v>
      </c>
      <c r="AV128" s="13" t="s">
        <v>86</v>
      </c>
      <c r="AW128" s="13" t="s">
        <v>32</v>
      </c>
      <c r="AX128" s="13" t="s">
        <v>84</v>
      </c>
      <c r="AY128" s="269" t="s">
        <v>132</v>
      </c>
    </row>
    <row r="129" spans="1:65" s="2" customFormat="1" ht="21.75" customHeight="1">
      <c r="A129" s="38"/>
      <c r="B129" s="39"/>
      <c r="C129" s="236" t="s">
        <v>148</v>
      </c>
      <c r="D129" s="236" t="s">
        <v>135</v>
      </c>
      <c r="E129" s="237" t="s">
        <v>1231</v>
      </c>
      <c r="F129" s="238" t="s">
        <v>1232</v>
      </c>
      <c r="G129" s="239" t="s">
        <v>1222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41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148</v>
      </c>
      <c r="AT129" s="248" t="s">
        <v>135</v>
      </c>
      <c r="AU129" s="248" t="s">
        <v>84</v>
      </c>
      <c r="AY129" s="17" t="s">
        <v>132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84</v>
      </c>
      <c r="BK129" s="249">
        <f>ROUND(I129*H129,2)</f>
        <v>0</v>
      </c>
      <c r="BL129" s="17" t="s">
        <v>148</v>
      </c>
      <c r="BM129" s="248" t="s">
        <v>1233</v>
      </c>
    </row>
    <row r="130" spans="1:51" s="13" customFormat="1" ht="12">
      <c r="A130" s="13"/>
      <c r="B130" s="259"/>
      <c r="C130" s="260"/>
      <c r="D130" s="250" t="s">
        <v>189</v>
      </c>
      <c r="E130" s="261" t="s">
        <v>1234</v>
      </c>
      <c r="F130" s="262" t="s">
        <v>1235</v>
      </c>
      <c r="G130" s="260"/>
      <c r="H130" s="263">
        <v>1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189</v>
      </c>
      <c r="AU130" s="269" t="s">
        <v>84</v>
      </c>
      <c r="AV130" s="13" t="s">
        <v>86</v>
      </c>
      <c r="AW130" s="13" t="s">
        <v>32</v>
      </c>
      <c r="AX130" s="13" t="s">
        <v>84</v>
      </c>
      <c r="AY130" s="269" t="s">
        <v>132</v>
      </c>
    </row>
    <row r="131" spans="1:65" s="2" customFormat="1" ht="16.5" customHeight="1">
      <c r="A131" s="38"/>
      <c r="B131" s="39"/>
      <c r="C131" s="236" t="s">
        <v>131</v>
      </c>
      <c r="D131" s="236" t="s">
        <v>135</v>
      </c>
      <c r="E131" s="237" t="s">
        <v>1236</v>
      </c>
      <c r="F131" s="238" t="s">
        <v>1237</v>
      </c>
      <c r="G131" s="239" t="s">
        <v>1238</v>
      </c>
      <c r="H131" s="240">
        <v>1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41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148</v>
      </c>
      <c r="AT131" s="248" t="s">
        <v>135</v>
      </c>
      <c r="AU131" s="248" t="s">
        <v>84</v>
      </c>
      <c r="AY131" s="17" t="s">
        <v>132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84</v>
      </c>
      <c r="BK131" s="249">
        <f>ROUND(I131*H131,2)</f>
        <v>0</v>
      </c>
      <c r="BL131" s="17" t="s">
        <v>148</v>
      </c>
      <c r="BM131" s="248" t="s">
        <v>1239</v>
      </c>
    </row>
    <row r="132" spans="1:51" s="13" customFormat="1" ht="12">
      <c r="A132" s="13"/>
      <c r="B132" s="259"/>
      <c r="C132" s="260"/>
      <c r="D132" s="250" t="s">
        <v>189</v>
      </c>
      <c r="E132" s="261" t="s">
        <v>1240</v>
      </c>
      <c r="F132" s="262" t="s">
        <v>84</v>
      </c>
      <c r="G132" s="260"/>
      <c r="H132" s="263">
        <v>1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189</v>
      </c>
      <c r="AU132" s="269" t="s">
        <v>84</v>
      </c>
      <c r="AV132" s="13" t="s">
        <v>86</v>
      </c>
      <c r="AW132" s="13" t="s">
        <v>32</v>
      </c>
      <c r="AX132" s="13" t="s">
        <v>84</v>
      </c>
      <c r="AY132" s="269" t="s">
        <v>132</v>
      </c>
    </row>
    <row r="133" spans="1:65" s="2" customFormat="1" ht="21.75" customHeight="1">
      <c r="A133" s="38"/>
      <c r="B133" s="39"/>
      <c r="C133" s="236" t="s">
        <v>162</v>
      </c>
      <c r="D133" s="236" t="s">
        <v>135</v>
      </c>
      <c r="E133" s="237" t="s">
        <v>1241</v>
      </c>
      <c r="F133" s="238" t="s">
        <v>1242</v>
      </c>
      <c r="G133" s="239" t="s">
        <v>1222</v>
      </c>
      <c r="H133" s="240">
        <v>1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41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148</v>
      </c>
      <c r="AT133" s="248" t="s">
        <v>135</v>
      </c>
      <c r="AU133" s="248" t="s">
        <v>84</v>
      </c>
      <c r="AY133" s="17" t="s">
        <v>132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17" t="s">
        <v>84</v>
      </c>
      <c r="BK133" s="249">
        <f>ROUND(I133*H133,2)</f>
        <v>0</v>
      </c>
      <c r="BL133" s="17" t="s">
        <v>148</v>
      </c>
      <c r="BM133" s="248" t="s">
        <v>1243</v>
      </c>
    </row>
    <row r="134" spans="1:51" s="13" customFormat="1" ht="12">
      <c r="A134" s="13"/>
      <c r="B134" s="259"/>
      <c r="C134" s="260"/>
      <c r="D134" s="250" t="s">
        <v>189</v>
      </c>
      <c r="E134" s="261" t="s">
        <v>1244</v>
      </c>
      <c r="F134" s="262" t="s">
        <v>84</v>
      </c>
      <c r="G134" s="260"/>
      <c r="H134" s="263">
        <v>1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189</v>
      </c>
      <c r="AU134" s="269" t="s">
        <v>84</v>
      </c>
      <c r="AV134" s="13" t="s">
        <v>86</v>
      </c>
      <c r="AW134" s="13" t="s">
        <v>32</v>
      </c>
      <c r="AX134" s="13" t="s">
        <v>84</v>
      </c>
      <c r="AY134" s="269" t="s">
        <v>132</v>
      </c>
    </row>
    <row r="135" spans="1:65" s="2" customFormat="1" ht="16.5" customHeight="1">
      <c r="A135" s="38"/>
      <c r="B135" s="39"/>
      <c r="C135" s="236" t="s">
        <v>166</v>
      </c>
      <c r="D135" s="236" t="s">
        <v>135</v>
      </c>
      <c r="E135" s="237" t="s">
        <v>1245</v>
      </c>
      <c r="F135" s="238" t="s">
        <v>1246</v>
      </c>
      <c r="G135" s="239" t="s">
        <v>1222</v>
      </c>
      <c r="H135" s="240">
        <v>1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41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148</v>
      </c>
      <c r="AT135" s="248" t="s">
        <v>135</v>
      </c>
      <c r="AU135" s="248" t="s">
        <v>84</v>
      </c>
      <c r="AY135" s="17" t="s">
        <v>132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84</v>
      </c>
      <c r="BK135" s="249">
        <f>ROUND(I135*H135,2)</f>
        <v>0</v>
      </c>
      <c r="BL135" s="17" t="s">
        <v>148</v>
      </c>
      <c r="BM135" s="248" t="s">
        <v>1247</v>
      </c>
    </row>
    <row r="136" spans="1:51" s="13" customFormat="1" ht="12">
      <c r="A136" s="13"/>
      <c r="B136" s="259"/>
      <c r="C136" s="260"/>
      <c r="D136" s="250" t="s">
        <v>189</v>
      </c>
      <c r="E136" s="261" t="s">
        <v>1248</v>
      </c>
      <c r="F136" s="262" t="s">
        <v>84</v>
      </c>
      <c r="G136" s="260"/>
      <c r="H136" s="263">
        <v>1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189</v>
      </c>
      <c r="AU136" s="269" t="s">
        <v>84</v>
      </c>
      <c r="AV136" s="13" t="s">
        <v>86</v>
      </c>
      <c r="AW136" s="13" t="s">
        <v>32</v>
      </c>
      <c r="AX136" s="13" t="s">
        <v>84</v>
      </c>
      <c r="AY136" s="269" t="s">
        <v>132</v>
      </c>
    </row>
    <row r="137" spans="1:65" s="2" customFormat="1" ht="16.5" customHeight="1">
      <c r="A137" s="38"/>
      <c r="B137" s="39"/>
      <c r="C137" s="236" t="s">
        <v>220</v>
      </c>
      <c r="D137" s="236" t="s">
        <v>135</v>
      </c>
      <c r="E137" s="237" t="s">
        <v>1249</v>
      </c>
      <c r="F137" s="238" t="s">
        <v>1250</v>
      </c>
      <c r="G137" s="239" t="s">
        <v>1238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41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148</v>
      </c>
      <c r="AT137" s="248" t="s">
        <v>135</v>
      </c>
      <c r="AU137" s="248" t="s">
        <v>84</v>
      </c>
      <c r="AY137" s="17" t="s">
        <v>132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84</v>
      </c>
      <c r="BK137" s="249">
        <f>ROUND(I137*H137,2)</f>
        <v>0</v>
      </c>
      <c r="BL137" s="17" t="s">
        <v>148</v>
      </c>
      <c r="BM137" s="248" t="s">
        <v>1251</v>
      </c>
    </row>
    <row r="138" spans="1:51" s="13" customFormat="1" ht="12">
      <c r="A138" s="13"/>
      <c r="B138" s="259"/>
      <c r="C138" s="260"/>
      <c r="D138" s="250" t="s">
        <v>189</v>
      </c>
      <c r="E138" s="261" t="s">
        <v>1252</v>
      </c>
      <c r="F138" s="262" t="s">
        <v>84</v>
      </c>
      <c r="G138" s="260"/>
      <c r="H138" s="263">
        <v>1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189</v>
      </c>
      <c r="AU138" s="269" t="s">
        <v>84</v>
      </c>
      <c r="AV138" s="13" t="s">
        <v>86</v>
      </c>
      <c r="AW138" s="13" t="s">
        <v>32</v>
      </c>
      <c r="AX138" s="13" t="s">
        <v>84</v>
      </c>
      <c r="AY138" s="269" t="s">
        <v>132</v>
      </c>
    </row>
    <row r="139" spans="1:65" s="2" customFormat="1" ht="16.5" customHeight="1">
      <c r="A139" s="38"/>
      <c r="B139" s="39"/>
      <c r="C139" s="236" t="s">
        <v>225</v>
      </c>
      <c r="D139" s="236" t="s">
        <v>135</v>
      </c>
      <c r="E139" s="237" t="s">
        <v>1253</v>
      </c>
      <c r="F139" s="238" t="s">
        <v>1254</v>
      </c>
      <c r="G139" s="239" t="s">
        <v>1222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41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148</v>
      </c>
      <c r="AT139" s="248" t="s">
        <v>135</v>
      </c>
      <c r="AU139" s="248" t="s">
        <v>84</v>
      </c>
      <c r="AY139" s="17" t="s">
        <v>132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84</v>
      </c>
      <c r="BK139" s="249">
        <f>ROUND(I139*H139,2)</f>
        <v>0</v>
      </c>
      <c r="BL139" s="17" t="s">
        <v>148</v>
      </c>
      <c r="BM139" s="248" t="s">
        <v>1255</v>
      </c>
    </row>
    <row r="140" spans="1:51" s="13" customFormat="1" ht="12">
      <c r="A140" s="13"/>
      <c r="B140" s="259"/>
      <c r="C140" s="260"/>
      <c r="D140" s="250" t="s">
        <v>189</v>
      </c>
      <c r="E140" s="261" t="s">
        <v>1256</v>
      </c>
      <c r="F140" s="262" t="s">
        <v>84</v>
      </c>
      <c r="G140" s="260"/>
      <c r="H140" s="263">
        <v>1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189</v>
      </c>
      <c r="AU140" s="269" t="s">
        <v>84</v>
      </c>
      <c r="AV140" s="13" t="s">
        <v>86</v>
      </c>
      <c r="AW140" s="13" t="s">
        <v>32</v>
      </c>
      <c r="AX140" s="13" t="s">
        <v>84</v>
      </c>
      <c r="AY140" s="269" t="s">
        <v>132</v>
      </c>
    </row>
    <row r="141" spans="1:65" s="2" customFormat="1" ht="21.75" customHeight="1">
      <c r="A141" s="38"/>
      <c r="B141" s="39"/>
      <c r="C141" s="236" t="s">
        <v>230</v>
      </c>
      <c r="D141" s="236" t="s">
        <v>135</v>
      </c>
      <c r="E141" s="237" t="s">
        <v>1257</v>
      </c>
      <c r="F141" s="238" t="s">
        <v>1258</v>
      </c>
      <c r="G141" s="239" t="s">
        <v>1222</v>
      </c>
      <c r="H141" s="240">
        <v>8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41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148</v>
      </c>
      <c r="AT141" s="248" t="s">
        <v>135</v>
      </c>
      <c r="AU141" s="248" t="s">
        <v>84</v>
      </c>
      <c r="AY141" s="17" t="s">
        <v>132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84</v>
      </c>
      <c r="BK141" s="249">
        <f>ROUND(I141*H141,2)</f>
        <v>0</v>
      </c>
      <c r="BL141" s="17" t="s">
        <v>148</v>
      </c>
      <c r="BM141" s="248" t="s">
        <v>1259</v>
      </c>
    </row>
    <row r="142" spans="1:51" s="13" customFormat="1" ht="12">
      <c r="A142" s="13"/>
      <c r="B142" s="259"/>
      <c r="C142" s="260"/>
      <c r="D142" s="250" t="s">
        <v>189</v>
      </c>
      <c r="E142" s="261" t="s">
        <v>1260</v>
      </c>
      <c r="F142" s="262" t="s">
        <v>220</v>
      </c>
      <c r="G142" s="260"/>
      <c r="H142" s="263">
        <v>8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189</v>
      </c>
      <c r="AU142" s="269" t="s">
        <v>84</v>
      </c>
      <c r="AV142" s="13" t="s">
        <v>86</v>
      </c>
      <c r="AW142" s="13" t="s">
        <v>32</v>
      </c>
      <c r="AX142" s="13" t="s">
        <v>84</v>
      </c>
      <c r="AY142" s="269" t="s">
        <v>132</v>
      </c>
    </row>
    <row r="143" spans="1:63" s="12" customFormat="1" ht="25.9" customHeight="1">
      <c r="A143" s="12"/>
      <c r="B143" s="220"/>
      <c r="C143" s="221"/>
      <c r="D143" s="222" t="s">
        <v>75</v>
      </c>
      <c r="E143" s="223" t="s">
        <v>84</v>
      </c>
      <c r="F143" s="223" t="s">
        <v>184</v>
      </c>
      <c r="G143" s="221"/>
      <c r="H143" s="221"/>
      <c r="I143" s="224"/>
      <c r="J143" s="225">
        <f>BK143</f>
        <v>0</v>
      </c>
      <c r="K143" s="221"/>
      <c r="L143" s="226"/>
      <c r="M143" s="227"/>
      <c r="N143" s="228"/>
      <c r="O143" s="228"/>
      <c r="P143" s="229">
        <f>SUM(P144:P167)</f>
        <v>0</v>
      </c>
      <c r="Q143" s="228"/>
      <c r="R143" s="229">
        <f>SUM(R144:R167)</f>
        <v>0</v>
      </c>
      <c r="S143" s="228"/>
      <c r="T143" s="230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1" t="s">
        <v>84</v>
      </c>
      <c r="AT143" s="232" t="s">
        <v>75</v>
      </c>
      <c r="AU143" s="232" t="s">
        <v>76</v>
      </c>
      <c r="AY143" s="231" t="s">
        <v>132</v>
      </c>
      <c r="BK143" s="233">
        <f>SUM(BK144:BK167)</f>
        <v>0</v>
      </c>
    </row>
    <row r="144" spans="1:65" s="2" customFormat="1" ht="16.5" customHeight="1">
      <c r="A144" s="38"/>
      <c r="B144" s="39"/>
      <c r="C144" s="236" t="s">
        <v>234</v>
      </c>
      <c r="D144" s="236" t="s">
        <v>135</v>
      </c>
      <c r="E144" s="237" t="s">
        <v>1261</v>
      </c>
      <c r="F144" s="238" t="s">
        <v>1262</v>
      </c>
      <c r="G144" s="239" t="s">
        <v>1216</v>
      </c>
      <c r="H144" s="240">
        <v>53.316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41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148</v>
      </c>
      <c r="AT144" s="248" t="s">
        <v>135</v>
      </c>
      <c r="AU144" s="248" t="s">
        <v>84</v>
      </c>
      <c r="AY144" s="17" t="s">
        <v>132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84</v>
      </c>
      <c r="BK144" s="249">
        <f>ROUND(I144*H144,2)</f>
        <v>0</v>
      </c>
      <c r="BL144" s="17" t="s">
        <v>148</v>
      </c>
      <c r="BM144" s="248" t="s">
        <v>1263</v>
      </c>
    </row>
    <row r="145" spans="1:51" s="13" customFormat="1" ht="12">
      <c r="A145" s="13"/>
      <c r="B145" s="259"/>
      <c r="C145" s="260"/>
      <c r="D145" s="250" t="s">
        <v>189</v>
      </c>
      <c r="E145" s="261" t="s">
        <v>1203</v>
      </c>
      <c r="F145" s="262" t="s">
        <v>1264</v>
      </c>
      <c r="G145" s="260"/>
      <c r="H145" s="263">
        <v>4.916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189</v>
      </c>
      <c r="AU145" s="269" t="s">
        <v>84</v>
      </c>
      <c r="AV145" s="13" t="s">
        <v>86</v>
      </c>
      <c r="AW145" s="13" t="s">
        <v>32</v>
      </c>
      <c r="AX145" s="13" t="s">
        <v>76</v>
      </c>
      <c r="AY145" s="269" t="s">
        <v>132</v>
      </c>
    </row>
    <row r="146" spans="1:51" s="13" customFormat="1" ht="12">
      <c r="A146" s="13"/>
      <c r="B146" s="259"/>
      <c r="C146" s="260"/>
      <c r="D146" s="250" t="s">
        <v>189</v>
      </c>
      <c r="E146" s="261" t="s">
        <v>1205</v>
      </c>
      <c r="F146" s="262" t="s">
        <v>1265</v>
      </c>
      <c r="G146" s="260"/>
      <c r="H146" s="263">
        <v>15.4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189</v>
      </c>
      <c r="AU146" s="269" t="s">
        <v>84</v>
      </c>
      <c r="AV146" s="13" t="s">
        <v>86</v>
      </c>
      <c r="AW146" s="13" t="s">
        <v>32</v>
      </c>
      <c r="AX146" s="13" t="s">
        <v>76</v>
      </c>
      <c r="AY146" s="269" t="s">
        <v>132</v>
      </c>
    </row>
    <row r="147" spans="1:51" s="13" customFormat="1" ht="12">
      <c r="A147" s="13"/>
      <c r="B147" s="259"/>
      <c r="C147" s="260"/>
      <c r="D147" s="250" t="s">
        <v>189</v>
      </c>
      <c r="E147" s="261" t="s">
        <v>1206</v>
      </c>
      <c r="F147" s="262" t="s">
        <v>1266</v>
      </c>
      <c r="G147" s="260"/>
      <c r="H147" s="263">
        <v>11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189</v>
      </c>
      <c r="AU147" s="269" t="s">
        <v>84</v>
      </c>
      <c r="AV147" s="13" t="s">
        <v>86</v>
      </c>
      <c r="AW147" s="13" t="s">
        <v>32</v>
      </c>
      <c r="AX147" s="13" t="s">
        <v>76</v>
      </c>
      <c r="AY147" s="269" t="s">
        <v>132</v>
      </c>
    </row>
    <row r="148" spans="1:51" s="13" customFormat="1" ht="12">
      <c r="A148" s="13"/>
      <c r="B148" s="259"/>
      <c r="C148" s="260"/>
      <c r="D148" s="250" t="s">
        <v>189</v>
      </c>
      <c r="E148" s="261" t="s">
        <v>1207</v>
      </c>
      <c r="F148" s="262" t="s">
        <v>1267</v>
      </c>
      <c r="G148" s="260"/>
      <c r="H148" s="263">
        <v>22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189</v>
      </c>
      <c r="AU148" s="269" t="s">
        <v>84</v>
      </c>
      <c r="AV148" s="13" t="s">
        <v>86</v>
      </c>
      <c r="AW148" s="13" t="s">
        <v>32</v>
      </c>
      <c r="AX148" s="13" t="s">
        <v>76</v>
      </c>
      <c r="AY148" s="269" t="s">
        <v>132</v>
      </c>
    </row>
    <row r="149" spans="1:51" s="13" customFormat="1" ht="12">
      <c r="A149" s="13"/>
      <c r="B149" s="259"/>
      <c r="C149" s="260"/>
      <c r="D149" s="250" t="s">
        <v>189</v>
      </c>
      <c r="E149" s="261" t="s">
        <v>1268</v>
      </c>
      <c r="F149" s="262" t="s">
        <v>1269</v>
      </c>
      <c r="G149" s="260"/>
      <c r="H149" s="263">
        <v>53.316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189</v>
      </c>
      <c r="AU149" s="269" t="s">
        <v>84</v>
      </c>
      <c r="AV149" s="13" t="s">
        <v>86</v>
      </c>
      <c r="AW149" s="13" t="s">
        <v>32</v>
      </c>
      <c r="AX149" s="13" t="s">
        <v>84</v>
      </c>
      <c r="AY149" s="269" t="s">
        <v>132</v>
      </c>
    </row>
    <row r="150" spans="1:65" s="2" customFormat="1" ht="21.75" customHeight="1">
      <c r="A150" s="38"/>
      <c r="B150" s="39"/>
      <c r="C150" s="236" t="s">
        <v>239</v>
      </c>
      <c r="D150" s="236" t="s">
        <v>135</v>
      </c>
      <c r="E150" s="237" t="s">
        <v>1270</v>
      </c>
      <c r="F150" s="238" t="s">
        <v>1271</v>
      </c>
      <c r="G150" s="239" t="s">
        <v>1216</v>
      </c>
      <c r="H150" s="240">
        <v>53.316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41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148</v>
      </c>
      <c r="AT150" s="248" t="s">
        <v>135</v>
      </c>
      <c r="AU150" s="248" t="s">
        <v>84</v>
      </c>
      <c r="AY150" s="17" t="s">
        <v>132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84</v>
      </c>
      <c r="BK150" s="249">
        <f>ROUND(I150*H150,2)</f>
        <v>0</v>
      </c>
      <c r="BL150" s="17" t="s">
        <v>148</v>
      </c>
      <c r="BM150" s="248" t="s">
        <v>1272</v>
      </c>
    </row>
    <row r="151" spans="1:51" s="13" customFormat="1" ht="12">
      <c r="A151" s="13"/>
      <c r="B151" s="259"/>
      <c r="C151" s="260"/>
      <c r="D151" s="250" t="s">
        <v>189</v>
      </c>
      <c r="E151" s="261" t="s">
        <v>1192</v>
      </c>
      <c r="F151" s="262" t="s">
        <v>1273</v>
      </c>
      <c r="G151" s="260"/>
      <c r="H151" s="263">
        <v>26.916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189</v>
      </c>
      <c r="AU151" s="269" t="s">
        <v>84</v>
      </c>
      <c r="AV151" s="13" t="s">
        <v>86</v>
      </c>
      <c r="AW151" s="13" t="s">
        <v>32</v>
      </c>
      <c r="AX151" s="13" t="s">
        <v>76</v>
      </c>
      <c r="AY151" s="269" t="s">
        <v>132</v>
      </c>
    </row>
    <row r="152" spans="1:51" s="13" customFormat="1" ht="12">
      <c r="A152" s="13"/>
      <c r="B152" s="259"/>
      <c r="C152" s="260"/>
      <c r="D152" s="250" t="s">
        <v>189</v>
      </c>
      <c r="E152" s="261" t="s">
        <v>1194</v>
      </c>
      <c r="F152" s="262" t="s">
        <v>1274</v>
      </c>
      <c r="G152" s="260"/>
      <c r="H152" s="263">
        <v>15.4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189</v>
      </c>
      <c r="AU152" s="269" t="s">
        <v>84</v>
      </c>
      <c r="AV152" s="13" t="s">
        <v>86</v>
      </c>
      <c r="AW152" s="13" t="s">
        <v>32</v>
      </c>
      <c r="AX152" s="13" t="s">
        <v>76</v>
      </c>
      <c r="AY152" s="269" t="s">
        <v>132</v>
      </c>
    </row>
    <row r="153" spans="1:51" s="13" customFormat="1" ht="12">
      <c r="A153" s="13"/>
      <c r="B153" s="259"/>
      <c r="C153" s="260"/>
      <c r="D153" s="250" t="s">
        <v>189</v>
      </c>
      <c r="E153" s="261" t="s">
        <v>1196</v>
      </c>
      <c r="F153" s="262" t="s">
        <v>1275</v>
      </c>
      <c r="G153" s="260"/>
      <c r="H153" s="263">
        <v>11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189</v>
      </c>
      <c r="AU153" s="269" t="s">
        <v>84</v>
      </c>
      <c r="AV153" s="13" t="s">
        <v>86</v>
      </c>
      <c r="AW153" s="13" t="s">
        <v>32</v>
      </c>
      <c r="AX153" s="13" t="s">
        <v>76</v>
      </c>
      <c r="AY153" s="269" t="s">
        <v>132</v>
      </c>
    </row>
    <row r="154" spans="1:51" s="13" customFormat="1" ht="12">
      <c r="A154" s="13"/>
      <c r="B154" s="259"/>
      <c r="C154" s="260"/>
      <c r="D154" s="250" t="s">
        <v>189</v>
      </c>
      <c r="E154" s="261" t="s">
        <v>1276</v>
      </c>
      <c r="F154" s="262" t="s">
        <v>1277</v>
      </c>
      <c r="G154" s="260"/>
      <c r="H154" s="263">
        <v>53.316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189</v>
      </c>
      <c r="AU154" s="269" t="s">
        <v>84</v>
      </c>
      <c r="AV154" s="13" t="s">
        <v>86</v>
      </c>
      <c r="AW154" s="13" t="s">
        <v>32</v>
      </c>
      <c r="AX154" s="13" t="s">
        <v>84</v>
      </c>
      <c r="AY154" s="269" t="s">
        <v>132</v>
      </c>
    </row>
    <row r="155" spans="1:65" s="2" customFormat="1" ht="21.75" customHeight="1">
      <c r="A155" s="38"/>
      <c r="B155" s="39"/>
      <c r="C155" s="236" t="s">
        <v>243</v>
      </c>
      <c r="D155" s="236" t="s">
        <v>135</v>
      </c>
      <c r="E155" s="237" t="s">
        <v>1278</v>
      </c>
      <c r="F155" s="238" t="s">
        <v>1279</v>
      </c>
      <c r="G155" s="239" t="s">
        <v>1216</v>
      </c>
      <c r="H155" s="240">
        <v>112.07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41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148</v>
      </c>
      <c r="AT155" s="248" t="s">
        <v>135</v>
      </c>
      <c r="AU155" s="248" t="s">
        <v>84</v>
      </c>
      <c r="AY155" s="17" t="s">
        <v>132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84</v>
      </c>
      <c r="BK155" s="249">
        <f>ROUND(I155*H155,2)</f>
        <v>0</v>
      </c>
      <c r="BL155" s="17" t="s">
        <v>148</v>
      </c>
      <c r="BM155" s="248" t="s">
        <v>1280</v>
      </c>
    </row>
    <row r="156" spans="1:51" s="13" customFormat="1" ht="12">
      <c r="A156" s="13"/>
      <c r="B156" s="259"/>
      <c r="C156" s="260"/>
      <c r="D156" s="250" t="s">
        <v>189</v>
      </c>
      <c r="E156" s="261" t="s">
        <v>1281</v>
      </c>
      <c r="F156" s="262" t="s">
        <v>1282</v>
      </c>
      <c r="G156" s="260"/>
      <c r="H156" s="263">
        <v>112.07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189</v>
      </c>
      <c r="AU156" s="269" t="s">
        <v>84</v>
      </c>
      <c r="AV156" s="13" t="s">
        <v>86</v>
      </c>
      <c r="AW156" s="13" t="s">
        <v>32</v>
      </c>
      <c r="AX156" s="13" t="s">
        <v>84</v>
      </c>
      <c r="AY156" s="269" t="s">
        <v>132</v>
      </c>
    </row>
    <row r="157" spans="1:65" s="2" customFormat="1" ht="21.75" customHeight="1">
      <c r="A157" s="38"/>
      <c r="B157" s="39"/>
      <c r="C157" s="236" t="s">
        <v>251</v>
      </c>
      <c r="D157" s="236" t="s">
        <v>135</v>
      </c>
      <c r="E157" s="237" t="s">
        <v>1283</v>
      </c>
      <c r="F157" s="238" t="s">
        <v>1284</v>
      </c>
      <c r="G157" s="239" t="s">
        <v>1216</v>
      </c>
      <c r="H157" s="240">
        <v>165.386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41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148</v>
      </c>
      <c r="AT157" s="248" t="s">
        <v>135</v>
      </c>
      <c r="AU157" s="248" t="s">
        <v>84</v>
      </c>
      <c r="AY157" s="17" t="s">
        <v>132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84</v>
      </c>
      <c r="BK157" s="249">
        <f>ROUND(I157*H157,2)</f>
        <v>0</v>
      </c>
      <c r="BL157" s="17" t="s">
        <v>148</v>
      </c>
      <c r="BM157" s="248" t="s">
        <v>1285</v>
      </c>
    </row>
    <row r="158" spans="1:51" s="13" customFormat="1" ht="12">
      <c r="A158" s="13"/>
      <c r="B158" s="259"/>
      <c r="C158" s="260"/>
      <c r="D158" s="250" t="s">
        <v>189</v>
      </c>
      <c r="E158" s="261" t="s">
        <v>1286</v>
      </c>
      <c r="F158" s="262" t="s">
        <v>1287</v>
      </c>
      <c r="G158" s="260"/>
      <c r="H158" s="263">
        <v>53.316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189</v>
      </c>
      <c r="AU158" s="269" t="s">
        <v>84</v>
      </c>
      <c r="AV158" s="13" t="s">
        <v>86</v>
      </c>
      <c r="AW158" s="13" t="s">
        <v>32</v>
      </c>
      <c r="AX158" s="13" t="s">
        <v>76</v>
      </c>
      <c r="AY158" s="269" t="s">
        <v>132</v>
      </c>
    </row>
    <row r="159" spans="1:51" s="13" customFormat="1" ht="12">
      <c r="A159" s="13"/>
      <c r="B159" s="259"/>
      <c r="C159" s="260"/>
      <c r="D159" s="250" t="s">
        <v>189</v>
      </c>
      <c r="E159" s="261" t="s">
        <v>1197</v>
      </c>
      <c r="F159" s="262" t="s">
        <v>1288</v>
      </c>
      <c r="G159" s="260"/>
      <c r="H159" s="263">
        <v>112.07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189</v>
      </c>
      <c r="AU159" s="269" t="s">
        <v>84</v>
      </c>
      <c r="AV159" s="13" t="s">
        <v>86</v>
      </c>
      <c r="AW159" s="13" t="s">
        <v>32</v>
      </c>
      <c r="AX159" s="13" t="s">
        <v>76</v>
      </c>
      <c r="AY159" s="269" t="s">
        <v>132</v>
      </c>
    </row>
    <row r="160" spans="1:51" s="13" customFormat="1" ht="12">
      <c r="A160" s="13"/>
      <c r="B160" s="259"/>
      <c r="C160" s="260"/>
      <c r="D160" s="250" t="s">
        <v>189</v>
      </c>
      <c r="E160" s="261" t="s">
        <v>1289</v>
      </c>
      <c r="F160" s="262" t="s">
        <v>1290</v>
      </c>
      <c r="G160" s="260"/>
      <c r="H160" s="263">
        <v>165.386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189</v>
      </c>
      <c r="AU160" s="269" t="s">
        <v>84</v>
      </c>
      <c r="AV160" s="13" t="s">
        <v>86</v>
      </c>
      <c r="AW160" s="13" t="s">
        <v>32</v>
      </c>
      <c r="AX160" s="13" t="s">
        <v>84</v>
      </c>
      <c r="AY160" s="269" t="s">
        <v>132</v>
      </c>
    </row>
    <row r="161" spans="1:65" s="2" customFormat="1" ht="16.5" customHeight="1">
      <c r="A161" s="38"/>
      <c r="B161" s="39"/>
      <c r="C161" s="236" t="s">
        <v>8</v>
      </c>
      <c r="D161" s="236" t="s">
        <v>135</v>
      </c>
      <c r="E161" s="237" t="s">
        <v>1291</v>
      </c>
      <c r="F161" s="238" t="s">
        <v>1292</v>
      </c>
      <c r="G161" s="239" t="s">
        <v>1216</v>
      </c>
      <c r="H161" s="240">
        <v>53.316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41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148</v>
      </c>
      <c r="AT161" s="248" t="s">
        <v>135</v>
      </c>
      <c r="AU161" s="248" t="s">
        <v>84</v>
      </c>
      <c r="AY161" s="17" t="s">
        <v>132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84</v>
      </c>
      <c r="BK161" s="249">
        <f>ROUND(I161*H161,2)</f>
        <v>0</v>
      </c>
      <c r="BL161" s="17" t="s">
        <v>148</v>
      </c>
      <c r="BM161" s="248" t="s">
        <v>1293</v>
      </c>
    </row>
    <row r="162" spans="1:51" s="13" customFormat="1" ht="12">
      <c r="A162" s="13"/>
      <c r="B162" s="259"/>
      <c r="C162" s="260"/>
      <c r="D162" s="250" t="s">
        <v>189</v>
      </c>
      <c r="E162" s="261" t="s">
        <v>1199</v>
      </c>
      <c r="F162" s="262" t="s">
        <v>1294</v>
      </c>
      <c r="G162" s="260"/>
      <c r="H162" s="263">
        <v>26.916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189</v>
      </c>
      <c r="AU162" s="269" t="s">
        <v>84</v>
      </c>
      <c r="AV162" s="13" t="s">
        <v>86</v>
      </c>
      <c r="AW162" s="13" t="s">
        <v>32</v>
      </c>
      <c r="AX162" s="13" t="s">
        <v>76</v>
      </c>
      <c r="AY162" s="269" t="s">
        <v>132</v>
      </c>
    </row>
    <row r="163" spans="1:51" s="13" customFormat="1" ht="12">
      <c r="A163" s="13"/>
      <c r="B163" s="259"/>
      <c r="C163" s="260"/>
      <c r="D163" s="250" t="s">
        <v>189</v>
      </c>
      <c r="E163" s="261" t="s">
        <v>1200</v>
      </c>
      <c r="F163" s="262" t="s">
        <v>1265</v>
      </c>
      <c r="G163" s="260"/>
      <c r="H163" s="263">
        <v>15.4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189</v>
      </c>
      <c r="AU163" s="269" t="s">
        <v>84</v>
      </c>
      <c r="AV163" s="13" t="s">
        <v>86</v>
      </c>
      <c r="AW163" s="13" t="s">
        <v>32</v>
      </c>
      <c r="AX163" s="13" t="s">
        <v>76</v>
      </c>
      <c r="AY163" s="269" t="s">
        <v>132</v>
      </c>
    </row>
    <row r="164" spans="1:51" s="13" customFormat="1" ht="12">
      <c r="A164" s="13"/>
      <c r="B164" s="259"/>
      <c r="C164" s="260"/>
      <c r="D164" s="250" t="s">
        <v>189</v>
      </c>
      <c r="E164" s="261" t="s">
        <v>1201</v>
      </c>
      <c r="F164" s="262" t="s">
        <v>1295</v>
      </c>
      <c r="G164" s="260"/>
      <c r="H164" s="263">
        <v>11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189</v>
      </c>
      <c r="AU164" s="269" t="s">
        <v>84</v>
      </c>
      <c r="AV164" s="13" t="s">
        <v>86</v>
      </c>
      <c r="AW164" s="13" t="s">
        <v>32</v>
      </c>
      <c r="AX164" s="13" t="s">
        <v>76</v>
      </c>
      <c r="AY164" s="269" t="s">
        <v>132</v>
      </c>
    </row>
    <row r="165" spans="1:51" s="13" customFormat="1" ht="12">
      <c r="A165" s="13"/>
      <c r="B165" s="259"/>
      <c r="C165" s="260"/>
      <c r="D165" s="250" t="s">
        <v>189</v>
      </c>
      <c r="E165" s="261" t="s">
        <v>1296</v>
      </c>
      <c r="F165" s="262" t="s">
        <v>1297</v>
      </c>
      <c r="G165" s="260"/>
      <c r="H165" s="263">
        <v>53.316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189</v>
      </c>
      <c r="AU165" s="269" t="s">
        <v>84</v>
      </c>
      <c r="AV165" s="13" t="s">
        <v>86</v>
      </c>
      <c r="AW165" s="13" t="s">
        <v>32</v>
      </c>
      <c r="AX165" s="13" t="s">
        <v>84</v>
      </c>
      <c r="AY165" s="269" t="s">
        <v>132</v>
      </c>
    </row>
    <row r="166" spans="1:65" s="2" customFormat="1" ht="21.75" customHeight="1">
      <c r="A166" s="38"/>
      <c r="B166" s="39"/>
      <c r="C166" s="236" t="s">
        <v>261</v>
      </c>
      <c r="D166" s="236" t="s">
        <v>135</v>
      </c>
      <c r="E166" s="237" t="s">
        <v>1298</v>
      </c>
      <c r="F166" s="238" t="s">
        <v>1299</v>
      </c>
      <c r="G166" s="239" t="s">
        <v>1216</v>
      </c>
      <c r="H166" s="240">
        <v>82.538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41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148</v>
      </c>
      <c r="AT166" s="248" t="s">
        <v>135</v>
      </c>
      <c r="AU166" s="248" t="s">
        <v>84</v>
      </c>
      <c r="AY166" s="17" t="s">
        <v>132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84</v>
      </c>
      <c r="BK166" s="249">
        <f>ROUND(I166*H166,2)</f>
        <v>0</v>
      </c>
      <c r="BL166" s="17" t="s">
        <v>148</v>
      </c>
      <c r="BM166" s="248" t="s">
        <v>1300</v>
      </c>
    </row>
    <row r="167" spans="1:51" s="13" customFormat="1" ht="12">
      <c r="A167" s="13"/>
      <c r="B167" s="259"/>
      <c r="C167" s="260"/>
      <c r="D167" s="250" t="s">
        <v>189</v>
      </c>
      <c r="E167" s="261" t="s">
        <v>1301</v>
      </c>
      <c r="F167" s="262" t="s">
        <v>1302</v>
      </c>
      <c r="G167" s="260"/>
      <c r="H167" s="263">
        <v>82.538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189</v>
      </c>
      <c r="AU167" s="269" t="s">
        <v>84</v>
      </c>
      <c r="AV167" s="13" t="s">
        <v>86</v>
      </c>
      <c r="AW167" s="13" t="s">
        <v>32</v>
      </c>
      <c r="AX167" s="13" t="s">
        <v>84</v>
      </c>
      <c r="AY167" s="269" t="s">
        <v>132</v>
      </c>
    </row>
    <row r="168" spans="1:63" s="12" customFormat="1" ht="25.9" customHeight="1">
      <c r="A168" s="12"/>
      <c r="B168" s="220"/>
      <c r="C168" s="221"/>
      <c r="D168" s="222" t="s">
        <v>75</v>
      </c>
      <c r="E168" s="223" t="s">
        <v>148</v>
      </c>
      <c r="F168" s="223" t="s">
        <v>294</v>
      </c>
      <c r="G168" s="221"/>
      <c r="H168" s="221"/>
      <c r="I168" s="224"/>
      <c r="J168" s="225">
        <f>BK168</f>
        <v>0</v>
      </c>
      <c r="K168" s="221"/>
      <c r="L168" s="226"/>
      <c r="M168" s="227"/>
      <c r="N168" s="228"/>
      <c r="O168" s="228"/>
      <c r="P168" s="229">
        <f>SUM(P169:P170)</f>
        <v>0</v>
      </c>
      <c r="Q168" s="228"/>
      <c r="R168" s="229">
        <f>SUM(R169:R170)</f>
        <v>0</v>
      </c>
      <c r="S168" s="228"/>
      <c r="T168" s="230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1" t="s">
        <v>84</v>
      </c>
      <c r="AT168" s="232" t="s">
        <v>75</v>
      </c>
      <c r="AU168" s="232" t="s">
        <v>76</v>
      </c>
      <c r="AY168" s="231" t="s">
        <v>132</v>
      </c>
      <c r="BK168" s="233">
        <f>SUM(BK169:BK170)</f>
        <v>0</v>
      </c>
    </row>
    <row r="169" spans="1:65" s="2" customFormat="1" ht="21.75" customHeight="1">
      <c r="A169" s="38"/>
      <c r="B169" s="39"/>
      <c r="C169" s="236" t="s">
        <v>270</v>
      </c>
      <c r="D169" s="236" t="s">
        <v>135</v>
      </c>
      <c r="E169" s="237" t="s">
        <v>1303</v>
      </c>
      <c r="F169" s="238" t="s">
        <v>1304</v>
      </c>
      <c r="G169" s="239" t="s">
        <v>1216</v>
      </c>
      <c r="H169" s="240">
        <v>29.575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41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148</v>
      </c>
      <c r="AT169" s="248" t="s">
        <v>135</v>
      </c>
      <c r="AU169" s="248" t="s">
        <v>84</v>
      </c>
      <c r="AY169" s="17" t="s">
        <v>132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84</v>
      </c>
      <c r="BK169" s="249">
        <f>ROUND(I169*H169,2)</f>
        <v>0</v>
      </c>
      <c r="BL169" s="17" t="s">
        <v>148</v>
      </c>
      <c r="BM169" s="248" t="s">
        <v>1305</v>
      </c>
    </row>
    <row r="170" spans="1:51" s="13" customFormat="1" ht="12">
      <c r="A170" s="13"/>
      <c r="B170" s="259"/>
      <c r="C170" s="260"/>
      <c r="D170" s="250" t="s">
        <v>189</v>
      </c>
      <c r="E170" s="261" t="s">
        <v>1306</v>
      </c>
      <c r="F170" s="262" t="s">
        <v>1307</v>
      </c>
      <c r="G170" s="260"/>
      <c r="H170" s="263">
        <v>29.575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189</v>
      </c>
      <c r="AU170" s="269" t="s">
        <v>84</v>
      </c>
      <c r="AV170" s="13" t="s">
        <v>86</v>
      </c>
      <c r="AW170" s="13" t="s">
        <v>32</v>
      </c>
      <c r="AX170" s="13" t="s">
        <v>84</v>
      </c>
      <c r="AY170" s="269" t="s">
        <v>132</v>
      </c>
    </row>
    <row r="171" spans="1:63" s="12" customFormat="1" ht="25.9" customHeight="1">
      <c r="A171" s="12"/>
      <c r="B171" s="220"/>
      <c r="C171" s="221"/>
      <c r="D171" s="222" t="s">
        <v>75</v>
      </c>
      <c r="E171" s="223" t="s">
        <v>220</v>
      </c>
      <c r="F171" s="223" t="s">
        <v>1308</v>
      </c>
      <c r="G171" s="221"/>
      <c r="H171" s="221"/>
      <c r="I171" s="224"/>
      <c r="J171" s="225">
        <f>BK171</f>
        <v>0</v>
      </c>
      <c r="K171" s="221"/>
      <c r="L171" s="226"/>
      <c r="M171" s="227"/>
      <c r="N171" s="228"/>
      <c r="O171" s="228"/>
      <c r="P171" s="229">
        <f>SUM(P172:P199)</f>
        <v>0</v>
      </c>
      <c r="Q171" s="228"/>
      <c r="R171" s="229">
        <f>SUM(R172:R199)</f>
        <v>0</v>
      </c>
      <c r="S171" s="228"/>
      <c r="T171" s="230">
        <f>SUM(T172:T199)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1" t="s">
        <v>84</v>
      </c>
      <c r="AT171" s="232" t="s">
        <v>75</v>
      </c>
      <c r="AU171" s="232" t="s">
        <v>76</v>
      </c>
      <c r="AY171" s="231" t="s">
        <v>132</v>
      </c>
      <c r="BK171" s="233">
        <f>SUM(BK172:BK199)</f>
        <v>0</v>
      </c>
    </row>
    <row r="172" spans="1:65" s="2" customFormat="1" ht="21.75" customHeight="1">
      <c r="A172" s="38"/>
      <c r="B172" s="39"/>
      <c r="C172" s="236" t="s">
        <v>276</v>
      </c>
      <c r="D172" s="236" t="s">
        <v>135</v>
      </c>
      <c r="E172" s="237" t="s">
        <v>1309</v>
      </c>
      <c r="F172" s="238" t="s">
        <v>1310</v>
      </c>
      <c r="G172" s="239" t="s">
        <v>271</v>
      </c>
      <c r="H172" s="240">
        <v>2.2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41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148</v>
      </c>
      <c r="AT172" s="248" t="s">
        <v>135</v>
      </c>
      <c r="AU172" s="248" t="s">
        <v>84</v>
      </c>
      <c r="AY172" s="17" t="s">
        <v>132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84</v>
      </c>
      <c r="BK172" s="249">
        <f>ROUND(I172*H172,2)</f>
        <v>0</v>
      </c>
      <c r="BL172" s="17" t="s">
        <v>148</v>
      </c>
      <c r="BM172" s="248" t="s">
        <v>1311</v>
      </c>
    </row>
    <row r="173" spans="1:51" s="13" customFormat="1" ht="12">
      <c r="A173" s="13"/>
      <c r="B173" s="259"/>
      <c r="C173" s="260"/>
      <c r="D173" s="250" t="s">
        <v>189</v>
      </c>
      <c r="E173" s="261" t="s">
        <v>1312</v>
      </c>
      <c r="F173" s="262" t="s">
        <v>1313</v>
      </c>
      <c r="G173" s="260"/>
      <c r="H173" s="263">
        <v>2.2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189</v>
      </c>
      <c r="AU173" s="269" t="s">
        <v>84</v>
      </c>
      <c r="AV173" s="13" t="s">
        <v>86</v>
      </c>
      <c r="AW173" s="13" t="s">
        <v>32</v>
      </c>
      <c r="AX173" s="13" t="s">
        <v>84</v>
      </c>
      <c r="AY173" s="269" t="s">
        <v>132</v>
      </c>
    </row>
    <row r="174" spans="1:65" s="2" customFormat="1" ht="21.75" customHeight="1">
      <c r="A174" s="38"/>
      <c r="B174" s="39"/>
      <c r="C174" s="236" t="s">
        <v>282</v>
      </c>
      <c r="D174" s="236" t="s">
        <v>135</v>
      </c>
      <c r="E174" s="237" t="s">
        <v>1314</v>
      </c>
      <c r="F174" s="238" t="s">
        <v>1315</v>
      </c>
      <c r="G174" s="239" t="s">
        <v>271</v>
      </c>
      <c r="H174" s="240">
        <v>1.3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41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148</v>
      </c>
      <c r="AT174" s="248" t="s">
        <v>135</v>
      </c>
      <c r="AU174" s="248" t="s">
        <v>84</v>
      </c>
      <c r="AY174" s="17" t="s">
        <v>132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84</v>
      </c>
      <c r="BK174" s="249">
        <f>ROUND(I174*H174,2)</f>
        <v>0</v>
      </c>
      <c r="BL174" s="17" t="s">
        <v>148</v>
      </c>
      <c r="BM174" s="248" t="s">
        <v>1316</v>
      </c>
    </row>
    <row r="175" spans="1:51" s="13" customFormat="1" ht="12">
      <c r="A175" s="13"/>
      <c r="B175" s="259"/>
      <c r="C175" s="260"/>
      <c r="D175" s="250" t="s">
        <v>189</v>
      </c>
      <c r="E175" s="261" t="s">
        <v>1317</v>
      </c>
      <c r="F175" s="262" t="s">
        <v>1318</v>
      </c>
      <c r="G175" s="260"/>
      <c r="H175" s="263">
        <v>1.3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189</v>
      </c>
      <c r="AU175" s="269" t="s">
        <v>84</v>
      </c>
      <c r="AV175" s="13" t="s">
        <v>86</v>
      </c>
      <c r="AW175" s="13" t="s">
        <v>32</v>
      </c>
      <c r="AX175" s="13" t="s">
        <v>84</v>
      </c>
      <c r="AY175" s="269" t="s">
        <v>132</v>
      </c>
    </row>
    <row r="176" spans="1:65" s="2" customFormat="1" ht="21.75" customHeight="1">
      <c r="A176" s="38"/>
      <c r="B176" s="39"/>
      <c r="C176" s="236" t="s">
        <v>288</v>
      </c>
      <c r="D176" s="236" t="s">
        <v>135</v>
      </c>
      <c r="E176" s="237" t="s">
        <v>1319</v>
      </c>
      <c r="F176" s="238" t="s">
        <v>1320</v>
      </c>
      <c r="G176" s="239" t="s">
        <v>271</v>
      </c>
      <c r="H176" s="240">
        <v>264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41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148</v>
      </c>
      <c r="AT176" s="248" t="s">
        <v>135</v>
      </c>
      <c r="AU176" s="248" t="s">
        <v>84</v>
      </c>
      <c r="AY176" s="17" t="s">
        <v>132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84</v>
      </c>
      <c r="BK176" s="249">
        <f>ROUND(I176*H176,2)</f>
        <v>0</v>
      </c>
      <c r="BL176" s="17" t="s">
        <v>148</v>
      </c>
      <c r="BM176" s="248" t="s">
        <v>1321</v>
      </c>
    </row>
    <row r="177" spans="1:51" s="13" customFormat="1" ht="12">
      <c r="A177" s="13"/>
      <c r="B177" s="259"/>
      <c r="C177" s="260"/>
      <c r="D177" s="250" t="s">
        <v>189</v>
      </c>
      <c r="E177" s="261" t="s">
        <v>1322</v>
      </c>
      <c r="F177" s="262" t="s">
        <v>1323</v>
      </c>
      <c r="G177" s="260"/>
      <c r="H177" s="263">
        <v>264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189</v>
      </c>
      <c r="AU177" s="269" t="s">
        <v>84</v>
      </c>
      <c r="AV177" s="13" t="s">
        <v>86</v>
      </c>
      <c r="AW177" s="13" t="s">
        <v>32</v>
      </c>
      <c r="AX177" s="13" t="s">
        <v>84</v>
      </c>
      <c r="AY177" s="269" t="s">
        <v>132</v>
      </c>
    </row>
    <row r="178" spans="1:65" s="2" customFormat="1" ht="16.5" customHeight="1">
      <c r="A178" s="38"/>
      <c r="B178" s="39"/>
      <c r="C178" s="236" t="s">
        <v>7</v>
      </c>
      <c r="D178" s="236" t="s">
        <v>135</v>
      </c>
      <c r="E178" s="237" t="s">
        <v>1324</v>
      </c>
      <c r="F178" s="238" t="s">
        <v>1325</v>
      </c>
      <c r="G178" s="239" t="s">
        <v>271</v>
      </c>
      <c r="H178" s="240">
        <v>9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41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148</v>
      </c>
      <c r="AT178" s="248" t="s">
        <v>135</v>
      </c>
      <c r="AU178" s="248" t="s">
        <v>84</v>
      </c>
      <c r="AY178" s="17" t="s">
        <v>132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84</v>
      </c>
      <c r="BK178" s="249">
        <f>ROUND(I178*H178,2)</f>
        <v>0</v>
      </c>
      <c r="BL178" s="17" t="s">
        <v>148</v>
      </c>
      <c r="BM178" s="248" t="s">
        <v>1326</v>
      </c>
    </row>
    <row r="179" spans="1:51" s="13" customFormat="1" ht="12">
      <c r="A179" s="13"/>
      <c r="B179" s="259"/>
      <c r="C179" s="260"/>
      <c r="D179" s="250" t="s">
        <v>189</v>
      </c>
      <c r="E179" s="261" t="s">
        <v>1327</v>
      </c>
      <c r="F179" s="262" t="s">
        <v>1328</v>
      </c>
      <c r="G179" s="260"/>
      <c r="H179" s="263">
        <v>9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189</v>
      </c>
      <c r="AU179" s="269" t="s">
        <v>84</v>
      </c>
      <c r="AV179" s="13" t="s">
        <v>86</v>
      </c>
      <c r="AW179" s="13" t="s">
        <v>32</v>
      </c>
      <c r="AX179" s="13" t="s">
        <v>84</v>
      </c>
      <c r="AY179" s="269" t="s">
        <v>132</v>
      </c>
    </row>
    <row r="180" spans="1:65" s="2" customFormat="1" ht="21.75" customHeight="1">
      <c r="A180" s="38"/>
      <c r="B180" s="39"/>
      <c r="C180" s="236" t="s">
        <v>299</v>
      </c>
      <c r="D180" s="236" t="s">
        <v>135</v>
      </c>
      <c r="E180" s="237" t="s">
        <v>1329</v>
      </c>
      <c r="F180" s="238" t="s">
        <v>1330</v>
      </c>
      <c r="G180" s="239" t="s">
        <v>271</v>
      </c>
      <c r="H180" s="240">
        <v>9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41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148</v>
      </c>
      <c r="AT180" s="248" t="s">
        <v>135</v>
      </c>
      <c r="AU180" s="248" t="s">
        <v>84</v>
      </c>
      <c r="AY180" s="17" t="s">
        <v>132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84</v>
      </c>
      <c r="BK180" s="249">
        <f>ROUND(I180*H180,2)</f>
        <v>0</v>
      </c>
      <c r="BL180" s="17" t="s">
        <v>148</v>
      </c>
      <c r="BM180" s="248" t="s">
        <v>1331</v>
      </c>
    </row>
    <row r="181" spans="1:51" s="13" customFormat="1" ht="12">
      <c r="A181" s="13"/>
      <c r="B181" s="259"/>
      <c r="C181" s="260"/>
      <c r="D181" s="250" t="s">
        <v>189</v>
      </c>
      <c r="E181" s="261" t="s">
        <v>1332</v>
      </c>
      <c r="F181" s="262" t="s">
        <v>1328</v>
      </c>
      <c r="G181" s="260"/>
      <c r="H181" s="263">
        <v>9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189</v>
      </c>
      <c r="AU181" s="269" t="s">
        <v>84</v>
      </c>
      <c r="AV181" s="13" t="s">
        <v>86</v>
      </c>
      <c r="AW181" s="13" t="s">
        <v>32</v>
      </c>
      <c r="AX181" s="13" t="s">
        <v>84</v>
      </c>
      <c r="AY181" s="269" t="s">
        <v>132</v>
      </c>
    </row>
    <row r="182" spans="1:65" s="2" customFormat="1" ht="16.5" customHeight="1">
      <c r="A182" s="38"/>
      <c r="B182" s="39"/>
      <c r="C182" s="236" t="s">
        <v>306</v>
      </c>
      <c r="D182" s="236" t="s">
        <v>135</v>
      </c>
      <c r="E182" s="237" t="s">
        <v>1333</v>
      </c>
      <c r="F182" s="238" t="s">
        <v>1334</v>
      </c>
      <c r="G182" s="239" t="s">
        <v>1335</v>
      </c>
      <c r="H182" s="240">
        <v>1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41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148</v>
      </c>
      <c r="AT182" s="248" t="s">
        <v>135</v>
      </c>
      <c r="AU182" s="248" t="s">
        <v>84</v>
      </c>
      <c r="AY182" s="17" t="s">
        <v>132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17" t="s">
        <v>84</v>
      </c>
      <c r="BK182" s="249">
        <f>ROUND(I182*H182,2)</f>
        <v>0</v>
      </c>
      <c r="BL182" s="17" t="s">
        <v>148</v>
      </c>
      <c r="BM182" s="248" t="s">
        <v>1336</v>
      </c>
    </row>
    <row r="183" spans="1:51" s="13" customFormat="1" ht="12">
      <c r="A183" s="13"/>
      <c r="B183" s="259"/>
      <c r="C183" s="260"/>
      <c r="D183" s="250" t="s">
        <v>189</v>
      </c>
      <c r="E183" s="261" t="s">
        <v>1337</v>
      </c>
      <c r="F183" s="262" t="s">
        <v>84</v>
      </c>
      <c r="G183" s="260"/>
      <c r="H183" s="263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189</v>
      </c>
      <c r="AU183" s="269" t="s">
        <v>84</v>
      </c>
      <c r="AV183" s="13" t="s">
        <v>86</v>
      </c>
      <c r="AW183" s="13" t="s">
        <v>32</v>
      </c>
      <c r="AX183" s="13" t="s">
        <v>84</v>
      </c>
      <c r="AY183" s="269" t="s">
        <v>132</v>
      </c>
    </row>
    <row r="184" spans="1:65" s="2" customFormat="1" ht="16.5" customHeight="1">
      <c r="A184" s="38"/>
      <c r="B184" s="39"/>
      <c r="C184" s="236" t="s">
        <v>310</v>
      </c>
      <c r="D184" s="236" t="s">
        <v>135</v>
      </c>
      <c r="E184" s="237" t="s">
        <v>1338</v>
      </c>
      <c r="F184" s="238" t="s">
        <v>1339</v>
      </c>
      <c r="G184" s="239" t="s">
        <v>1335</v>
      </c>
      <c r="H184" s="240">
        <v>1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41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148</v>
      </c>
      <c r="AT184" s="248" t="s">
        <v>135</v>
      </c>
      <c r="AU184" s="248" t="s">
        <v>84</v>
      </c>
      <c r="AY184" s="17" t="s">
        <v>132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84</v>
      </c>
      <c r="BK184" s="249">
        <f>ROUND(I184*H184,2)</f>
        <v>0</v>
      </c>
      <c r="BL184" s="17" t="s">
        <v>148</v>
      </c>
      <c r="BM184" s="248" t="s">
        <v>1340</v>
      </c>
    </row>
    <row r="185" spans="1:51" s="13" customFormat="1" ht="12">
      <c r="A185" s="13"/>
      <c r="B185" s="259"/>
      <c r="C185" s="260"/>
      <c r="D185" s="250" t="s">
        <v>189</v>
      </c>
      <c r="E185" s="261" t="s">
        <v>1341</v>
      </c>
      <c r="F185" s="262" t="s">
        <v>84</v>
      </c>
      <c r="G185" s="260"/>
      <c r="H185" s="263">
        <v>1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189</v>
      </c>
      <c r="AU185" s="269" t="s">
        <v>84</v>
      </c>
      <c r="AV185" s="13" t="s">
        <v>86</v>
      </c>
      <c r="AW185" s="13" t="s">
        <v>32</v>
      </c>
      <c r="AX185" s="13" t="s">
        <v>84</v>
      </c>
      <c r="AY185" s="269" t="s">
        <v>132</v>
      </c>
    </row>
    <row r="186" spans="1:65" s="2" customFormat="1" ht="16.5" customHeight="1">
      <c r="A186" s="38"/>
      <c r="B186" s="39"/>
      <c r="C186" s="236" t="s">
        <v>315</v>
      </c>
      <c r="D186" s="236" t="s">
        <v>135</v>
      </c>
      <c r="E186" s="237" t="s">
        <v>1342</v>
      </c>
      <c r="F186" s="238" t="s">
        <v>1343</v>
      </c>
      <c r="G186" s="239" t="s">
        <v>1335</v>
      </c>
      <c r="H186" s="240">
        <v>1</v>
      </c>
      <c r="I186" s="241"/>
      <c r="J186" s="242">
        <f>ROUND(I186*H186,2)</f>
        <v>0</v>
      </c>
      <c r="K186" s="243"/>
      <c r="L186" s="44"/>
      <c r="M186" s="244" t="s">
        <v>1</v>
      </c>
      <c r="N186" s="245" t="s">
        <v>41</v>
      </c>
      <c r="O186" s="91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148</v>
      </c>
      <c r="AT186" s="248" t="s">
        <v>135</v>
      </c>
      <c r="AU186" s="248" t="s">
        <v>84</v>
      </c>
      <c r="AY186" s="17" t="s">
        <v>132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84</v>
      </c>
      <c r="BK186" s="249">
        <f>ROUND(I186*H186,2)</f>
        <v>0</v>
      </c>
      <c r="BL186" s="17" t="s">
        <v>148</v>
      </c>
      <c r="BM186" s="248" t="s">
        <v>1344</v>
      </c>
    </row>
    <row r="187" spans="1:51" s="13" customFormat="1" ht="12">
      <c r="A187" s="13"/>
      <c r="B187" s="259"/>
      <c r="C187" s="260"/>
      <c r="D187" s="250" t="s">
        <v>189</v>
      </c>
      <c r="E187" s="261" t="s">
        <v>1345</v>
      </c>
      <c r="F187" s="262" t="s">
        <v>84</v>
      </c>
      <c r="G187" s="260"/>
      <c r="H187" s="263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189</v>
      </c>
      <c r="AU187" s="269" t="s">
        <v>84</v>
      </c>
      <c r="AV187" s="13" t="s">
        <v>86</v>
      </c>
      <c r="AW187" s="13" t="s">
        <v>32</v>
      </c>
      <c r="AX187" s="13" t="s">
        <v>84</v>
      </c>
      <c r="AY187" s="269" t="s">
        <v>132</v>
      </c>
    </row>
    <row r="188" spans="1:65" s="2" customFormat="1" ht="16.5" customHeight="1">
      <c r="A188" s="38"/>
      <c r="B188" s="39"/>
      <c r="C188" s="236" t="s">
        <v>319</v>
      </c>
      <c r="D188" s="236" t="s">
        <v>135</v>
      </c>
      <c r="E188" s="237" t="s">
        <v>1346</v>
      </c>
      <c r="F188" s="238" t="s">
        <v>1347</v>
      </c>
      <c r="G188" s="239" t="s">
        <v>1335</v>
      </c>
      <c r="H188" s="240">
        <v>3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41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148</v>
      </c>
      <c r="AT188" s="248" t="s">
        <v>135</v>
      </c>
      <c r="AU188" s="248" t="s">
        <v>84</v>
      </c>
      <c r="AY188" s="17" t="s">
        <v>132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84</v>
      </c>
      <c r="BK188" s="249">
        <f>ROUND(I188*H188,2)</f>
        <v>0</v>
      </c>
      <c r="BL188" s="17" t="s">
        <v>148</v>
      </c>
      <c r="BM188" s="248" t="s">
        <v>1348</v>
      </c>
    </row>
    <row r="189" spans="1:51" s="13" customFormat="1" ht="12">
      <c r="A189" s="13"/>
      <c r="B189" s="259"/>
      <c r="C189" s="260"/>
      <c r="D189" s="250" t="s">
        <v>189</v>
      </c>
      <c r="E189" s="261" t="s">
        <v>1349</v>
      </c>
      <c r="F189" s="262" t="s">
        <v>144</v>
      </c>
      <c r="G189" s="260"/>
      <c r="H189" s="263">
        <v>3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189</v>
      </c>
      <c r="AU189" s="269" t="s">
        <v>84</v>
      </c>
      <c r="AV189" s="13" t="s">
        <v>86</v>
      </c>
      <c r="AW189" s="13" t="s">
        <v>32</v>
      </c>
      <c r="AX189" s="13" t="s">
        <v>84</v>
      </c>
      <c r="AY189" s="269" t="s">
        <v>132</v>
      </c>
    </row>
    <row r="190" spans="1:65" s="2" customFormat="1" ht="16.5" customHeight="1">
      <c r="A190" s="38"/>
      <c r="B190" s="39"/>
      <c r="C190" s="236" t="s">
        <v>324</v>
      </c>
      <c r="D190" s="236" t="s">
        <v>135</v>
      </c>
      <c r="E190" s="237" t="s">
        <v>1350</v>
      </c>
      <c r="F190" s="238" t="s">
        <v>1351</v>
      </c>
      <c r="G190" s="239" t="s">
        <v>1335</v>
      </c>
      <c r="H190" s="240">
        <v>5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41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148</v>
      </c>
      <c r="AT190" s="248" t="s">
        <v>135</v>
      </c>
      <c r="AU190" s="248" t="s">
        <v>84</v>
      </c>
      <c r="AY190" s="17" t="s">
        <v>132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84</v>
      </c>
      <c r="BK190" s="249">
        <f>ROUND(I190*H190,2)</f>
        <v>0</v>
      </c>
      <c r="BL190" s="17" t="s">
        <v>148</v>
      </c>
      <c r="BM190" s="248" t="s">
        <v>1352</v>
      </c>
    </row>
    <row r="191" spans="1:51" s="13" customFormat="1" ht="12">
      <c r="A191" s="13"/>
      <c r="B191" s="259"/>
      <c r="C191" s="260"/>
      <c r="D191" s="250" t="s">
        <v>189</v>
      </c>
      <c r="E191" s="261" t="s">
        <v>1353</v>
      </c>
      <c r="F191" s="262" t="s">
        <v>131</v>
      </c>
      <c r="G191" s="260"/>
      <c r="H191" s="263">
        <v>5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189</v>
      </c>
      <c r="AU191" s="269" t="s">
        <v>84</v>
      </c>
      <c r="AV191" s="13" t="s">
        <v>86</v>
      </c>
      <c r="AW191" s="13" t="s">
        <v>32</v>
      </c>
      <c r="AX191" s="13" t="s">
        <v>84</v>
      </c>
      <c r="AY191" s="269" t="s">
        <v>132</v>
      </c>
    </row>
    <row r="192" spans="1:65" s="2" customFormat="1" ht="16.5" customHeight="1">
      <c r="A192" s="38"/>
      <c r="B192" s="39"/>
      <c r="C192" s="236" t="s">
        <v>329</v>
      </c>
      <c r="D192" s="236" t="s">
        <v>135</v>
      </c>
      <c r="E192" s="237" t="s">
        <v>1354</v>
      </c>
      <c r="F192" s="238" t="s">
        <v>1355</v>
      </c>
      <c r="G192" s="239" t="s">
        <v>271</v>
      </c>
      <c r="H192" s="240">
        <v>238.875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41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148</v>
      </c>
      <c r="AT192" s="248" t="s">
        <v>135</v>
      </c>
      <c r="AU192" s="248" t="s">
        <v>84</v>
      </c>
      <c r="AY192" s="17" t="s">
        <v>132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84</v>
      </c>
      <c r="BK192" s="249">
        <f>ROUND(I192*H192,2)</f>
        <v>0</v>
      </c>
      <c r="BL192" s="17" t="s">
        <v>148</v>
      </c>
      <c r="BM192" s="248" t="s">
        <v>1356</v>
      </c>
    </row>
    <row r="193" spans="1:51" s="13" customFormat="1" ht="12">
      <c r="A193" s="13"/>
      <c r="B193" s="259"/>
      <c r="C193" s="260"/>
      <c r="D193" s="250" t="s">
        <v>189</v>
      </c>
      <c r="E193" s="261" t="s">
        <v>1357</v>
      </c>
      <c r="F193" s="262" t="s">
        <v>1358</v>
      </c>
      <c r="G193" s="260"/>
      <c r="H193" s="263">
        <v>238.875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189</v>
      </c>
      <c r="AU193" s="269" t="s">
        <v>84</v>
      </c>
      <c r="AV193" s="13" t="s">
        <v>86</v>
      </c>
      <c r="AW193" s="13" t="s">
        <v>32</v>
      </c>
      <c r="AX193" s="13" t="s">
        <v>84</v>
      </c>
      <c r="AY193" s="269" t="s">
        <v>132</v>
      </c>
    </row>
    <row r="194" spans="1:65" s="2" customFormat="1" ht="16.5" customHeight="1">
      <c r="A194" s="38"/>
      <c r="B194" s="39"/>
      <c r="C194" s="236" t="s">
        <v>335</v>
      </c>
      <c r="D194" s="236" t="s">
        <v>135</v>
      </c>
      <c r="E194" s="237" t="s">
        <v>1359</v>
      </c>
      <c r="F194" s="238" t="s">
        <v>1360</v>
      </c>
      <c r="G194" s="239" t="s">
        <v>271</v>
      </c>
      <c r="H194" s="240">
        <v>227.5</v>
      </c>
      <c r="I194" s="241"/>
      <c r="J194" s="242">
        <f>ROUND(I194*H194,2)</f>
        <v>0</v>
      </c>
      <c r="K194" s="243"/>
      <c r="L194" s="44"/>
      <c r="M194" s="244" t="s">
        <v>1</v>
      </c>
      <c r="N194" s="245" t="s">
        <v>41</v>
      </c>
      <c r="O194" s="91"/>
      <c r="P194" s="246">
        <f>O194*H194</f>
        <v>0</v>
      </c>
      <c r="Q194" s="246">
        <v>0</v>
      </c>
      <c r="R194" s="246">
        <f>Q194*H194</f>
        <v>0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148</v>
      </c>
      <c r="AT194" s="248" t="s">
        <v>135</v>
      </c>
      <c r="AU194" s="248" t="s">
        <v>84</v>
      </c>
      <c r="AY194" s="17" t="s">
        <v>132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84</v>
      </c>
      <c r="BK194" s="249">
        <f>ROUND(I194*H194,2)</f>
        <v>0</v>
      </c>
      <c r="BL194" s="17" t="s">
        <v>148</v>
      </c>
      <c r="BM194" s="248" t="s">
        <v>1361</v>
      </c>
    </row>
    <row r="195" spans="1:51" s="13" customFormat="1" ht="12">
      <c r="A195" s="13"/>
      <c r="B195" s="259"/>
      <c r="C195" s="260"/>
      <c r="D195" s="250" t="s">
        <v>189</v>
      </c>
      <c r="E195" s="261" t="s">
        <v>1362</v>
      </c>
      <c r="F195" s="262" t="s">
        <v>1363</v>
      </c>
      <c r="G195" s="260"/>
      <c r="H195" s="263">
        <v>227.5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189</v>
      </c>
      <c r="AU195" s="269" t="s">
        <v>84</v>
      </c>
      <c r="AV195" s="13" t="s">
        <v>86</v>
      </c>
      <c r="AW195" s="13" t="s">
        <v>32</v>
      </c>
      <c r="AX195" s="13" t="s">
        <v>84</v>
      </c>
      <c r="AY195" s="269" t="s">
        <v>132</v>
      </c>
    </row>
    <row r="196" spans="1:65" s="2" customFormat="1" ht="21.75" customHeight="1">
      <c r="A196" s="38"/>
      <c r="B196" s="39"/>
      <c r="C196" s="236" t="s">
        <v>339</v>
      </c>
      <c r="D196" s="236" t="s">
        <v>135</v>
      </c>
      <c r="E196" s="237" t="s">
        <v>1364</v>
      </c>
      <c r="F196" s="238" t="s">
        <v>1365</v>
      </c>
      <c r="G196" s="239" t="s">
        <v>1335</v>
      </c>
      <c r="H196" s="240">
        <v>6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41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148</v>
      </c>
      <c r="AT196" s="248" t="s">
        <v>135</v>
      </c>
      <c r="AU196" s="248" t="s">
        <v>84</v>
      </c>
      <c r="AY196" s="17" t="s">
        <v>132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84</v>
      </c>
      <c r="BK196" s="249">
        <f>ROUND(I196*H196,2)</f>
        <v>0</v>
      </c>
      <c r="BL196" s="17" t="s">
        <v>148</v>
      </c>
      <c r="BM196" s="248" t="s">
        <v>1366</v>
      </c>
    </row>
    <row r="197" spans="1:51" s="13" customFormat="1" ht="12">
      <c r="A197" s="13"/>
      <c r="B197" s="259"/>
      <c r="C197" s="260"/>
      <c r="D197" s="250" t="s">
        <v>189</v>
      </c>
      <c r="E197" s="261" t="s">
        <v>1367</v>
      </c>
      <c r="F197" s="262" t="s">
        <v>1368</v>
      </c>
      <c r="G197" s="260"/>
      <c r="H197" s="263">
        <v>6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189</v>
      </c>
      <c r="AU197" s="269" t="s">
        <v>84</v>
      </c>
      <c r="AV197" s="13" t="s">
        <v>86</v>
      </c>
      <c r="AW197" s="13" t="s">
        <v>32</v>
      </c>
      <c r="AX197" s="13" t="s">
        <v>84</v>
      </c>
      <c r="AY197" s="269" t="s">
        <v>132</v>
      </c>
    </row>
    <row r="198" spans="1:65" s="2" customFormat="1" ht="16.5" customHeight="1">
      <c r="A198" s="38"/>
      <c r="B198" s="39"/>
      <c r="C198" s="236" t="s">
        <v>344</v>
      </c>
      <c r="D198" s="236" t="s">
        <v>135</v>
      </c>
      <c r="E198" s="237" t="s">
        <v>1369</v>
      </c>
      <c r="F198" s="238" t="s">
        <v>1370</v>
      </c>
      <c r="G198" s="239" t="s">
        <v>271</v>
      </c>
      <c r="H198" s="240">
        <v>267.5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41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148</v>
      </c>
      <c r="AT198" s="248" t="s">
        <v>135</v>
      </c>
      <c r="AU198" s="248" t="s">
        <v>84</v>
      </c>
      <c r="AY198" s="17" t="s">
        <v>132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84</v>
      </c>
      <c r="BK198" s="249">
        <f>ROUND(I198*H198,2)</f>
        <v>0</v>
      </c>
      <c r="BL198" s="17" t="s">
        <v>148</v>
      </c>
      <c r="BM198" s="248" t="s">
        <v>1371</v>
      </c>
    </row>
    <row r="199" spans="1:51" s="13" customFormat="1" ht="12">
      <c r="A199" s="13"/>
      <c r="B199" s="259"/>
      <c r="C199" s="260"/>
      <c r="D199" s="250" t="s">
        <v>189</v>
      </c>
      <c r="E199" s="261" t="s">
        <v>1372</v>
      </c>
      <c r="F199" s="262" t="s">
        <v>1373</v>
      </c>
      <c r="G199" s="260"/>
      <c r="H199" s="263">
        <v>267.5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189</v>
      </c>
      <c r="AU199" s="269" t="s">
        <v>84</v>
      </c>
      <c r="AV199" s="13" t="s">
        <v>86</v>
      </c>
      <c r="AW199" s="13" t="s">
        <v>32</v>
      </c>
      <c r="AX199" s="13" t="s">
        <v>84</v>
      </c>
      <c r="AY199" s="269" t="s">
        <v>132</v>
      </c>
    </row>
    <row r="200" spans="1:63" s="12" customFormat="1" ht="25.9" customHeight="1">
      <c r="A200" s="12"/>
      <c r="B200" s="220"/>
      <c r="C200" s="221"/>
      <c r="D200" s="222" t="s">
        <v>75</v>
      </c>
      <c r="E200" s="223" t="s">
        <v>225</v>
      </c>
      <c r="F200" s="223" t="s">
        <v>1374</v>
      </c>
      <c r="G200" s="221"/>
      <c r="H200" s="221"/>
      <c r="I200" s="224"/>
      <c r="J200" s="225">
        <f>BK200</f>
        <v>0</v>
      </c>
      <c r="K200" s="221"/>
      <c r="L200" s="226"/>
      <c r="M200" s="227"/>
      <c r="N200" s="228"/>
      <c r="O200" s="228"/>
      <c r="P200" s="229">
        <f>SUM(P201:P204)</f>
        <v>0</v>
      </c>
      <c r="Q200" s="228"/>
      <c r="R200" s="229">
        <f>SUM(R201:R204)</f>
        <v>0</v>
      </c>
      <c r="S200" s="228"/>
      <c r="T200" s="230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1" t="s">
        <v>84</v>
      </c>
      <c r="AT200" s="232" t="s">
        <v>75</v>
      </c>
      <c r="AU200" s="232" t="s">
        <v>76</v>
      </c>
      <c r="AY200" s="231" t="s">
        <v>132</v>
      </c>
      <c r="BK200" s="233">
        <f>SUM(BK201:BK204)</f>
        <v>0</v>
      </c>
    </row>
    <row r="201" spans="1:65" s="2" customFormat="1" ht="16.5" customHeight="1">
      <c r="A201" s="38"/>
      <c r="B201" s="39"/>
      <c r="C201" s="236" t="s">
        <v>349</v>
      </c>
      <c r="D201" s="236" t="s">
        <v>135</v>
      </c>
      <c r="E201" s="237" t="s">
        <v>1375</v>
      </c>
      <c r="F201" s="238" t="s">
        <v>1376</v>
      </c>
      <c r="G201" s="239" t="s">
        <v>271</v>
      </c>
      <c r="H201" s="240">
        <v>265.9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41</v>
      </c>
      <c r="O201" s="91"/>
      <c r="P201" s="246">
        <f>O201*H201</f>
        <v>0</v>
      </c>
      <c r="Q201" s="246">
        <v>0</v>
      </c>
      <c r="R201" s="246">
        <f>Q201*H201</f>
        <v>0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148</v>
      </c>
      <c r="AT201" s="248" t="s">
        <v>135</v>
      </c>
      <c r="AU201" s="248" t="s">
        <v>84</v>
      </c>
      <c r="AY201" s="17" t="s">
        <v>132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84</v>
      </c>
      <c r="BK201" s="249">
        <f>ROUND(I201*H201,2)</f>
        <v>0</v>
      </c>
      <c r="BL201" s="17" t="s">
        <v>148</v>
      </c>
      <c r="BM201" s="248" t="s">
        <v>1377</v>
      </c>
    </row>
    <row r="202" spans="1:51" s="13" customFormat="1" ht="12">
      <c r="A202" s="13"/>
      <c r="B202" s="259"/>
      <c r="C202" s="260"/>
      <c r="D202" s="250" t="s">
        <v>189</v>
      </c>
      <c r="E202" s="261" t="s">
        <v>1378</v>
      </c>
      <c r="F202" s="262" t="s">
        <v>1379</v>
      </c>
      <c r="G202" s="260"/>
      <c r="H202" s="263">
        <v>265.9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189</v>
      </c>
      <c r="AU202" s="269" t="s">
        <v>84</v>
      </c>
      <c r="AV202" s="13" t="s">
        <v>86</v>
      </c>
      <c r="AW202" s="13" t="s">
        <v>32</v>
      </c>
      <c r="AX202" s="13" t="s">
        <v>84</v>
      </c>
      <c r="AY202" s="269" t="s">
        <v>132</v>
      </c>
    </row>
    <row r="203" spans="1:65" s="2" customFormat="1" ht="21.75" customHeight="1">
      <c r="A203" s="38"/>
      <c r="B203" s="39"/>
      <c r="C203" s="236" t="s">
        <v>355</v>
      </c>
      <c r="D203" s="236" t="s">
        <v>135</v>
      </c>
      <c r="E203" s="237" t="s">
        <v>1380</v>
      </c>
      <c r="F203" s="238" t="s">
        <v>1381</v>
      </c>
      <c r="G203" s="239" t="s">
        <v>271</v>
      </c>
      <c r="H203" s="240">
        <v>265.9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41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148</v>
      </c>
      <c r="AT203" s="248" t="s">
        <v>135</v>
      </c>
      <c r="AU203" s="248" t="s">
        <v>84</v>
      </c>
      <c r="AY203" s="17" t="s">
        <v>132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84</v>
      </c>
      <c r="BK203" s="249">
        <f>ROUND(I203*H203,2)</f>
        <v>0</v>
      </c>
      <c r="BL203" s="17" t="s">
        <v>148</v>
      </c>
      <c r="BM203" s="248" t="s">
        <v>1382</v>
      </c>
    </row>
    <row r="204" spans="1:51" s="13" customFormat="1" ht="12">
      <c r="A204" s="13"/>
      <c r="B204" s="259"/>
      <c r="C204" s="260"/>
      <c r="D204" s="250" t="s">
        <v>189</v>
      </c>
      <c r="E204" s="261" t="s">
        <v>1383</v>
      </c>
      <c r="F204" s="262" t="s">
        <v>1379</v>
      </c>
      <c r="G204" s="260"/>
      <c r="H204" s="263">
        <v>265.9</v>
      </c>
      <c r="I204" s="264"/>
      <c r="J204" s="260"/>
      <c r="K204" s="260"/>
      <c r="L204" s="265"/>
      <c r="M204" s="306"/>
      <c r="N204" s="307"/>
      <c r="O204" s="307"/>
      <c r="P204" s="307"/>
      <c r="Q204" s="307"/>
      <c r="R204" s="307"/>
      <c r="S204" s="307"/>
      <c r="T204" s="30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189</v>
      </c>
      <c r="AU204" s="269" t="s">
        <v>84</v>
      </c>
      <c r="AV204" s="13" t="s">
        <v>86</v>
      </c>
      <c r="AW204" s="13" t="s">
        <v>32</v>
      </c>
      <c r="AX204" s="13" t="s">
        <v>84</v>
      </c>
      <c r="AY204" s="269" t="s">
        <v>132</v>
      </c>
    </row>
    <row r="205" spans="1:31" s="2" customFormat="1" ht="6.95" customHeight="1">
      <c r="A205" s="38"/>
      <c r="B205" s="66"/>
      <c r="C205" s="67"/>
      <c r="D205" s="67"/>
      <c r="E205" s="67"/>
      <c r="F205" s="67"/>
      <c r="G205" s="67"/>
      <c r="H205" s="67"/>
      <c r="I205" s="183"/>
      <c r="J205" s="67"/>
      <c r="K205" s="67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120:K20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40" t="s">
        <v>1384</v>
      </c>
      <c r="H4" s="20"/>
    </row>
    <row r="5" spans="2:8" s="1" customFormat="1" ht="12" customHeight="1">
      <c r="B5" s="20"/>
      <c r="C5" s="309" t="s">
        <v>13</v>
      </c>
      <c r="D5" s="151" t="s">
        <v>14</v>
      </c>
      <c r="E5" s="1"/>
      <c r="F5" s="1"/>
      <c r="H5" s="20"/>
    </row>
    <row r="6" spans="2:8" s="1" customFormat="1" ht="36.95" customHeight="1">
      <c r="B6" s="20"/>
      <c r="C6" s="310" t="s">
        <v>16</v>
      </c>
      <c r="D6" s="311" t="s">
        <v>17</v>
      </c>
      <c r="E6" s="1"/>
      <c r="F6" s="1"/>
      <c r="H6" s="20"/>
    </row>
    <row r="7" spans="2:8" s="1" customFormat="1" ht="16.5" customHeight="1">
      <c r="B7" s="20"/>
      <c r="C7" s="142" t="s">
        <v>22</v>
      </c>
      <c r="D7" s="148" t="str">
        <f>'Rekapitulace stavby'!AN8</f>
        <v>12. 1. 2021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7"/>
      <c r="B9" s="312"/>
      <c r="C9" s="313" t="s">
        <v>57</v>
      </c>
      <c r="D9" s="314" t="s">
        <v>58</v>
      </c>
      <c r="E9" s="314" t="s">
        <v>118</v>
      </c>
      <c r="F9" s="315" t="s">
        <v>1385</v>
      </c>
      <c r="G9" s="207"/>
      <c r="H9" s="312"/>
    </row>
    <row r="10" spans="1:8" s="2" customFormat="1" ht="26.4" customHeight="1">
      <c r="A10" s="38"/>
      <c r="B10" s="44"/>
      <c r="C10" s="316" t="s">
        <v>1386</v>
      </c>
      <c r="D10" s="316" t="s">
        <v>102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7" t="s">
        <v>1378</v>
      </c>
      <c r="D11" s="318" t="s">
        <v>1378</v>
      </c>
      <c r="E11" s="319" t="s">
        <v>1</v>
      </c>
      <c r="F11" s="320">
        <v>265.9</v>
      </c>
      <c r="G11" s="38"/>
      <c r="H11" s="44"/>
    </row>
    <row r="12" spans="1:8" s="2" customFormat="1" ht="16.8" customHeight="1">
      <c r="A12" s="38"/>
      <c r="B12" s="44"/>
      <c r="C12" s="321" t="s">
        <v>1378</v>
      </c>
      <c r="D12" s="321" t="s">
        <v>1379</v>
      </c>
      <c r="E12" s="17" t="s">
        <v>1</v>
      </c>
      <c r="F12" s="322">
        <v>265.9</v>
      </c>
      <c r="G12" s="38"/>
      <c r="H12" s="44"/>
    </row>
    <row r="13" spans="1:8" s="2" customFormat="1" ht="16.8" customHeight="1">
      <c r="A13" s="38"/>
      <c r="B13" s="44"/>
      <c r="C13" s="317" t="s">
        <v>1229</v>
      </c>
      <c r="D13" s="318" t="s">
        <v>1229</v>
      </c>
      <c r="E13" s="319" t="s">
        <v>1</v>
      </c>
      <c r="F13" s="320">
        <v>0.221</v>
      </c>
      <c r="G13" s="38"/>
      <c r="H13" s="44"/>
    </row>
    <row r="14" spans="1:8" s="2" customFormat="1" ht="16.8" customHeight="1">
      <c r="A14" s="38"/>
      <c r="B14" s="44"/>
      <c r="C14" s="321" t="s">
        <v>1229</v>
      </c>
      <c r="D14" s="321" t="s">
        <v>1230</v>
      </c>
      <c r="E14" s="17" t="s">
        <v>1</v>
      </c>
      <c r="F14" s="322">
        <v>0.221</v>
      </c>
      <c r="G14" s="38"/>
      <c r="H14" s="44"/>
    </row>
    <row r="15" spans="1:8" s="2" customFormat="1" ht="16.8" customHeight="1">
      <c r="A15" s="38"/>
      <c r="B15" s="44"/>
      <c r="C15" s="317" t="s">
        <v>1224</v>
      </c>
      <c r="D15" s="318" t="s">
        <v>1224</v>
      </c>
      <c r="E15" s="319" t="s">
        <v>1</v>
      </c>
      <c r="F15" s="320">
        <v>1</v>
      </c>
      <c r="G15" s="38"/>
      <c r="H15" s="44"/>
    </row>
    <row r="16" spans="1:8" s="2" customFormat="1" ht="16.8" customHeight="1">
      <c r="A16" s="38"/>
      <c r="B16" s="44"/>
      <c r="C16" s="321" t="s">
        <v>1224</v>
      </c>
      <c r="D16" s="321" t="s">
        <v>84</v>
      </c>
      <c r="E16" s="17" t="s">
        <v>1</v>
      </c>
      <c r="F16" s="322">
        <v>1</v>
      </c>
      <c r="G16" s="38"/>
      <c r="H16" s="44"/>
    </row>
    <row r="17" spans="1:8" s="2" customFormat="1" ht="16.8" customHeight="1">
      <c r="A17" s="38"/>
      <c r="B17" s="44"/>
      <c r="C17" s="317" t="s">
        <v>1260</v>
      </c>
      <c r="D17" s="318" t="s">
        <v>1260</v>
      </c>
      <c r="E17" s="319" t="s">
        <v>1</v>
      </c>
      <c r="F17" s="320">
        <v>8</v>
      </c>
      <c r="G17" s="38"/>
      <c r="H17" s="44"/>
    </row>
    <row r="18" spans="1:8" s="2" customFormat="1" ht="16.8" customHeight="1">
      <c r="A18" s="38"/>
      <c r="B18" s="44"/>
      <c r="C18" s="321" t="s">
        <v>1260</v>
      </c>
      <c r="D18" s="321" t="s">
        <v>220</v>
      </c>
      <c r="E18" s="17" t="s">
        <v>1</v>
      </c>
      <c r="F18" s="322">
        <v>8</v>
      </c>
      <c r="G18" s="38"/>
      <c r="H18" s="44"/>
    </row>
    <row r="19" spans="1:8" s="2" customFormat="1" ht="16.8" customHeight="1">
      <c r="A19" s="38"/>
      <c r="B19" s="44"/>
      <c r="C19" s="317" t="s">
        <v>1192</v>
      </c>
      <c r="D19" s="318" t="s">
        <v>1192</v>
      </c>
      <c r="E19" s="319" t="s">
        <v>1</v>
      </c>
      <c r="F19" s="320">
        <v>26.916</v>
      </c>
      <c r="G19" s="38"/>
      <c r="H19" s="44"/>
    </row>
    <row r="20" spans="1:8" s="2" customFormat="1" ht="16.8" customHeight="1">
      <c r="A20" s="38"/>
      <c r="B20" s="44"/>
      <c r="C20" s="321" t="s">
        <v>1192</v>
      </c>
      <c r="D20" s="321" t="s">
        <v>1273</v>
      </c>
      <c r="E20" s="17" t="s">
        <v>1</v>
      </c>
      <c r="F20" s="322">
        <v>26.916</v>
      </c>
      <c r="G20" s="38"/>
      <c r="H20" s="44"/>
    </row>
    <row r="21" spans="1:8" s="2" customFormat="1" ht="16.8" customHeight="1">
      <c r="A21" s="38"/>
      <c r="B21" s="44"/>
      <c r="C21" s="323" t="s">
        <v>1387</v>
      </c>
      <c r="D21" s="38"/>
      <c r="E21" s="38"/>
      <c r="F21" s="38"/>
      <c r="G21" s="38"/>
      <c r="H21" s="44"/>
    </row>
    <row r="22" spans="1:8" s="2" customFormat="1" ht="16.8" customHeight="1">
      <c r="A22" s="38"/>
      <c r="B22" s="44"/>
      <c r="C22" s="321" t="s">
        <v>1270</v>
      </c>
      <c r="D22" s="321" t="s">
        <v>1271</v>
      </c>
      <c r="E22" s="17" t="s">
        <v>1216</v>
      </c>
      <c r="F22" s="322">
        <v>53.316</v>
      </c>
      <c r="G22" s="38"/>
      <c r="H22" s="44"/>
    </row>
    <row r="23" spans="1:8" s="2" customFormat="1" ht="16.8" customHeight="1">
      <c r="A23" s="38"/>
      <c r="B23" s="44"/>
      <c r="C23" s="317" t="s">
        <v>1286</v>
      </c>
      <c r="D23" s="318" t="s">
        <v>1286</v>
      </c>
      <c r="E23" s="319" t="s">
        <v>1</v>
      </c>
      <c r="F23" s="320">
        <v>53.316</v>
      </c>
      <c r="G23" s="38"/>
      <c r="H23" s="44"/>
    </row>
    <row r="24" spans="1:8" s="2" customFormat="1" ht="16.8" customHeight="1">
      <c r="A24" s="38"/>
      <c r="B24" s="44"/>
      <c r="C24" s="321" t="s">
        <v>1286</v>
      </c>
      <c r="D24" s="321" t="s">
        <v>1287</v>
      </c>
      <c r="E24" s="17" t="s">
        <v>1</v>
      </c>
      <c r="F24" s="322">
        <v>53.316</v>
      </c>
      <c r="G24" s="38"/>
      <c r="H24" s="44"/>
    </row>
    <row r="25" spans="1:8" s="2" customFormat="1" ht="16.8" customHeight="1">
      <c r="A25" s="38"/>
      <c r="B25" s="44"/>
      <c r="C25" s="323" t="s">
        <v>1387</v>
      </c>
      <c r="D25" s="38"/>
      <c r="E25" s="38"/>
      <c r="F25" s="38"/>
      <c r="G25" s="38"/>
      <c r="H25" s="44"/>
    </row>
    <row r="26" spans="1:8" s="2" customFormat="1" ht="16.8" customHeight="1">
      <c r="A26" s="38"/>
      <c r="B26" s="44"/>
      <c r="C26" s="321" t="s">
        <v>1283</v>
      </c>
      <c r="D26" s="321" t="s">
        <v>1284</v>
      </c>
      <c r="E26" s="17" t="s">
        <v>1216</v>
      </c>
      <c r="F26" s="322">
        <v>165.386</v>
      </c>
      <c r="G26" s="38"/>
      <c r="H26" s="44"/>
    </row>
    <row r="27" spans="1:8" s="2" customFormat="1" ht="16.8" customHeight="1">
      <c r="A27" s="38"/>
      <c r="B27" s="44"/>
      <c r="C27" s="317" t="s">
        <v>1199</v>
      </c>
      <c r="D27" s="318" t="s">
        <v>1199</v>
      </c>
      <c r="E27" s="319" t="s">
        <v>1</v>
      </c>
      <c r="F27" s="320">
        <v>26.916</v>
      </c>
      <c r="G27" s="38"/>
      <c r="H27" s="44"/>
    </row>
    <row r="28" spans="1:8" s="2" customFormat="1" ht="16.8" customHeight="1">
      <c r="A28" s="38"/>
      <c r="B28" s="44"/>
      <c r="C28" s="321" t="s">
        <v>1199</v>
      </c>
      <c r="D28" s="321" t="s">
        <v>1294</v>
      </c>
      <c r="E28" s="17" t="s">
        <v>1</v>
      </c>
      <c r="F28" s="322">
        <v>26.916</v>
      </c>
      <c r="G28" s="38"/>
      <c r="H28" s="44"/>
    </row>
    <row r="29" spans="1:8" s="2" customFormat="1" ht="16.8" customHeight="1">
      <c r="A29" s="38"/>
      <c r="B29" s="44"/>
      <c r="C29" s="323" t="s">
        <v>1387</v>
      </c>
      <c r="D29" s="38"/>
      <c r="E29" s="38"/>
      <c r="F29" s="38"/>
      <c r="G29" s="38"/>
      <c r="H29" s="44"/>
    </row>
    <row r="30" spans="1:8" s="2" customFormat="1" ht="16.8" customHeight="1">
      <c r="A30" s="38"/>
      <c r="B30" s="44"/>
      <c r="C30" s="321" t="s">
        <v>1291</v>
      </c>
      <c r="D30" s="321" t="s">
        <v>1292</v>
      </c>
      <c r="E30" s="17" t="s">
        <v>1216</v>
      </c>
      <c r="F30" s="322">
        <v>53.316</v>
      </c>
      <c r="G30" s="38"/>
      <c r="H30" s="44"/>
    </row>
    <row r="31" spans="1:8" s="2" customFormat="1" ht="16.8" customHeight="1">
      <c r="A31" s="38"/>
      <c r="B31" s="44"/>
      <c r="C31" s="317" t="s">
        <v>1301</v>
      </c>
      <c r="D31" s="318" t="s">
        <v>1301</v>
      </c>
      <c r="E31" s="319" t="s">
        <v>1</v>
      </c>
      <c r="F31" s="320">
        <v>82.538</v>
      </c>
      <c r="G31" s="38"/>
      <c r="H31" s="44"/>
    </row>
    <row r="32" spans="1:8" s="2" customFormat="1" ht="16.8" customHeight="1">
      <c r="A32" s="38"/>
      <c r="B32" s="44"/>
      <c r="C32" s="321" t="s">
        <v>1301</v>
      </c>
      <c r="D32" s="321" t="s">
        <v>1302</v>
      </c>
      <c r="E32" s="17" t="s">
        <v>1</v>
      </c>
      <c r="F32" s="322">
        <v>82.538</v>
      </c>
      <c r="G32" s="38"/>
      <c r="H32" s="44"/>
    </row>
    <row r="33" spans="1:8" s="2" customFormat="1" ht="16.8" customHeight="1">
      <c r="A33" s="38"/>
      <c r="B33" s="44"/>
      <c r="C33" s="317" t="s">
        <v>1203</v>
      </c>
      <c r="D33" s="318" t="s">
        <v>1203</v>
      </c>
      <c r="E33" s="319" t="s">
        <v>1</v>
      </c>
      <c r="F33" s="320">
        <v>4.916</v>
      </c>
      <c r="G33" s="38"/>
      <c r="H33" s="44"/>
    </row>
    <row r="34" spans="1:8" s="2" customFormat="1" ht="16.8" customHeight="1">
      <c r="A34" s="38"/>
      <c r="B34" s="44"/>
      <c r="C34" s="321" t="s">
        <v>1203</v>
      </c>
      <c r="D34" s="321" t="s">
        <v>1264</v>
      </c>
      <c r="E34" s="17" t="s">
        <v>1</v>
      </c>
      <c r="F34" s="322">
        <v>4.916</v>
      </c>
      <c r="G34" s="38"/>
      <c r="H34" s="44"/>
    </row>
    <row r="35" spans="1:8" s="2" customFormat="1" ht="16.8" customHeight="1">
      <c r="A35" s="38"/>
      <c r="B35" s="44"/>
      <c r="C35" s="323" t="s">
        <v>1387</v>
      </c>
      <c r="D35" s="38"/>
      <c r="E35" s="38"/>
      <c r="F35" s="38"/>
      <c r="G35" s="38"/>
      <c r="H35" s="44"/>
    </row>
    <row r="36" spans="1:8" s="2" customFormat="1" ht="16.8" customHeight="1">
      <c r="A36" s="38"/>
      <c r="B36" s="44"/>
      <c r="C36" s="321" t="s">
        <v>1261</v>
      </c>
      <c r="D36" s="321" t="s">
        <v>1262</v>
      </c>
      <c r="E36" s="17" t="s">
        <v>1216</v>
      </c>
      <c r="F36" s="322">
        <v>53.316</v>
      </c>
      <c r="G36" s="38"/>
      <c r="H36" s="44"/>
    </row>
    <row r="37" spans="1:8" s="2" customFormat="1" ht="16.8" customHeight="1">
      <c r="A37" s="38"/>
      <c r="B37" s="44"/>
      <c r="C37" s="317" t="s">
        <v>1281</v>
      </c>
      <c r="D37" s="318" t="s">
        <v>1281</v>
      </c>
      <c r="E37" s="319" t="s">
        <v>1</v>
      </c>
      <c r="F37" s="320">
        <v>112.07</v>
      </c>
      <c r="G37" s="38"/>
      <c r="H37" s="44"/>
    </row>
    <row r="38" spans="1:8" s="2" customFormat="1" ht="16.8" customHeight="1">
      <c r="A38" s="38"/>
      <c r="B38" s="44"/>
      <c r="C38" s="321" t="s">
        <v>1281</v>
      </c>
      <c r="D38" s="321" t="s">
        <v>1282</v>
      </c>
      <c r="E38" s="17" t="s">
        <v>1</v>
      </c>
      <c r="F38" s="322">
        <v>112.07</v>
      </c>
      <c r="G38" s="38"/>
      <c r="H38" s="44"/>
    </row>
    <row r="39" spans="1:8" s="2" customFormat="1" ht="16.8" customHeight="1">
      <c r="A39" s="38"/>
      <c r="B39" s="44"/>
      <c r="C39" s="317" t="s">
        <v>1306</v>
      </c>
      <c r="D39" s="318" t="s">
        <v>1306</v>
      </c>
      <c r="E39" s="319" t="s">
        <v>1</v>
      </c>
      <c r="F39" s="320">
        <v>29.575</v>
      </c>
      <c r="G39" s="38"/>
      <c r="H39" s="44"/>
    </row>
    <row r="40" spans="1:8" s="2" customFormat="1" ht="16.8" customHeight="1">
      <c r="A40" s="38"/>
      <c r="B40" s="44"/>
      <c r="C40" s="321" t="s">
        <v>1306</v>
      </c>
      <c r="D40" s="321" t="s">
        <v>1307</v>
      </c>
      <c r="E40" s="17" t="s">
        <v>1</v>
      </c>
      <c r="F40" s="322">
        <v>29.575</v>
      </c>
      <c r="G40" s="38"/>
      <c r="H40" s="44"/>
    </row>
    <row r="41" spans="1:8" s="2" customFormat="1" ht="16.8" customHeight="1">
      <c r="A41" s="38"/>
      <c r="B41" s="44"/>
      <c r="C41" s="317" t="s">
        <v>1383</v>
      </c>
      <c r="D41" s="318" t="s">
        <v>1383</v>
      </c>
      <c r="E41" s="319" t="s">
        <v>1</v>
      </c>
      <c r="F41" s="320">
        <v>265.9</v>
      </c>
      <c r="G41" s="38"/>
      <c r="H41" s="44"/>
    </row>
    <row r="42" spans="1:8" s="2" customFormat="1" ht="16.8" customHeight="1">
      <c r="A42" s="38"/>
      <c r="B42" s="44"/>
      <c r="C42" s="321" t="s">
        <v>1383</v>
      </c>
      <c r="D42" s="321" t="s">
        <v>1379</v>
      </c>
      <c r="E42" s="17" t="s">
        <v>1</v>
      </c>
      <c r="F42" s="322">
        <v>265.9</v>
      </c>
      <c r="G42" s="38"/>
      <c r="H42" s="44"/>
    </row>
    <row r="43" spans="1:8" s="2" customFormat="1" ht="16.8" customHeight="1">
      <c r="A43" s="38"/>
      <c r="B43" s="44"/>
      <c r="C43" s="317" t="s">
        <v>1362</v>
      </c>
      <c r="D43" s="318" t="s">
        <v>1362</v>
      </c>
      <c r="E43" s="319" t="s">
        <v>1</v>
      </c>
      <c r="F43" s="320">
        <v>227.5</v>
      </c>
      <c r="G43" s="38"/>
      <c r="H43" s="44"/>
    </row>
    <row r="44" spans="1:8" s="2" customFormat="1" ht="16.8" customHeight="1">
      <c r="A44" s="38"/>
      <c r="B44" s="44"/>
      <c r="C44" s="321" t="s">
        <v>1362</v>
      </c>
      <c r="D44" s="321" t="s">
        <v>1363</v>
      </c>
      <c r="E44" s="17" t="s">
        <v>1</v>
      </c>
      <c r="F44" s="322">
        <v>227.5</v>
      </c>
      <c r="G44" s="38"/>
      <c r="H44" s="44"/>
    </row>
    <row r="45" spans="1:8" s="2" customFormat="1" ht="16.8" customHeight="1">
      <c r="A45" s="38"/>
      <c r="B45" s="44"/>
      <c r="C45" s="317" t="s">
        <v>1332</v>
      </c>
      <c r="D45" s="318" t="s">
        <v>1332</v>
      </c>
      <c r="E45" s="319" t="s">
        <v>1</v>
      </c>
      <c r="F45" s="320">
        <v>9</v>
      </c>
      <c r="G45" s="38"/>
      <c r="H45" s="44"/>
    </row>
    <row r="46" spans="1:8" s="2" customFormat="1" ht="16.8" customHeight="1">
      <c r="A46" s="38"/>
      <c r="B46" s="44"/>
      <c r="C46" s="321" t="s">
        <v>1332</v>
      </c>
      <c r="D46" s="321" t="s">
        <v>1328</v>
      </c>
      <c r="E46" s="17" t="s">
        <v>1</v>
      </c>
      <c r="F46" s="322">
        <v>9</v>
      </c>
      <c r="G46" s="38"/>
      <c r="H46" s="44"/>
    </row>
    <row r="47" spans="1:8" s="2" customFormat="1" ht="16.8" customHeight="1">
      <c r="A47" s="38"/>
      <c r="B47" s="44"/>
      <c r="C47" s="317" t="s">
        <v>1367</v>
      </c>
      <c r="D47" s="318" t="s">
        <v>1367</v>
      </c>
      <c r="E47" s="319" t="s">
        <v>1</v>
      </c>
      <c r="F47" s="320">
        <v>6</v>
      </c>
      <c r="G47" s="38"/>
      <c r="H47" s="44"/>
    </row>
    <row r="48" spans="1:8" s="2" customFormat="1" ht="16.8" customHeight="1">
      <c r="A48" s="38"/>
      <c r="B48" s="44"/>
      <c r="C48" s="321" t="s">
        <v>1367</v>
      </c>
      <c r="D48" s="321" t="s">
        <v>1368</v>
      </c>
      <c r="E48" s="17" t="s">
        <v>1</v>
      </c>
      <c r="F48" s="322">
        <v>6</v>
      </c>
      <c r="G48" s="38"/>
      <c r="H48" s="44"/>
    </row>
    <row r="49" spans="1:8" s="2" customFormat="1" ht="16.8" customHeight="1">
      <c r="A49" s="38"/>
      <c r="B49" s="44"/>
      <c r="C49" s="317" t="s">
        <v>1327</v>
      </c>
      <c r="D49" s="318" t="s">
        <v>1327</v>
      </c>
      <c r="E49" s="319" t="s">
        <v>1</v>
      </c>
      <c r="F49" s="320">
        <v>9</v>
      </c>
      <c r="G49" s="38"/>
      <c r="H49" s="44"/>
    </row>
    <row r="50" spans="1:8" s="2" customFormat="1" ht="16.8" customHeight="1">
      <c r="A50" s="38"/>
      <c r="B50" s="44"/>
      <c r="C50" s="321" t="s">
        <v>1327</v>
      </c>
      <c r="D50" s="321" t="s">
        <v>1328</v>
      </c>
      <c r="E50" s="17" t="s">
        <v>1</v>
      </c>
      <c r="F50" s="322">
        <v>9</v>
      </c>
      <c r="G50" s="38"/>
      <c r="H50" s="44"/>
    </row>
    <row r="51" spans="1:8" s="2" customFormat="1" ht="16.8" customHeight="1">
      <c r="A51" s="38"/>
      <c r="B51" s="44"/>
      <c r="C51" s="317" t="s">
        <v>1372</v>
      </c>
      <c r="D51" s="318" t="s">
        <v>1372</v>
      </c>
      <c r="E51" s="319" t="s">
        <v>1</v>
      </c>
      <c r="F51" s="320">
        <v>267.5</v>
      </c>
      <c r="G51" s="38"/>
      <c r="H51" s="44"/>
    </row>
    <row r="52" spans="1:8" s="2" customFormat="1" ht="16.8" customHeight="1">
      <c r="A52" s="38"/>
      <c r="B52" s="44"/>
      <c r="C52" s="321" t="s">
        <v>1372</v>
      </c>
      <c r="D52" s="321" t="s">
        <v>1373</v>
      </c>
      <c r="E52" s="17" t="s">
        <v>1</v>
      </c>
      <c r="F52" s="322">
        <v>267.5</v>
      </c>
      <c r="G52" s="38"/>
      <c r="H52" s="44"/>
    </row>
    <row r="53" spans="1:8" s="2" customFormat="1" ht="16.8" customHeight="1">
      <c r="A53" s="38"/>
      <c r="B53" s="44"/>
      <c r="C53" s="317" t="s">
        <v>1353</v>
      </c>
      <c r="D53" s="318" t="s">
        <v>1353</v>
      </c>
      <c r="E53" s="319" t="s">
        <v>1</v>
      </c>
      <c r="F53" s="320">
        <v>5</v>
      </c>
      <c r="G53" s="38"/>
      <c r="H53" s="44"/>
    </row>
    <row r="54" spans="1:8" s="2" customFormat="1" ht="16.8" customHeight="1">
      <c r="A54" s="38"/>
      <c r="B54" s="44"/>
      <c r="C54" s="321" t="s">
        <v>1353</v>
      </c>
      <c r="D54" s="321" t="s">
        <v>131</v>
      </c>
      <c r="E54" s="17" t="s">
        <v>1</v>
      </c>
      <c r="F54" s="322">
        <v>5</v>
      </c>
      <c r="G54" s="38"/>
      <c r="H54" s="44"/>
    </row>
    <row r="55" spans="1:8" s="2" customFormat="1" ht="16.8" customHeight="1">
      <c r="A55" s="38"/>
      <c r="B55" s="44"/>
      <c r="C55" s="317" t="s">
        <v>1322</v>
      </c>
      <c r="D55" s="318" t="s">
        <v>1322</v>
      </c>
      <c r="E55" s="319" t="s">
        <v>1</v>
      </c>
      <c r="F55" s="320">
        <v>264</v>
      </c>
      <c r="G55" s="38"/>
      <c r="H55" s="44"/>
    </row>
    <row r="56" spans="1:8" s="2" customFormat="1" ht="16.8" customHeight="1">
      <c r="A56" s="38"/>
      <c r="B56" s="44"/>
      <c r="C56" s="321" t="s">
        <v>1322</v>
      </c>
      <c r="D56" s="321" t="s">
        <v>1323</v>
      </c>
      <c r="E56" s="17" t="s">
        <v>1</v>
      </c>
      <c r="F56" s="322">
        <v>264</v>
      </c>
      <c r="G56" s="38"/>
      <c r="H56" s="44"/>
    </row>
    <row r="57" spans="1:8" s="2" customFormat="1" ht="16.8" customHeight="1">
      <c r="A57" s="38"/>
      <c r="B57" s="44"/>
      <c r="C57" s="317" t="s">
        <v>1357</v>
      </c>
      <c r="D57" s="318" t="s">
        <v>1357</v>
      </c>
      <c r="E57" s="319" t="s">
        <v>1</v>
      </c>
      <c r="F57" s="320">
        <v>238.875</v>
      </c>
      <c r="G57" s="38"/>
      <c r="H57" s="44"/>
    </row>
    <row r="58" spans="1:8" s="2" customFormat="1" ht="16.8" customHeight="1">
      <c r="A58" s="38"/>
      <c r="B58" s="44"/>
      <c r="C58" s="321" t="s">
        <v>1357</v>
      </c>
      <c r="D58" s="321" t="s">
        <v>1358</v>
      </c>
      <c r="E58" s="17" t="s">
        <v>1</v>
      </c>
      <c r="F58" s="322">
        <v>238.875</v>
      </c>
      <c r="G58" s="38"/>
      <c r="H58" s="44"/>
    </row>
    <row r="59" spans="1:8" s="2" customFormat="1" ht="16.8" customHeight="1">
      <c r="A59" s="38"/>
      <c r="B59" s="44"/>
      <c r="C59" s="317" t="s">
        <v>1317</v>
      </c>
      <c r="D59" s="318" t="s">
        <v>1317</v>
      </c>
      <c r="E59" s="319" t="s">
        <v>1</v>
      </c>
      <c r="F59" s="320">
        <v>1.3</v>
      </c>
      <c r="G59" s="38"/>
      <c r="H59" s="44"/>
    </row>
    <row r="60" spans="1:8" s="2" customFormat="1" ht="16.8" customHeight="1">
      <c r="A60" s="38"/>
      <c r="B60" s="44"/>
      <c r="C60" s="321" t="s">
        <v>1317</v>
      </c>
      <c r="D60" s="321" t="s">
        <v>1318</v>
      </c>
      <c r="E60" s="17" t="s">
        <v>1</v>
      </c>
      <c r="F60" s="322">
        <v>1.3</v>
      </c>
      <c r="G60" s="38"/>
      <c r="H60" s="44"/>
    </row>
    <row r="61" spans="1:8" s="2" customFormat="1" ht="16.8" customHeight="1">
      <c r="A61" s="38"/>
      <c r="B61" s="44"/>
      <c r="C61" s="317" t="s">
        <v>1312</v>
      </c>
      <c r="D61" s="318" t="s">
        <v>1312</v>
      </c>
      <c r="E61" s="319" t="s">
        <v>1</v>
      </c>
      <c r="F61" s="320">
        <v>2.2</v>
      </c>
      <c r="G61" s="38"/>
      <c r="H61" s="44"/>
    </row>
    <row r="62" spans="1:8" s="2" customFormat="1" ht="16.8" customHeight="1">
      <c r="A62" s="38"/>
      <c r="B62" s="44"/>
      <c r="C62" s="321" t="s">
        <v>1312</v>
      </c>
      <c r="D62" s="321" t="s">
        <v>1313</v>
      </c>
      <c r="E62" s="17" t="s">
        <v>1</v>
      </c>
      <c r="F62" s="322">
        <v>2.2</v>
      </c>
      <c r="G62" s="38"/>
      <c r="H62" s="44"/>
    </row>
    <row r="63" spans="1:8" s="2" customFormat="1" ht="16.8" customHeight="1">
      <c r="A63" s="38"/>
      <c r="B63" s="44"/>
      <c r="C63" s="317" t="s">
        <v>1218</v>
      </c>
      <c r="D63" s="318" t="s">
        <v>1218</v>
      </c>
      <c r="E63" s="319" t="s">
        <v>1</v>
      </c>
      <c r="F63" s="320">
        <v>112.072</v>
      </c>
      <c r="G63" s="38"/>
      <c r="H63" s="44"/>
    </row>
    <row r="64" spans="1:8" s="2" customFormat="1" ht="16.8" customHeight="1">
      <c r="A64" s="38"/>
      <c r="B64" s="44"/>
      <c r="C64" s="321" t="s">
        <v>1218</v>
      </c>
      <c r="D64" s="321" t="s">
        <v>1219</v>
      </c>
      <c r="E64" s="17" t="s">
        <v>1</v>
      </c>
      <c r="F64" s="322">
        <v>112.072</v>
      </c>
      <c r="G64" s="38"/>
      <c r="H64" s="44"/>
    </row>
    <row r="65" spans="1:8" s="2" customFormat="1" ht="16.8" customHeight="1">
      <c r="A65" s="38"/>
      <c r="B65" s="44"/>
      <c r="C65" s="317" t="s">
        <v>1349</v>
      </c>
      <c r="D65" s="318" t="s">
        <v>1349</v>
      </c>
      <c r="E65" s="319" t="s">
        <v>1</v>
      </c>
      <c r="F65" s="320">
        <v>3</v>
      </c>
      <c r="G65" s="38"/>
      <c r="H65" s="44"/>
    </row>
    <row r="66" spans="1:8" s="2" customFormat="1" ht="16.8" customHeight="1">
      <c r="A66" s="38"/>
      <c r="B66" s="44"/>
      <c r="C66" s="321" t="s">
        <v>1349</v>
      </c>
      <c r="D66" s="321" t="s">
        <v>144</v>
      </c>
      <c r="E66" s="17" t="s">
        <v>1</v>
      </c>
      <c r="F66" s="322">
        <v>3</v>
      </c>
      <c r="G66" s="38"/>
      <c r="H66" s="44"/>
    </row>
    <row r="67" spans="1:8" s="2" customFormat="1" ht="16.8" customHeight="1">
      <c r="A67" s="38"/>
      <c r="B67" s="44"/>
      <c r="C67" s="317" t="s">
        <v>1337</v>
      </c>
      <c r="D67" s="318" t="s">
        <v>1337</v>
      </c>
      <c r="E67" s="319" t="s">
        <v>1</v>
      </c>
      <c r="F67" s="320">
        <v>1</v>
      </c>
      <c r="G67" s="38"/>
      <c r="H67" s="44"/>
    </row>
    <row r="68" spans="1:8" s="2" customFormat="1" ht="16.8" customHeight="1">
      <c r="A68" s="38"/>
      <c r="B68" s="44"/>
      <c r="C68" s="321" t="s">
        <v>1337</v>
      </c>
      <c r="D68" s="321" t="s">
        <v>84</v>
      </c>
      <c r="E68" s="17" t="s">
        <v>1</v>
      </c>
      <c r="F68" s="322">
        <v>1</v>
      </c>
      <c r="G68" s="38"/>
      <c r="H68" s="44"/>
    </row>
    <row r="69" spans="1:8" s="2" customFormat="1" ht="16.8" customHeight="1">
      <c r="A69" s="38"/>
      <c r="B69" s="44"/>
      <c r="C69" s="317" t="s">
        <v>1341</v>
      </c>
      <c r="D69" s="318" t="s">
        <v>1341</v>
      </c>
      <c r="E69" s="319" t="s">
        <v>1</v>
      </c>
      <c r="F69" s="320">
        <v>1</v>
      </c>
      <c r="G69" s="38"/>
      <c r="H69" s="44"/>
    </row>
    <row r="70" spans="1:8" s="2" customFormat="1" ht="16.8" customHeight="1">
      <c r="A70" s="38"/>
      <c r="B70" s="44"/>
      <c r="C70" s="321" t="s">
        <v>1341</v>
      </c>
      <c r="D70" s="321" t="s">
        <v>84</v>
      </c>
      <c r="E70" s="17" t="s">
        <v>1</v>
      </c>
      <c r="F70" s="322">
        <v>1</v>
      </c>
      <c r="G70" s="38"/>
      <c r="H70" s="44"/>
    </row>
    <row r="71" spans="1:8" s="2" customFormat="1" ht="16.8" customHeight="1">
      <c r="A71" s="38"/>
      <c r="B71" s="44"/>
      <c r="C71" s="317" t="s">
        <v>1345</v>
      </c>
      <c r="D71" s="318" t="s">
        <v>1345</v>
      </c>
      <c r="E71" s="319" t="s">
        <v>1</v>
      </c>
      <c r="F71" s="320">
        <v>1</v>
      </c>
      <c r="G71" s="38"/>
      <c r="H71" s="44"/>
    </row>
    <row r="72" spans="1:8" s="2" customFormat="1" ht="16.8" customHeight="1">
      <c r="A72" s="38"/>
      <c r="B72" s="44"/>
      <c r="C72" s="321" t="s">
        <v>1345</v>
      </c>
      <c r="D72" s="321" t="s">
        <v>84</v>
      </c>
      <c r="E72" s="17" t="s">
        <v>1</v>
      </c>
      <c r="F72" s="322">
        <v>1</v>
      </c>
      <c r="G72" s="38"/>
      <c r="H72" s="44"/>
    </row>
    <row r="73" spans="1:8" s="2" customFormat="1" ht="16.8" customHeight="1">
      <c r="A73" s="38"/>
      <c r="B73" s="44"/>
      <c r="C73" s="317" t="s">
        <v>1240</v>
      </c>
      <c r="D73" s="318" t="s">
        <v>1240</v>
      </c>
      <c r="E73" s="319" t="s">
        <v>1</v>
      </c>
      <c r="F73" s="320">
        <v>1</v>
      </c>
      <c r="G73" s="38"/>
      <c r="H73" s="44"/>
    </row>
    <row r="74" spans="1:8" s="2" customFormat="1" ht="16.8" customHeight="1">
      <c r="A74" s="38"/>
      <c r="B74" s="44"/>
      <c r="C74" s="321" t="s">
        <v>1240</v>
      </c>
      <c r="D74" s="321" t="s">
        <v>84</v>
      </c>
      <c r="E74" s="17" t="s">
        <v>1</v>
      </c>
      <c r="F74" s="322">
        <v>1</v>
      </c>
      <c r="G74" s="38"/>
      <c r="H74" s="44"/>
    </row>
    <row r="75" spans="1:8" s="2" customFormat="1" ht="16.8" customHeight="1">
      <c r="A75" s="38"/>
      <c r="B75" s="44"/>
      <c r="C75" s="317" t="s">
        <v>1244</v>
      </c>
      <c r="D75" s="318" t="s">
        <v>1244</v>
      </c>
      <c r="E75" s="319" t="s">
        <v>1</v>
      </c>
      <c r="F75" s="320">
        <v>1</v>
      </c>
      <c r="G75" s="38"/>
      <c r="H75" s="44"/>
    </row>
    <row r="76" spans="1:8" s="2" customFormat="1" ht="16.8" customHeight="1">
      <c r="A76" s="38"/>
      <c r="B76" s="44"/>
      <c r="C76" s="321" t="s">
        <v>1244</v>
      </c>
      <c r="D76" s="321" t="s">
        <v>84</v>
      </c>
      <c r="E76" s="17" t="s">
        <v>1</v>
      </c>
      <c r="F76" s="322">
        <v>1</v>
      </c>
      <c r="G76" s="38"/>
      <c r="H76" s="44"/>
    </row>
    <row r="77" spans="1:8" s="2" customFormat="1" ht="16.8" customHeight="1">
      <c r="A77" s="38"/>
      <c r="B77" s="44"/>
      <c r="C77" s="317" t="s">
        <v>1248</v>
      </c>
      <c r="D77" s="318" t="s">
        <v>1248</v>
      </c>
      <c r="E77" s="319" t="s">
        <v>1</v>
      </c>
      <c r="F77" s="320">
        <v>1</v>
      </c>
      <c r="G77" s="38"/>
      <c r="H77" s="44"/>
    </row>
    <row r="78" spans="1:8" s="2" customFormat="1" ht="16.8" customHeight="1">
      <c r="A78" s="38"/>
      <c r="B78" s="44"/>
      <c r="C78" s="321" t="s">
        <v>1248</v>
      </c>
      <c r="D78" s="321" t="s">
        <v>84</v>
      </c>
      <c r="E78" s="17" t="s">
        <v>1</v>
      </c>
      <c r="F78" s="322">
        <v>1</v>
      </c>
      <c r="G78" s="38"/>
      <c r="H78" s="44"/>
    </row>
    <row r="79" spans="1:8" s="2" customFormat="1" ht="16.8" customHeight="1">
      <c r="A79" s="38"/>
      <c r="B79" s="44"/>
      <c r="C79" s="317" t="s">
        <v>1234</v>
      </c>
      <c r="D79" s="318" t="s">
        <v>1234</v>
      </c>
      <c r="E79" s="319" t="s">
        <v>1</v>
      </c>
      <c r="F79" s="320">
        <v>1</v>
      </c>
      <c r="G79" s="38"/>
      <c r="H79" s="44"/>
    </row>
    <row r="80" spans="1:8" s="2" customFormat="1" ht="16.8" customHeight="1">
      <c r="A80" s="38"/>
      <c r="B80" s="44"/>
      <c r="C80" s="321" t="s">
        <v>1234</v>
      </c>
      <c r="D80" s="321" t="s">
        <v>1235</v>
      </c>
      <c r="E80" s="17" t="s">
        <v>1</v>
      </c>
      <c r="F80" s="322">
        <v>1</v>
      </c>
      <c r="G80" s="38"/>
      <c r="H80" s="44"/>
    </row>
    <row r="81" spans="1:8" s="2" customFormat="1" ht="16.8" customHeight="1">
      <c r="A81" s="38"/>
      <c r="B81" s="44"/>
      <c r="C81" s="317" t="s">
        <v>1256</v>
      </c>
      <c r="D81" s="318" t="s">
        <v>1256</v>
      </c>
      <c r="E81" s="319" t="s">
        <v>1</v>
      </c>
      <c r="F81" s="320">
        <v>1</v>
      </c>
      <c r="G81" s="38"/>
      <c r="H81" s="44"/>
    </row>
    <row r="82" spans="1:8" s="2" customFormat="1" ht="16.8" customHeight="1">
      <c r="A82" s="38"/>
      <c r="B82" s="44"/>
      <c r="C82" s="321" t="s">
        <v>1256</v>
      </c>
      <c r="D82" s="321" t="s">
        <v>84</v>
      </c>
      <c r="E82" s="17" t="s">
        <v>1</v>
      </c>
      <c r="F82" s="322">
        <v>1</v>
      </c>
      <c r="G82" s="38"/>
      <c r="H82" s="44"/>
    </row>
    <row r="83" spans="1:8" s="2" customFormat="1" ht="16.8" customHeight="1">
      <c r="A83" s="38"/>
      <c r="B83" s="44"/>
      <c r="C83" s="317" t="s">
        <v>1252</v>
      </c>
      <c r="D83" s="318" t="s">
        <v>1252</v>
      </c>
      <c r="E83" s="319" t="s">
        <v>1</v>
      </c>
      <c r="F83" s="320">
        <v>1</v>
      </c>
      <c r="G83" s="38"/>
      <c r="H83" s="44"/>
    </row>
    <row r="84" spans="1:8" s="2" customFormat="1" ht="16.8" customHeight="1">
      <c r="A84" s="38"/>
      <c r="B84" s="44"/>
      <c r="C84" s="321" t="s">
        <v>1252</v>
      </c>
      <c r="D84" s="321" t="s">
        <v>84</v>
      </c>
      <c r="E84" s="17" t="s">
        <v>1</v>
      </c>
      <c r="F84" s="322">
        <v>1</v>
      </c>
      <c r="G84" s="38"/>
      <c r="H84" s="44"/>
    </row>
    <row r="85" spans="1:8" s="2" customFormat="1" ht="16.8" customHeight="1">
      <c r="A85" s="38"/>
      <c r="B85" s="44"/>
      <c r="C85" s="317" t="s">
        <v>1194</v>
      </c>
      <c r="D85" s="318" t="s">
        <v>1194</v>
      </c>
      <c r="E85" s="319" t="s">
        <v>1</v>
      </c>
      <c r="F85" s="320">
        <v>15.4</v>
      </c>
      <c r="G85" s="38"/>
      <c r="H85" s="44"/>
    </row>
    <row r="86" spans="1:8" s="2" customFormat="1" ht="16.8" customHeight="1">
      <c r="A86" s="38"/>
      <c r="B86" s="44"/>
      <c r="C86" s="321" t="s">
        <v>1194</v>
      </c>
      <c r="D86" s="321" t="s">
        <v>1274</v>
      </c>
      <c r="E86" s="17" t="s">
        <v>1</v>
      </c>
      <c r="F86" s="322">
        <v>15.4</v>
      </c>
      <c r="G86" s="38"/>
      <c r="H86" s="44"/>
    </row>
    <row r="87" spans="1:8" s="2" customFormat="1" ht="16.8" customHeight="1">
      <c r="A87" s="38"/>
      <c r="B87" s="44"/>
      <c r="C87" s="323" t="s">
        <v>1387</v>
      </c>
      <c r="D87" s="38"/>
      <c r="E87" s="38"/>
      <c r="F87" s="38"/>
      <c r="G87" s="38"/>
      <c r="H87" s="44"/>
    </row>
    <row r="88" spans="1:8" s="2" customFormat="1" ht="16.8" customHeight="1">
      <c r="A88" s="38"/>
      <c r="B88" s="44"/>
      <c r="C88" s="321" t="s">
        <v>1270</v>
      </c>
      <c r="D88" s="321" t="s">
        <v>1271</v>
      </c>
      <c r="E88" s="17" t="s">
        <v>1216</v>
      </c>
      <c r="F88" s="322">
        <v>53.316</v>
      </c>
      <c r="G88" s="38"/>
      <c r="H88" s="44"/>
    </row>
    <row r="89" spans="1:8" s="2" customFormat="1" ht="16.8" customHeight="1">
      <c r="A89" s="38"/>
      <c r="B89" s="44"/>
      <c r="C89" s="317" t="s">
        <v>1197</v>
      </c>
      <c r="D89" s="318" t="s">
        <v>1197</v>
      </c>
      <c r="E89" s="319" t="s">
        <v>1</v>
      </c>
      <c r="F89" s="320">
        <v>112.07</v>
      </c>
      <c r="G89" s="38"/>
      <c r="H89" s="44"/>
    </row>
    <row r="90" spans="1:8" s="2" customFormat="1" ht="16.8" customHeight="1">
      <c r="A90" s="38"/>
      <c r="B90" s="44"/>
      <c r="C90" s="321" t="s">
        <v>1197</v>
      </c>
      <c r="D90" s="321" t="s">
        <v>1288</v>
      </c>
      <c r="E90" s="17" t="s">
        <v>1</v>
      </c>
      <c r="F90" s="322">
        <v>112.07</v>
      </c>
      <c r="G90" s="38"/>
      <c r="H90" s="44"/>
    </row>
    <row r="91" spans="1:8" s="2" customFormat="1" ht="16.8" customHeight="1">
      <c r="A91" s="38"/>
      <c r="B91" s="44"/>
      <c r="C91" s="323" t="s">
        <v>1387</v>
      </c>
      <c r="D91" s="38"/>
      <c r="E91" s="38"/>
      <c r="F91" s="38"/>
      <c r="G91" s="38"/>
      <c r="H91" s="44"/>
    </row>
    <row r="92" spans="1:8" s="2" customFormat="1" ht="16.8" customHeight="1">
      <c r="A92" s="38"/>
      <c r="B92" s="44"/>
      <c r="C92" s="321" t="s">
        <v>1283</v>
      </c>
      <c r="D92" s="321" t="s">
        <v>1284</v>
      </c>
      <c r="E92" s="17" t="s">
        <v>1216</v>
      </c>
      <c r="F92" s="322">
        <v>165.386</v>
      </c>
      <c r="G92" s="38"/>
      <c r="H92" s="44"/>
    </row>
    <row r="93" spans="1:8" s="2" customFormat="1" ht="16.8" customHeight="1">
      <c r="A93" s="38"/>
      <c r="B93" s="44"/>
      <c r="C93" s="317" t="s">
        <v>1200</v>
      </c>
      <c r="D93" s="318" t="s">
        <v>1200</v>
      </c>
      <c r="E93" s="319" t="s">
        <v>1</v>
      </c>
      <c r="F93" s="320">
        <v>15.4</v>
      </c>
      <c r="G93" s="38"/>
      <c r="H93" s="44"/>
    </row>
    <row r="94" spans="1:8" s="2" customFormat="1" ht="16.8" customHeight="1">
      <c r="A94" s="38"/>
      <c r="B94" s="44"/>
      <c r="C94" s="321" t="s">
        <v>1200</v>
      </c>
      <c r="D94" s="321" t="s">
        <v>1265</v>
      </c>
      <c r="E94" s="17" t="s">
        <v>1</v>
      </c>
      <c r="F94" s="322">
        <v>15.4</v>
      </c>
      <c r="G94" s="38"/>
      <c r="H94" s="44"/>
    </row>
    <row r="95" spans="1:8" s="2" customFormat="1" ht="16.8" customHeight="1">
      <c r="A95" s="38"/>
      <c r="B95" s="44"/>
      <c r="C95" s="323" t="s">
        <v>1387</v>
      </c>
      <c r="D95" s="38"/>
      <c r="E95" s="38"/>
      <c r="F95" s="38"/>
      <c r="G95" s="38"/>
      <c r="H95" s="44"/>
    </row>
    <row r="96" spans="1:8" s="2" customFormat="1" ht="16.8" customHeight="1">
      <c r="A96" s="38"/>
      <c r="B96" s="44"/>
      <c r="C96" s="321" t="s">
        <v>1291</v>
      </c>
      <c r="D96" s="321" t="s">
        <v>1292</v>
      </c>
      <c r="E96" s="17" t="s">
        <v>1216</v>
      </c>
      <c r="F96" s="322">
        <v>53.316</v>
      </c>
      <c r="G96" s="38"/>
      <c r="H96" s="44"/>
    </row>
    <row r="97" spans="1:8" s="2" customFormat="1" ht="16.8" customHeight="1">
      <c r="A97" s="38"/>
      <c r="B97" s="44"/>
      <c r="C97" s="317" t="s">
        <v>1205</v>
      </c>
      <c r="D97" s="318" t="s">
        <v>1205</v>
      </c>
      <c r="E97" s="319" t="s">
        <v>1</v>
      </c>
      <c r="F97" s="320">
        <v>15.4</v>
      </c>
      <c r="G97" s="38"/>
      <c r="H97" s="44"/>
    </row>
    <row r="98" spans="1:8" s="2" customFormat="1" ht="16.8" customHeight="1">
      <c r="A98" s="38"/>
      <c r="B98" s="44"/>
      <c r="C98" s="321" t="s">
        <v>1205</v>
      </c>
      <c r="D98" s="321" t="s">
        <v>1265</v>
      </c>
      <c r="E98" s="17" t="s">
        <v>1</v>
      </c>
      <c r="F98" s="322">
        <v>15.4</v>
      </c>
      <c r="G98" s="38"/>
      <c r="H98" s="44"/>
    </row>
    <row r="99" spans="1:8" s="2" customFormat="1" ht="16.8" customHeight="1">
      <c r="A99" s="38"/>
      <c r="B99" s="44"/>
      <c r="C99" s="323" t="s">
        <v>1387</v>
      </c>
      <c r="D99" s="38"/>
      <c r="E99" s="38"/>
      <c r="F99" s="38"/>
      <c r="G99" s="38"/>
      <c r="H99" s="44"/>
    </row>
    <row r="100" spans="1:8" s="2" customFormat="1" ht="16.8" customHeight="1">
      <c r="A100" s="38"/>
      <c r="B100" s="44"/>
      <c r="C100" s="321" t="s">
        <v>1261</v>
      </c>
      <c r="D100" s="321" t="s">
        <v>1262</v>
      </c>
      <c r="E100" s="17" t="s">
        <v>1216</v>
      </c>
      <c r="F100" s="322">
        <v>53.316</v>
      </c>
      <c r="G100" s="38"/>
      <c r="H100" s="44"/>
    </row>
    <row r="101" spans="1:8" s="2" customFormat="1" ht="16.8" customHeight="1">
      <c r="A101" s="38"/>
      <c r="B101" s="44"/>
      <c r="C101" s="317" t="s">
        <v>1276</v>
      </c>
      <c r="D101" s="318" t="s">
        <v>1276</v>
      </c>
      <c r="E101" s="319" t="s">
        <v>1</v>
      </c>
      <c r="F101" s="320">
        <v>53.316</v>
      </c>
      <c r="G101" s="38"/>
      <c r="H101" s="44"/>
    </row>
    <row r="102" spans="1:8" s="2" customFormat="1" ht="16.8" customHeight="1">
      <c r="A102" s="38"/>
      <c r="B102" s="44"/>
      <c r="C102" s="321" t="s">
        <v>1276</v>
      </c>
      <c r="D102" s="321" t="s">
        <v>1277</v>
      </c>
      <c r="E102" s="17" t="s">
        <v>1</v>
      </c>
      <c r="F102" s="322">
        <v>53.316</v>
      </c>
      <c r="G102" s="38"/>
      <c r="H102" s="44"/>
    </row>
    <row r="103" spans="1:8" s="2" customFormat="1" ht="16.8" customHeight="1">
      <c r="A103" s="38"/>
      <c r="B103" s="44"/>
      <c r="C103" s="317" t="s">
        <v>1289</v>
      </c>
      <c r="D103" s="318" t="s">
        <v>1289</v>
      </c>
      <c r="E103" s="319" t="s">
        <v>1</v>
      </c>
      <c r="F103" s="320">
        <v>165.386</v>
      </c>
      <c r="G103" s="38"/>
      <c r="H103" s="44"/>
    </row>
    <row r="104" spans="1:8" s="2" customFormat="1" ht="16.8" customHeight="1">
      <c r="A104" s="38"/>
      <c r="B104" s="44"/>
      <c r="C104" s="321" t="s">
        <v>1289</v>
      </c>
      <c r="D104" s="321" t="s">
        <v>1290</v>
      </c>
      <c r="E104" s="17" t="s">
        <v>1</v>
      </c>
      <c r="F104" s="322">
        <v>165.386</v>
      </c>
      <c r="G104" s="38"/>
      <c r="H104" s="44"/>
    </row>
    <row r="105" spans="1:8" s="2" customFormat="1" ht="16.8" customHeight="1">
      <c r="A105" s="38"/>
      <c r="B105" s="44"/>
      <c r="C105" s="317" t="s">
        <v>1296</v>
      </c>
      <c r="D105" s="318" t="s">
        <v>1296</v>
      </c>
      <c r="E105" s="319" t="s">
        <v>1</v>
      </c>
      <c r="F105" s="320">
        <v>53.316</v>
      </c>
      <c r="G105" s="38"/>
      <c r="H105" s="44"/>
    </row>
    <row r="106" spans="1:8" s="2" customFormat="1" ht="16.8" customHeight="1">
      <c r="A106" s="38"/>
      <c r="B106" s="44"/>
      <c r="C106" s="321" t="s">
        <v>1296</v>
      </c>
      <c r="D106" s="321" t="s">
        <v>1297</v>
      </c>
      <c r="E106" s="17" t="s">
        <v>1</v>
      </c>
      <c r="F106" s="322">
        <v>53.316</v>
      </c>
      <c r="G106" s="38"/>
      <c r="H106" s="44"/>
    </row>
    <row r="107" spans="1:8" s="2" customFormat="1" ht="16.8" customHeight="1">
      <c r="A107" s="38"/>
      <c r="B107" s="44"/>
      <c r="C107" s="317" t="s">
        <v>1268</v>
      </c>
      <c r="D107" s="318" t="s">
        <v>1268</v>
      </c>
      <c r="E107" s="319" t="s">
        <v>1</v>
      </c>
      <c r="F107" s="320">
        <v>53.316</v>
      </c>
      <c r="G107" s="38"/>
      <c r="H107" s="44"/>
    </row>
    <row r="108" spans="1:8" s="2" customFormat="1" ht="16.8" customHeight="1">
      <c r="A108" s="38"/>
      <c r="B108" s="44"/>
      <c r="C108" s="321" t="s">
        <v>1268</v>
      </c>
      <c r="D108" s="321" t="s">
        <v>1269</v>
      </c>
      <c r="E108" s="17" t="s">
        <v>1</v>
      </c>
      <c r="F108" s="322">
        <v>53.316</v>
      </c>
      <c r="G108" s="38"/>
      <c r="H108" s="44"/>
    </row>
    <row r="109" spans="1:8" s="2" customFormat="1" ht="16.8" customHeight="1">
      <c r="A109" s="38"/>
      <c r="B109" s="44"/>
      <c r="C109" s="317" t="s">
        <v>1196</v>
      </c>
      <c r="D109" s="318" t="s">
        <v>1196</v>
      </c>
      <c r="E109" s="319" t="s">
        <v>1</v>
      </c>
      <c r="F109" s="320">
        <v>11</v>
      </c>
      <c r="G109" s="38"/>
      <c r="H109" s="44"/>
    </row>
    <row r="110" spans="1:8" s="2" customFormat="1" ht="16.8" customHeight="1">
      <c r="A110" s="38"/>
      <c r="B110" s="44"/>
      <c r="C110" s="321" t="s">
        <v>1196</v>
      </c>
      <c r="D110" s="321" t="s">
        <v>1275</v>
      </c>
      <c r="E110" s="17" t="s">
        <v>1</v>
      </c>
      <c r="F110" s="322">
        <v>11</v>
      </c>
      <c r="G110" s="38"/>
      <c r="H110" s="44"/>
    </row>
    <row r="111" spans="1:8" s="2" customFormat="1" ht="16.8" customHeight="1">
      <c r="A111" s="38"/>
      <c r="B111" s="44"/>
      <c r="C111" s="323" t="s">
        <v>1387</v>
      </c>
      <c r="D111" s="38"/>
      <c r="E111" s="38"/>
      <c r="F111" s="38"/>
      <c r="G111" s="38"/>
      <c r="H111" s="44"/>
    </row>
    <row r="112" spans="1:8" s="2" customFormat="1" ht="16.8" customHeight="1">
      <c r="A112" s="38"/>
      <c r="B112" s="44"/>
      <c r="C112" s="321" t="s">
        <v>1270</v>
      </c>
      <c r="D112" s="321" t="s">
        <v>1271</v>
      </c>
      <c r="E112" s="17" t="s">
        <v>1216</v>
      </c>
      <c r="F112" s="322">
        <v>53.316</v>
      </c>
      <c r="G112" s="38"/>
      <c r="H112" s="44"/>
    </row>
    <row r="113" spans="1:8" s="2" customFormat="1" ht="16.8" customHeight="1">
      <c r="A113" s="38"/>
      <c r="B113" s="44"/>
      <c r="C113" s="317" t="s">
        <v>1201</v>
      </c>
      <c r="D113" s="318" t="s">
        <v>1201</v>
      </c>
      <c r="E113" s="319" t="s">
        <v>1</v>
      </c>
      <c r="F113" s="320">
        <v>11</v>
      </c>
      <c r="G113" s="38"/>
      <c r="H113" s="44"/>
    </row>
    <row r="114" spans="1:8" s="2" customFormat="1" ht="16.8" customHeight="1">
      <c r="A114" s="38"/>
      <c r="B114" s="44"/>
      <c r="C114" s="321" t="s">
        <v>1201</v>
      </c>
      <c r="D114" s="321" t="s">
        <v>1295</v>
      </c>
      <c r="E114" s="17" t="s">
        <v>1</v>
      </c>
      <c r="F114" s="322">
        <v>11</v>
      </c>
      <c r="G114" s="38"/>
      <c r="H114" s="44"/>
    </row>
    <row r="115" spans="1:8" s="2" customFormat="1" ht="16.8" customHeight="1">
      <c r="A115" s="38"/>
      <c r="B115" s="44"/>
      <c r="C115" s="323" t="s">
        <v>1387</v>
      </c>
      <c r="D115" s="38"/>
      <c r="E115" s="38"/>
      <c r="F115" s="38"/>
      <c r="G115" s="38"/>
      <c r="H115" s="44"/>
    </row>
    <row r="116" spans="1:8" s="2" customFormat="1" ht="16.8" customHeight="1">
      <c r="A116" s="38"/>
      <c r="B116" s="44"/>
      <c r="C116" s="321" t="s">
        <v>1291</v>
      </c>
      <c r="D116" s="321" t="s">
        <v>1292</v>
      </c>
      <c r="E116" s="17" t="s">
        <v>1216</v>
      </c>
      <c r="F116" s="322">
        <v>53.316</v>
      </c>
      <c r="G116" s="38"/>
      <c r="H116" s="44"/>
    </row>
    <row r="117" spans="1:8" s="2" customFormat="1" ht="16.8" customHeight="1">
      <c r="A117" s="38"/>
      <c r="B117" s="44"/>
      <c r="C117" s="317" t="s">
        <v>1206</v>
      </c>
      <c r="D117" s="318" t="s">
        <v>1206</v>
      </c>
      <c r="E117" s="319" t="s">
        <v>1</v>
      </c>
      <c r="F117" s="320">
        <v>11</v>
      </c>
      <c r="G117" s="38"/>
      <c r="H117" s="44"/>
    </row>
    <row r="118" spans="1:8" s="2" customFormat="1" ht="16.8" customHeight="1">
      <c r="A118" s="38"/>
      <c r="B118" s="44"/>
      <c r="C118" s="321" t="s">
        <v>1206</v>
      </c>
      <c r="D118" s="321" t="s">
        <v>1266</v>
      </c>
      <c r="E118" s="17" t="s">
        <v>1</v>
      </c>
      <c r="F118" s="322">
        <v>11</v>
      </c>
      <c r="G118" s="38"/>
      <c r="H118" s="44"/>
    </row>
    <row r="119" spans="1:8" s="2" customFormat="1" ht="16.8" customHeight="1">
      <c r="A119" s="38"/>
      <c r="B119" s="44"/>
      <c r="C119" s="323" t="s">
        <v>1387</v>
      </c>
      <c r="D119" s="38"/>
      <c r="E119" s="38"/>
      <c r="F119" s="38"/>
      <c r="G119" s="38"/>
      <c r="H119" s="44"/>
    </row>
    <row r="120" spans="1:8" s="2" customFormat="1" ht="16.8" customHeight="1">
      <c r="A120" s="38"/>
      <c r="B120" s="44"/>
      <c r="C120" s="321" t="s">
        <v>1261</v>
      </c>
      <c r="D120" s="321" t="s">
        <v>1262</v>
      </c>
      <c r="E120" s="17" t="s">
        <v>1216</v>
      </c>
      <c r="F120" s="322">
        <v>53.316</v>
      </c>
      <c r="G120" s="38"/>
      <c r="H120" s="44"/>
    </row>
    <row r="121" spans="1:8" s="2" customFormat="1" ht="16.8" customHeight="1">
      <c r="A121" s="38"/>
      <c r="B121" s="44"/>
      <c r="C121" s="317" t="s">
        <v>1207</v>
      </c>
      <c r="D121" s="318" t="s">
        <v>1207</v>
      </c>
      <c r="E121" s="319" t="s">
        <v>1</v>
      </c>
      <c r="F121" s="320">
        <v>22</v>
      </c>
      <c r="G121" s="38"/>
      <c r="H121" s="44"/>
    </row>
    <row r="122" spans="1:8" s="2" customFormat="1" ht="16.8" customHeight="1">
      <c r="A122" s="38"/>
      <c r="B122" s="44"/>
      <c r="C122" s="321" t="s">
        <v>1207</v>
      </c>
      <c r="D122" s="321" t="s">
        <v>1267</v>
      </c>
      <c r="E122" s="17" t="s">
        <v>1</v>
      </c>
      <c r="F122" s="322">
        <v>22</v>
      </c>
      <c r="G122" s="38"/>
      <c r="H122" s="44"/>
    </row>
    <row r="123" spans="1:8" s="2" customFormat="1" ht="16.8" customHeight="1">
      <c r="A123" s="38"/>
      <c r="B123" s="44"/>
      <c r="C123" s="323" t="s">
        <v>1387</v>
      </c>
      <c r="D123" s="38"/>
      <c r="E123" s="38"/>
      <c r="F123" s="38"/>
      <c r="G123" s="38"/>
      <c r="H123" s="44"/>
    </row>
    <row r="124" spans="1:8" s="2" customFormat="1" ht="16.8" customHeight="1">
      <c r="A124" s="38"/>
      <c r="B124" s="44"/>
      <c r="C124" s="321" t="s">
        <v>1261</v>
      </c>
      <c r="D124" s="321" t="s">
        <v>1262</v>
      </c>
      <c r="E124" s="17" t="s">
        <v>1216</v>
      </c>
      <c r="F124" s="322">
        <v>53.316</v>
      </c>
      <c r="G124" s="38"/>
      <c r="H124" s="44"/>
    </row>
    <row r="125" spans="1:8" s="2" customFormat="1" ht="7.4" customHeight="1">
      <c r="A125" s="38"/>
      <c r="B125" s="181"/>
      <c r="C125" s="182"/>
      <c r="D125" s="182"/>
      <c r="E125" s="182"/>
      <c r="F125" s="182"/>
      <c r="G125" s="182"/>
      <c r="H125" s="44"/>
    </row>
    <row r="126" spans="1:8" s="2" customFormat="1" ht="12">
      <c r="A126" s="38"/>
      <c r="B126" s="38"/>
      <c r="C126" s="38"/>
      <c r="D126" s="38"/>
      <c r="E126" s="38"/>
      <c r="F126" s="38"/>
      <c r="G126" s="38"/>
      <c r="H12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Hanzlová Kateřina, Ing.</dc:creator>
  <cp:keywords/>
  <dc:description/>
  <cp:lastModifiedBy>Hanzlová Kateřina, Ing.</cp:lastModifiedBy>
  <dcterms:created xsi:type="dcterms:W3CDTF">2021-02-18T15:06:08Z</dcterms:created>
  <dcterms:modified xsi:type="dcterms:W3CDTF">2021-02-18T15:06:18Z</dcterms:modified>
  <cp:category/>
  <cp:version/>
  <cp:contentType/>
  <cp:contentStatus/>
</cp:coreProperties>
</file>