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ser\Desktop\VÝKAZY\2021\"/>
    </mc:Choice>
  </mc:AlternateContent>
  <bookViews>
    <workbookView xWindow="0" yWindow="0" windowWidth="0" windowHeight="0"/>
  </bookViews>
  <sheets>
    <sheet name="Rekapitulace stavby" sheetId="1" r:id="rId1"/>
    <sheet name="1 - Revitalizace fasády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Revitalizace fasády'!$C$98:$K$447</definedName>
    <definedName name="_xlnm.Print_Area" localSheetId="1">'1 - Revitalizace fasády'!$C$4:$J$39,'1 - Revitalizace fasády'!$C$86:$K$447</definedName>
    <definedName name="_xlnm.Print_Titles" localSheetId="1">'1 - Revitalizace fasády'!$98:$98</definedName>
  </definedNames>
  <calcPr/>
</workbook>
</file>

<file path=xl/calcChain.xml><?xml version="1.0" encoding="utf-8"?>
<calcChain xmlns="http://schemas.openxmlformats.org/spreadsheetml/2006/main">
  <c i="2" l="1" r="T152"/>
  <c r="R152"/>
  <c r="P152"/>
  <c r="BK152"/>
  <c r="J152"/>
  <c r="J62"/>
  <c r="J37"/>
  <c r="J36"/>
  <c i="1" r="AY55"/>
  <c i="2" r="J35"/>
  <c i="1" r="AX55"/>
  <c i="2" r="BI447"/>
  <c r="BH447"/>
  <c r="BG447"/>
  <c r="BF447"/>
  <c r="T447"/>
  <c r="T446"/>
  <c r="R447"/>
  <c r="R446"/>
  <c r="P447"/>
  <c r="P446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6"/>
  <c r="BH436"/>
  <c r="BG436"/>
  <c r="BF436"/>
  <c r="T436"/>
  <c r="R436"/>
  <c r="P436"/>
  <c r="BI430"/>
  <c r="BH430"/>
  <c r="BG430"/>
  <c r="BF430"/>
  <c r="T430"/>
  <c r="R430"/>
  <c r="P430"/>
  <c r="BI424"/>
  <c r="BH424"/>
  <c r="BG424"/>
  <c r="BF424"/>
  <c r="T424"/>
  <c r="R424"/>
  <c r="P424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09"/>
  <c r="BH409"/>
  <c r="BG409"/>
  <c r="BF409"/>
  <c r="T409"/>
  <c r="R409"/>
  <c r="P409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6"/>
  <c r="BH396"/>
  <c r="BG396"/>
  <c r="BF396"/>
  <c r="T396"/>
  <c r="R396"/>
  <c r="P396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2"/>
  <c r="BH362"/>
  <c r="BG362"/>
  <c r="BF362"/>
  <c r="T362"/>
  <c r="R362"/>
  <c r="P362"/>
  <c r="BI356"/>
  <c r="BH356"/>
  <c r="BG356"/>
  <c r="BF356"/>
  <c r="T356"/>
  <c r="R356"/>
  <c r="P356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T328"/>
  <c r="R329"/>
  <c r="R328"/>
  <c r="P329"/>
  <c r="P328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297"/>
  <c r="BH297"/>
  <c r="BG297"/>
  <c r="BF297"/>
  <c r="T297"/>
  <c r="R297"/>
  <c r="P297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26"/>
  <c r="BH226"/>
  <c r="BG226"/>
  <c r="BF226"/>
  <c r="T226"/>
  <c r="R226"/>
  <c r="P226"/>
  <c r="BI225"/>
  <c r="BH225"/>
  <c r="BG225"/>
  <c r="BF225"/>
  <c r="T225"/>
  <c r="R225"/>
  <c r="P225"/>
  <c r="BI219"/>
  <c r="BH219"/>
  <c r="BG219"/>
  <c r="BF219"/>
  <c r="T219"/>
  <c r="R219"/>
  <c r="P219"/>
  <c r="BI218"/>
  <c r="BH218"/>
  <c r="BG218"/>
  <c r="BF218"/>
  <c r="T218"/>
  <c r="R218"/>
  <c r="P218"/>
  <c r="BI210"/>
  <c r="BH210"/>
  <c r="BG210"/>
  <c r="BF210"/>
  <c r="T210"/>
  <c r="R210"/>
  <c r="P210"/>
  <c r="BI209"/>
  <c r="BH209"/>
  <c r="BG209"/>
  <c r="BF209"/>
  <c r="T209"/>
  <c r="R209"/>
  <c r="P209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T174"/>
  <c r="R175"/>
  <c r="R174"/>
  <c r="P175"/>
  <c r="P174"/>
  <c r="BI171"/>
  <c r="BH171"/>
  <c r="BG171"/>
  <c r="BF171"/>
  <c r="T171"/>
  <c r="T170"/>
  <c r="R171"/>
  <c r="R170"/>
  <c r="P171"/>
  <c r="P170"/>
  <c r="BI165"/>
  <c r="BH165"/>
  <c r="BG165"/>
  <c r="BF165"/>
  <c r="T165"/>
  <c r="R165"/>
  <c r="P165"/>
  <c r="BI162"/>
  <c r="BH162"/>
  <c r="BG162"/>
  <c r="BF162"/>
  <c r="T162"/>
  <c r="R162"/>
  <c r="P162"/>
  <c r="BI153"/>
  <c r="BH153"/>
  <c r="BG153"/>
  <c r="BF153"/>
  <c r="T153"/>
  <c r="R153"/>
  <c r="P153"/>
  <c r="BI150"/>
  <c r="BH150"/>
  <c r="BG150"/>
  <c r="BF150"/>
  <c r="T150"/>
  <c r="R150"/>
  <c r="P150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J96"/>
  <c r="J95"/>
  <c r="F95"/>
  <c r="F93"/>
  <c r="E91"/>
  <c r="J55"/>
  <c r="J54"/>
  <c r="F54"/>
  <c r="F52"/>
  <c r="E50"/>
  <c r="J18"/>
  <c r="E18"/>
  <c r="F96"/>
  <c r="J17"/>
  <c r="J12"/>
  <c r="J93"/>
  <c r="E7"/>
  <c r="E48"/>
  <c i="1" r="L50"/>
  <c r="AM50"/>
  <c r="AM49"/>
  <c r="L49"/>
  <c r="AM47"/>
  <c r="L47"/>
  <c r="L45"/>
  <c r="L44"/>
  <c i="2" r="BK445"/>
  <c r="J440"/>
  <c r="J436"/>
  <c r="BK430"/>
  <c r="BK422"/>
  <c r="J418"/>
  <c r="BK413"/>
  <c r="J412"/>
  <c r="BK408"/>
  <c r="J405"/>
  <c r="J402"/>
  <c r="J396"/>
  <c r="J390"/>
  <c r="BK389"/>
  <c r="BK381"/>
  <c r="BK380"/>
  <c r="J379"/>
  <c r="J378"/>
  <c r="BK377"/>
  <c r="BK368"/>
  <c r="BK366"/>
  <c r="J365"/>
  <c r="BK356"/>
  <c r="J347"/>
  <c r="J333"/>
  <c r="BK331"/>
  <c r="BK322"/>
  <c r="BK306"/>
  <c r="BK297"/>
  <c r="BK291"/>
  <c r="J288"/>
  <c r="J286"/>
  <c r="BK284"/>
  <c r="J277"/>
  <c r="J269"/>
  <c r="BK253"/>
  <c r="BK250"/>
  <c r="J243"/>
  <c r="BK241"/>
  <c r="J240"/>
  <c r="J226"/>
  <c r="BK225"/>
  <c r="J219"/>
  <c r="BK218"/>
  <c r="BK210"/>
  <c r="J209"/>
  <c r="BK203"/>
  <c r="BK202"/>
  <c r="BK199"/>
  <c r="BK198"/>
  <c r="BK190"/>
  <c r="BK184"/>
  <c r="BK178"/>
  <c r="J175"/>
  <c r="J171"/>
  <c r="BK165"/>
  <c r="BK162"/>
  <c r="BK153"/>
  <c r="BK150"/>
  <c r="BK130"/>
  <c r="BK127"/>
  <c r="BK125"/>
  <c r="BK121"/>
  <c r="J118"/>
  <c r="BK115"/>
  <c r="J114"/>
  <c r="J111"/>
  <c r="BK104"/>
  <c r="J101"/>
  <c i="1" r="AS54"/>
  <c i="2" r="J447"/>
  <c r="BK444"/>
  <c r="J442"/>
  <c r="J441"/>
  <c r="J430"/>
  <c r="BK424"/>
  <c r="BK414"/>
  <c r="BK409"/>
  <c r="J408"/>
  <c r="J399"/>
  <c r="BK386"/>
  <c r="J384"/>
  <c r="J383"/>
  <c r="J377"/>
  <c r="BK376"/>
  <c r="J366"/>
  <c r="BK347"/>
  <c r="J344"/>
  <c r="J341"/>
  <c r="BK339"/>
  <c r="BK329"/>
  <c r="BK321"/>
  <c r="BK317"/>
  <c r="J316"/>
  <c r="J310"/>
  <c r="J308"/>
  <c r="J291"/>
  <c r="BK288"/>
  <c r="BK282"/>
  <c r="BK277"/>
  <c r="BK274"/>
  <c r="BK272"/>
  <c r="J254"/>
  <c r="J253"/>
  <c r="J251"/>
  <c r="J250"/>
  <c r="BK244"/>
  <c r="BK243"/>
  <c r="J241"/>
  <c r="BK240"/>
  <c r="BK226"/>
  <c r="J225"/>
  <c r="BK219"/>
  <c r="J218"/>
  <c r="J210"/>
  <c r="BK209"/>
  <c r="J203"/>
  <c r="J202"/>
  <c r="J199"/>
  <c r="J198"/>
  <c r="J190"/>
  <c r="J184"/>
  <c r="J178"/>
  <c r="BK175"/>
  <c r="BK171"/>
  <c r="J165"/>
  <c r="J162"/>
  <c r="J153"/>
  <c r="J150"/>
  <c r="J130"/>
  <c r="J127"/>
  <c r="J125"/>
  <c r="J121"/>
  <c r="BK118"/>
  <c r="J115"/>
  <c r="BK114"/>
  <c r="BK111"/>
  <c r="J104"/>
  <c r="BK101"/>
  <c r="J445"/>
  <c r="J424"/>
  <c r="J422"/>
  <c r="J415"/>
  <c r="BK412"/>
  <c r="J409"/>
  <c r="J400"/>
  <c r="BK390"/>
  <c r="J388"/>
  <c r="J386"/>
  <c r="J381"/>
  <c r="BK379"/>
  <c r="J376"/>
  <c r="J368"/>
  <c r="BK362"/>
  <c r="J356"/>
  <c r="J329"/>
  <c r="J324"/>
  <c r="J322"/>
  <c r="J321"/>
  <c r="BK320"/>
  <c r="J318"/>
  <c r="J317"/>
  <c r="J314"/>
  <c r="J313"/>
  <c r="BK310"/>
  <c r="J297"/>
  <c r="J282"/>
  <c r="J280"/>
  <c r="BK278"/>
  <c r="J272"/>
  <c r="BK269"/>
  <c r="BK254"/>
  <c r="BK251"/>
  <c r="J244"/>
  <c r="BK447"/>
  <c r="J444"/>
  <c r="BK442"/>
  <c r="BK441"/>
  <c r="BK440"/>
  <c r="BK436"/>
  <c r="BK418"/>
  <c r="BK415"/>
  <c r="J414"/>
  <c r="J413"/>
  <c r="BK405"/>
  <c r="BK402"/>
  <c r="BK400"/>
  <c r="BK399"/>
  <c r="BK396"/>
  <c r="J389"/>
  <c r="BK388"/>
  <c r="BK384"/>
  <c r="BK383"/>
  <c r="J380"/>
  <c r="BK378"/>
  <c r="BK365"/>
  <c r="J362"/>
  <c r="BK344"/>
  <c r="BK341"/>
  <c r="J339"/>
  <c r="BK333"/>
  <c r="J331"/>
  <c r="BK324"/>
  <c r="J320"/>
  <c r="BK318"/>
  <c r="BK316"/>
  <c r="BK314"/>
  <c r="BK313"/>
  <c r="BK308"/>
  <c r="J306"/>
  <c r="BK286"/>
  <c r="J284"/>
  <c r="BK280"/>
  <c r="J278"/>
  <c r="J274"/>
  <c l="1" r="BK124"/>
  <c r="J124"/>
  <c r="J61"/>
  <c r="BK161"/>
  <c r="J161"/>
  <c r="J63"/>
  <c r="T177"/>
  <c r="T268"/>
  <c r="R315"/>
  <c r="T330"/>
  <c r="T327"/>
  <c r="P423"/>
  <c r="BK439"/>
  <c r="P443"/>
  <c r="BK100"/>
  <c r="T100"/>
  <c r="T124"/>
  <c r="P161"/>
  <c r="R177"/>
  <c r="R268"/>
  <c r="P315"/>
  <c r="P330"/>
  <c r="P327"/>
  <c r="P367"/>
  <c r="T367"/>
  <c r="P382"/>
  <c r="T382"/>
  <c r="BK423"/>
  <c r="J423"/>
  <c r="J75"/>
  <c r="R439"/>
  <c r="R443"/>
  <c r="P100"/>
  <c r="R124"/>
  <c r="T161"/>
  <c r="P177"/>
  <c r="P176"/>
  <c r="P268"/>
  <c r="T315"/>
  <c r="R330"/>
  <c r="R327"/>
  <c r="R367"/>
  <c r="R382"/>
  <c r="T423"/>
  <c r="P439"/>
  <c r="P438"/>
  <c r="T439"/>
  <c r="T443"/>
  <c r="R100"/>
  <c r="P124"/>
  <c r="R161"/>
  <c r="BK177"/>
  <c r="J177"/>
  <c r="J67"/>
  <c r="BK268"/>
  <c r="J268"/>
  <c r="J68"/>
  <c r="BK315"/>
  <c r="J315"/>
  <c r="J69"/>
  <c r="BK330"/>
  <c r="J330"/>
  <c r="J72"/>
  <c r="BK367"/>
  <c r="J367"/>
  <c r="J73"/>
  <c r="BK382"/>
  <c r="J382"/>
  <c r="J74"/>
  <c r="R423"/>
  <c r="BK443"/>
  <c r="J443"/>
  <c r="J78"/>
  <c r="BE288"/>
  <c r="BE291"/>
  <c r="BE317"/>
  <c r="BE321"/>
  <c r="BE347"/>
  <c r="BE368"/>
  <c r="BE376"/>
  <c r="BE381"/>
  <c r="BE408"/>
  <c r="BE409"/>
  <c r="BE422"/>
  <c r="BE441"/>
  <c r="BK170"/>
  <c r="J170"/>
  <c r="J64"/>
  <c r="BK174"/>
  <c r="J174"/>
  <c r="J65"/>
  <c r="BE253"/>
  <c r="BE274"/>
  <c r="BE277"/>
  <c r="BE282"/>
  <c r="BE284"/>
  <c r="BE286"/>
  <c r="BE297"/>
  <c r="BE306"/>
  <c r="BE329"/>
  <c r="BE331"/>
  <c r="BE333"/>
  <c r="BE339"/>
  <c r="BE344"/>
  <c r="BE383"/>
  <c r="BE396"/>
  <c r="BE402"/>
  <c r="BE405"/>
  <c r="BE413"/>
  <c r="BE430"/>
  <c r="BE445"/>
  <c r="BK446"/>
  <c r="J446"/>
  <c r="J79"/>
  <c r="J52"/>
  <c r="F55"/>
  <c r="E89"/>
  <c r="BE104"/>
  <c r="BE111"/>
  <c r="BE115"/>
  <c r="BE121"/>
  <c r="BE127"/>
  <c r="BE150"/>
  <c r="BE153"/>
  <c r="BE162"/>
  <c r="BE171"/>
  <c r="BE175"/>
  <c r="BE178"/>
  <c r="BE184"/>
  <c r="BE190"/>
  <c r="BE198"/>
  <c r="BE199"/>
  <c r="BE202"/>
  <c r="BE203"/>
  <c r="BE209"/>
  <c r="BE219"/>
  <c r="BE240"/>
  <c r="BE250"/>
  <c r="BE269"/>
  <c r="BE272"/>
  <c r="BE278"/>
  <c r="BE313"/>
  <c r="BE318"/>
  <c r="BE322"/>
  <c r="BE356"/>
  <c r="BE362"/>
  <c r="BE365"/>
  <c r="BE366"/>
  <c r="BE377"/>
  <c r="BE378"/>
  <c r="BE380"/>
  <c r="BE388"/>
  <c r="BE389"/>
  <c r="BE390"/>
  <c r="BE400"/>
  <c r="BE412"/>
  <c r="BE415"/>
  <c r="BE418"/>
  <c r="BE436"/>
  <c r="BE440"/>
  <c r="BE442"/>
  <c r="BE444"/>
  <c r="BE447"/>
  <c r="BK328"/>
  <c r="BK327"/>
  <c r="J327"/>
  <c r="J70"/>
  <c r="BE101"/>
  <c r="BE114"/>
  <c r="BE118"/>
  <c r="BE125"/>
  <c r="BE130"/>
  <c r="BE165"/>
  <c r="BE210"/>
  <c r="BE218"/>
  <c r="BE225"/>
  <c r="BE226"/>
  <c r="BE241"/>
  <c r="BE243"/>
  <c r="BE244"/>
  <c r="BE251"/>
  <c r="BE254"/>
  <c r="BE280"/>
  <c r="BE308"/>
  <c r="BE310"/>
  <c r="BE314"/>
  <c r="BE316"/>
  <c r="BE320"/>
  <c r="BE324"/>
  <c r="BE341"/>
  <c r="BE379"/>
  <c r="BE384"/>
  <c r="BE386"/>
  <c r="BE399"/>
  <c r="BE414"/>
  <c r="BE424"/>
  <c r="F34"/>
  <c i="1" r="BA55"/>
  <c r="BA54"/>
  <c r="W30"/>
  <c i="2" r="F37"/>
  <c i="1" r="BD55"/>
  <c r="BD54"/>
  <c r="W33"/>
  <c i="2" r="F36"/>
  <c i="1" r="BC55"/>
  <c r="BC54"/>
  <c r="AY54"/>
  <c i="2" r="F35"/>
  <c i="1" r="BB55"/>
  <c r="BB54"/>
  <c r="W31"/>
  <c i="2" r="J34"/>
  <c i="1" r="AW55"/>
  <c i="2" l="1" r="R438"/>
  <c r="T176"/>
  <c r="T438"/>
  <c r="P99"/>
  <c i="1" r="AU55"/>
  <c i="2" r="BK438"/>
  <c r="J438"/>
  <c r="J76"/>
  <c r="R176"/>
  <c r="R99"/>
  <c r="T99"/>
  <c r="J100"/>
  <c r="J60"/>
  <c r="J328"/>
  <c r="J71"/>
  <c r="J439"/>
  <c r="J77"/>
  <c r="BK176"/>
  <c r="J176"/>
  <c r="J66"/>
  <c i="1" r="W32"/>
  <c r="AU54"/>
  <c r="AX54"/>
  <c i="2" r="J33"/>
  <c i="1" r="AV55"/>
  <c r="AT55"/>
  <c r="AW54"/>
  <c r="AK30"/>
  <c i="2" r="F33"/>
  <c i="1" r="AZ55"/>
  <c r="AZ54"/>
  <c r="W29"/>
  <c i="2" l="1" r="BK99"/>
  <c r="J99"/>
  <c r="J59"/>
  <c i="1" r="AV54"/>
  <c r="AK29"/>
  <c i="2" l="1" r="J30"/>
  <c i="1" r="AG55"/>
  <c r="AG54"/>
  <c r="AT54"/>
  <c l="1" r="AN55"/>
  <c i="2" r="J39"/>
  <c i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<sst xmlns="http://schemas.openxmlformats.org/spreadsheetml/2006/main">
  <si>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</si>
  <si>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</si>
  <si>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</si>
  <si>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</si>
  <si>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</si>
  <si>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{1506ae70-73ec-46b1-a783-e758a5b03ba3}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</si>
  <si>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</si>
  <si>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</si>
  <si>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</si>
  <si>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</si>
  <si>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</si>
  <si>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</si>
  <si>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</si>
  <si>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</si>
  <si>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</si>
  <si>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</si>
  <si>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</si>
  <si>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FASÁDY BUDOVY ŠKOLY</t>
  </si>
  <si>
    <t>KSO:</t>
  </si>
  <si>
    <t/>
  </si>
  <si>
    <t>CC-CZ:</t>
  </si>
  <si>
    <t>Místo:</t>
  </si>
  <si>
    <t>Křimická 862/3, Plzeň 3, Skvrňany</t>
  </si>
  <si>
    <t>Datum:</t>
  </si>
  <si>
    <t>11. 2. 2021</t>
  </si>
  <si>
    <t>Zadavatel:</t>
  </si>
  <si>
    <t>IČ:</t>
  </si>
  <si>
    <t>Integrovaná střední škola živnostenská, Plzeň</t>
  </si>
  <si>
    <t>DIČ:</t>
  </si>
  <si>
    <t>Uchazeč:</t>
  </si>
  <si>
    <t>Vyplň údaj</t>
  </si>
  <si>
    <t>Projektant:</t>
  </si>
  <si>
    <t>PLANTEAM - Ing. Irena Potužáková</t>
  </si>
  <si>
    <t>True</t>
  </si>
  <si>
    <t>Zpracovatel:</t>
  </si>
  <si>
    <t>Ing. Potužáková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</si>
  <si>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</si>
  <si>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</si>
  <si>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</si>
  <si>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</si>
  <si>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</si>
  <si>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</si>
  <si>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</si>
  <si>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</si>
  <si>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</si>
  <si>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</si>
  <si>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</si>
  <si>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</si>
  <si>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</si>
  <si>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</si>
  <si>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</si>
  <si>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</si>
  <si>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</si>
  <si>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</si>
  <si>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</si>
  <si>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</si>
  <si>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</si>
  <si>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</si>
  <si>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</si>
  <si>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</si>
  <si>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</si>
  <si>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</si>
  <si>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</si>
  <si>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</si>
  <si>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</si>
  <si>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</si>
  <si>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</si>
  <si>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</si>
  <si>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</si>
  <si>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</si>
  <si>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</si>
  <si>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</si>
  <si>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</si>
  <si>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</si>
  <si>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</si>
  <si>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</si>
  <si>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</si>
  <si>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</si>
  <si>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Revitalizace fasády</t>
  </si>
  <si>
    <t>STA</t>
  </si>
  <si>
    <t>{5ed21fde-013f-49e4-ae39-b6338c2145fd}</t>
  </si>
  <si>
    <t>2</t>
  </si>
  <si>
    <t>KRYCÍ LIST SOUPISU PRACÍ</t>
  </si>
  <si>
    <t>Objekt:</t>
  </si>
  <si>
    <t>1 - Revitalizace fasády</t>
  </si>
  <si>
    <t>Křimická 3, Plzeň</t>
  </si>
  <si>
    <t>REKAPITULACE ČLENĚNÍ SOUPISU PRACÍ</t>
  </si>
  <si>
    <t>Kód dílu - Popis</t>
  </si>
  <si>
    <t>Cena celkem [CZK]</t>
  </si>
  <si>
    <t>-1</t>
  </si>
  <si>
    <t xml:space="preserve">3 -  Svislé a kompletní konstrukce</t>
  </si>
  <si>
    <t xml:space="preserve">60 -  Úpravy povrchů, omítky</t>
  </si>
  <si>
    <t xml:space="preserve">61 -  Upravy povrchů vnitřní</t>
  </si>
  <si>
    <t xml:space="preserve">62 -  Upravy povrchů vnější</t>
  </si>
  <si>
    <t xml:space="preserve">95 -  Dokončovací kce na pozem.stav.</t>
  </si>
  <si>
    <t xml:space="preserve">99 -  Staveništní přesun hmot</t>
  </si>
  <si>
    <t xml:space="preserve">HSV -  Práce a dodávky HSV</t>
  </si>
  <si>
    <t xml:space="preserve">    6 -  Úpravy povrchů, podlahy a osazování výplní</t>
  </si>
  <si>
    <t xml:space="preserve">    9 -  Ostatní konstrukce, bourání</t>
  </si>
  <si>
    <t xml:space="preserve">    997 -  Přesun sutě</t>
  </si>
  <si>
    <t xml:space="preserve">PSV -  Práce a dodávky PSV</t>
  </si>
  <si>
    <t xml:space="preserve">    741 -  Elektroinstalace - silnoproud</t>
  </si>
  <si>
    <t xml:space="preserve">    764 -  Konstrukce klempířské</t>
  </si>
  <si>
    <t xml:space="preserve">    766 -  Konstrukce truhlářské</t>
  </si>
  <si>
    <t xml:space="preserve">    767 -  Konstrukce zámečnické</t>
  </si>
  <si>
    <t xml:space="preserve">    783 -  Dokončovací práce - nátěry</t>
  </si>
  <si>
    <t xml:space="preserve">VRN -  Vedlejší rozpočtové náklady</t>
  </si>
  <si>
    <t xml:space="preserve">    VRN3 -  Zařízení staveniště</t>
  </si>
  <si>
    <t xml:space="preserve">    VRN4 -  Inženýrská činnost</t>
  </si>
  <si>
    <t xml:space="preserve">    VRN8 - 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</si>
  <si>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</si>
  <si>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</si>
  <si>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</si>
  <si>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</si>
  <si>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</si>
  <si>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</si>
  <si>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</si>
  <si>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</si>
  <si>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</si>
  <si>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</si>
  <si>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</si>
  <si>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</si>
  <si>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</si>
  <si>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</t>
  </si>
  <si>
    <t xml:space="preserve"> Svislé a kompletní konstrukce</t>
  </si>
  <si>
    <t>ROZPOCET</t>
  </si>
  <si>
    <t>K</t>
  </si>
  <si>
    <t>310278842</t>
  </si>
  <si>
    <t>Zazdívka otvorů pl do 1 m2 ve zdivu nadzákladovém z nepálených tvárnic tl do 300 mm</t>
  </si>
  <si>
    <t>m3</t>
  </si>
  <si>
    <t>4</t>
  </si>
  <si>
    <t>-784251816</t>
  </si>
  <si>
    <t>VV</t>
  </si>
  <si>
    <t>Lokální opravy zdiva</t>
  </si>
  <si>
    <t>1,3*0,66*0,15+0,5*0,8*0,1+0,5*2,8*0,18+22*0,2*0,15</t>
  </si>
  <si>
    <t>311272211</t>
  </si>
  <si>
    <t>Zdivo z pórobetonových tvárnic hladkých do P2 do 450 kg/m3 na tenkovrstvou maltu tl 300 mm</t>
  </si>
  <si>
    <t>m2</t>
  </si>
  <si>
    <t>516889853</t>
  </si>
  <si>
    <t>Plocha po vybourání konstrukce z boletických panelů</t>
  </si>
  <si>
    <t>6,7*41,05</t>
  </si>
  <si>
    <t>odečet ploch nových oken</t>
  </si>
  <si>
    <t>-1*(0,9*1,8*4+1,9*1,8*28)</t>
  </si>
  <si>
    <t>"zazdění otvoru"1,5*2,1-0,6*0,6</t>
  </si>
  <si>
    <t>Součet</t>
  </si>
  <si>
    <t>317941123</t>
  </si>
  <si>
    <t>Osazování ocelových válcovaných nosníků na zdivu I, IE, U, UE nebo L do č 22</t>
  </si>
  <si>
    <t>t</t>
  </si>
  <si>
    <t>764564536</t>
  </si>
  <si>
    <t>Válcované nosníky nad okna - překlady IPE140</t>
  </si>
  <si>
    <t>(1,35*4+2,5*28)*2*12,9/1000*1,15</t>
  </si>
  <si>
    <t>M</t>
  </si>
  <si>
    <t>13010746</t>
  </si>
  <si>
    <t>ocel profilová IPE 140 jakost 11 375</t>
  </si>
  <si>
    <t>8</t>
  </si>
  <si>
    <t>1856095767</t>
  </si>
  <si>
    <t>5</t>
  </si>
  <si>
    <t>340000999</t>
  </si>
  <si>
    <t>Řezání stěnových dílců z lehkých betonů tl do 200 mm</t>
  </si>
  <si>
    <t>m</t>
  </si>
  <si>
    <t>466040511</t>
  </si>
  <si>
    <t>Odřezání stávajících příček</t>
  </si>
  <si>
    <t>3,65*6</t>
  </si>
  <si>
    <t>6</t>
  </si>
  <si>
    <t>342272245</t>
  </si>
  <si>
    <t>Příčka z pórobetonových hladkých tvárnic na tenkovrstvou maltu tl 150 mm</t>
  </si>
  <si>
    <t>489961138</t>
  </si>
  <si>
    <t>Dostavba vybouraných příček mimo okna</t>
  </si>
  <si>
    <t>3,65*(0,9+1,5+1,2)</t>
  </si>
  <si>
    <t>7</t>
  </si>
  <si>
    <t>346244381</t>
  </si>
  <si>
    <t>Plentování jednostranné v do 200 mm válcovaných nosníků cihlami</t>
  </si>
  <si>
    <t>1218549460</t>
  </si>
  <si>
    <t>(1,35*4+2,5*28)*2*0,35</t>
  </si>
  <si>
    <t>60</t>
  </si>
  <si>
    <t xml:space="preserve"> Úpravy povrchů, omítky</t>
  </si>
  <si>
    <t>622131121</t>
  </si>
  <si>
    <t>Penetrační disperzní nátěr vnějších stěn nanášený ručně</t>
  </si>
  <si>
    <t>153129182</t>
  </si>
  <si>
    <t>1138,242</t>
  </si>
  <si>
    <t>9</t>
  </si>
  <si>
    <t>622511111</t>
  </si>
  <si>
    <t>Tenkovrstvá mozaiková střednězrnná omítka</t>
  </si>
  <si>
    <t>-1687907282</t>
  </si>
  <si>
    <t>Sokl</t>
  </si>
  <si>
    <t>(39,2*2+12+11,75)*1,2</t>
  </si>
  <si>
    <t>10</t>
  </si>
  <si>
    <t>622531021</t>
  </si>
  <si>
    <t>Tenkovrstvá silikonová zrnitá omítka tl. 2,0 mm</t>
  </si>
  <si>
    <t>1936995553</t>
  </si>
  <si>
    <t>Plocha fasády jižní</t>
  </si>
  <si>
    <t>39,2*11,75</t>
  </si>
  <si>
    <t>Odečet otvorů</t>
  </si>
  <si>
    <t>-1*(1,48*1,76*4+4,2*2,5*6+0,97*1,8*2+1,9*1,8*24+4,2*2,35)</t>
  </si>
  <si>
    <t>Plocha fasády severní</t>
  </si>
  <si>
    <t>39,2*(11,75+0,93)</t>
  </si>
  <si>
    <t>-1*(1,48*1,76*15+0,6*0,6*32+1,2*1,8*2+1,2*3,1*3+4,2*1,8*2)</t>
  </si>
  <si>
    <t>Plocha fasády východní a západní</t>
  </si>
  <si>
    <t>12,5*11,75*2</t>
  </si>
  <si>
    <t>-1*(1,48*1,45*4+1,48*1,76*8+1,48*1,76*4+0,97*1,8*2+0,6+0,6*6+1,8*0,6)</t>
  </si>
  <si>
    <t>Ostění oken a dveří</t>
  </si>
  <si>
    <t>((1,48*2+1,76)*4+(4,2*2+2,5)*6+(0,97*2+1,8)*2+(1,9*2+1,8)*24+(4,2*2+2,35))*0,3</t>
  </si>
  <si>
    <t>((1,48*2+1,76)*15+(0,6*2+0,6)*32+(1,2*2+1,8)*2+(1,2*2+3,1)*3+(4,2*2+1,8)*2)*0,3</t>
  </si>
  <si>
    <t>((1,48*2+1,45)*4+(1,48*2+1,76)*8+(1,48*2+1,76)*4+(0,97*2+1,8)*2+(0,6*2+0,6)*6+(1,8*2+0,6))*0,3</t>
  </si>
  <si>
    <t>Zděný profil kolem oken (po boletických panelech)</t>
  </si>
  <si>
    <t>(6,64+5+12,555+6,695+0,75+9,975)*0,8</t>
  </si>
  <si>
    <t>11</t>
  </si>
  <si>
    <t>623131121</t>
  </si>
  <si>
    <t>Penetrační nátěr pod mozaikovou omítku nanášený ručně</t>
  </si>
  <si>
    <t>1047054847</t>
  </si>
  <si>
    <t>122,58</t>
  </si>
  <si>
    <t>61</t>
  </si>
  <si>
    <t xml:space="preserve"> Upravy povrchů vnitřní</t>
  </si>
  <si>
    <t>12</t>
  </si>
  <si>
    <t>612321141</t>
  </si>
  <si>
    <t>Vápenocementová omítka štuková dvouvrstvá vnitřních stěn nanášená ručně</t>
  </si>
  <si>
    <t>-349145664</t>
  </si>
  <si>
    <t>Začištění omítek kolem nových dveří</t>
  </si>
  <si>
    <t>(4,2+2,35*2)*0,6</t>
  </si>
  <si>
    <t>3,65*(0,9+1,5+1,2)*2</t>
  </si>
  <si>
    <t>"špalety okna" 3*0,6*0,2</t>
  </si>
  <si>
    <t>62</t>
  </si>
  <si>
    <t xml:space="preserve"> Upravy povrchů vnější</t>
  </si>
  <si>
    <t>13</t>
  </si>
  <si>
    <t>622111111</t>
  </si>
  <si>
    <t>Vyspravení cementovou maltou vnějších stěn včetně penetrace cca 15%</t>
  </si>
  <si>
    <t>-517324556</t>
  </si>
  <si>
    <t>Odhadovaná plocha</t>
  </si>
  <si>
    <t>1104/100*15</t>
  </si>
  <si>
    <t>14</t>
  </si>
  <si>
    <t>629991012</t>
  </si>
  <si>
    <t>Zakrytí výplní otvorů fólií přilepenou na začišťovací lišty</t>
  </si>
  <si>
    <t>-259771407</t>
  </si>
  <si>
    <t>(1,48*1,76*4+4,2*2,5*6+0,97*1,8*2+1,9*1,8*24+4,2*2,35)</t>
  </si>
  <si>
    <t>(1,48*1,76*15+0,6*0,6*32+1,2*1,8*2+1,2*3,1*3+4,2*1,8*2)</t>
  </si>
  <si>
    <t>(1,48*1,45*4+1,48*1,76*8+1,48*1,76*4+0,97*1,8*2+0,6+0,6*6+1,8*0,6)</t>
  </si>
  <si>
    <t>95</t>
  </si>
  <si>
    <t xml:space="preserve"> Dokončovací kce na pozem.stav.</t>
  </si>
  <si>
    <t>952901114</t>
  </si>
  <si>
    <t>Vyčištění budov bytové a občanské výstavby při výšce podlaží přes 4 m</t>
  </si>
  <si>
    <t>-148140052</t>
  </si>
  <si>
    <t>Plocha 2. a 3. NP + schodiště</t>
  </si>
  <si>
    <t>10,68+44,49+(37,9+77,64+42,98+14,24+41,81)*2</t>
  </si>
  <si>
    <t>99</t>
  </si>
  <si>
    <t xml:space="preserve"> Staveništní přesun hmot</t>
  </si>
  <si>
    <t>16</t>
  </si>
  <si>
    <t>998011002</t>
  </si>
  <si>
    <t>Přesun hmot pro budovy zděné v do 12 m</t>
  </si>
  <si>
    <t>-1036480877</t>
  </si>
  <si>
    <t>HSV</t>
  </si>
  <si>
    <t xml:space="preserve"> Práce a dodávky HSV</t>
  </si>
  <si>
    <t xml:space="preserve"> Úpravy povrchů, podlahy a osazování výplní</t>
  </si>
  <si>
    <t>17</t>
  </si>
  <si>
    <t>612142001</t>
  </si>
  <si>
    <t>Potažení vnitřních stěn sklovláknitým pletivem vtlačeným do tenkovrstvé hmoty</t>
  </si>
  <si>
    <t>1490972150</t>
  </si>
  <si>
    <t>18</t>
  </si>
  <si>
    <t>612311121</t>
  </si>
  <si>
    <t>Vápenná omítka hladká jednovrstvá vnitřních stěn nanášená ručně</t>
  </si>
  <si>
    <t>705769817</t>
  </si>
  <si>
    <t>19</t>
  </si>
  <si>
    <t>621211001</t>
  </si>
  <si>
    <t>Montáž kontaktního zateplení vnějších podhledů z polystyrénových desek tl do 40 mm</t>
  </si>
  <si>
    <t>-1484872411</t>
  </si>
  <si>
    <t>20</t>
  </si>
  <si>
    <t>28376072</t>
  </si>
  <si>
    <t xml:space="preserve">deska EPS grafitová fasadní  λ=0,032  tl 40mm</t>
  </si>
  <si>
    <t>1272915296</t>
  </si>
  <si>
    <t>621221031</t>
  </si>
  <si>
    <t>Montáž kontaktního zateplení vnějších podhledů z minerální vlny s podélnou orientací tl do 160 mm</t>
  </si>
  <si>
    <t>-2006569009</t>
  </si>
  <si>
    <t>Minerální vlákno</t>
  </si>
  <si>
    <t>0,9*(39,2+12,5)*2</t>
  </si>
  <si>
    <t>22</t>
  </si>
  <si>
    <t>63151538</t>
  </si>
  <si>
    <t>deska tepelně izolační minerální kontaktních fasád podélné vlákno λ=0,036-0,037 tl 160mm</t>
  </si>
  <si>
    <t>1504466896</t>
  </si>
  <si>
    <t>23</t>
  </si>
  <si>
    <t>622143002</t>
  </si>
  <si>
    <t>Montáž omítkových plastových profilů</t>
  </si>
  <si>
    <t>-1467435800</t>
  </si>
  <si>
    <t>Parapety</t>
  </si>
  <si>
    <t>((1,76)*4+(2,5)*6+(1,8)*2+(1,8)*24)</t>
  </si>
  <si>
    <t>((1,76)*15+(0,6)*32+(1,8)*2+2+(3,1)*3+(1,8)*2)</t>
  </si>
  <si>
    <t>((1,45)*4+(1,76)*8+(1,76)*4+(2)*2+(0,6)*6+(0,6))</t>
  </si>
  <si>
    <t>24</t>
  </si>
  <si>
    <t>55343011</t>
  </si>
  <si>
    <t>profil omítkový parapetní</t>
  </si>
  <si>
    <t>-1561345751</t>
  </si>
  <si>
    <t>25</t>
  </si>
  <si>
    <t>622143003</t>
  </si>
  <si>
    <t>Montáž omítkových plastových nebo pozinkovaných rohových profilů s tkaninou</t>
  </si>
  <si>
    <t>-261902429</t>
  </si>
  <si>
    <t>((1,48*2+1,76)*4+(4,2*2+2,5)*6+(0,97*2+1,8)*2+(1,9*2+1,8)*24+(4,2*2+2,35))</t>
  </si>
  <si>
    <t>((1,48*2+1,76)*15+(0,6*2+0,6)*32+(1,2*2+1,8)*2+(1,2*2+3,1)*3+(4,2*2+1,8)*2)</t>
  </si>
  <si>
    <t>((1,48*2+1,45)*4+(1,48*2+1,76)*8+(1,48*2+1,76)*4+(0,97*2+1,8)*2+(0,6*2+0,6)*6+(1,8*2+0,6))</t>
  </si>
  <si>
    <t>(3,65*2+(6,64+5+12,555+6,695+0,75+9,975))*2</t>
  </si>
  <si>
    <t>26</t>
  </si>
  <si>
    <t>59051486</t>
  </si>
  <si>
    <t>lišta rohová PVC 10/15cm s tkaninou</t>
  </si>
  <si>
    <t>-909956739</t>
  </si>
  <si>
    <t>27</t>
  </si>
  <si>
    <t>622143004</t>
  </si>
  <si>
    <t>Montáž omítkových samolepících začišťovacích profilů pro spojení s okenním rámem</t>
  </si>
  <si>
    <t>855344571</t>
  </si>
  <si>
    <t>28</t>
  </si>
  <si>
    <t>59051476</t>
  </si>
  <si>
    <t>profil okenní začišťovací se sklovláknitou armovací tkaninou 9 mm/2,4 m</t>
  </si>
  <si>
    <t>-274217063</t>
  </si>
  <si>
    <t>29</t>
  </si>
  <si>
    <t>622211031</t>
  </si>
  <si>
    <t>Montáž kontaktního zateplení vnějších stěn z polystyrénových desek tl do 160 mm</t>
  </si>
  <si>
    <t>-134678524</t>
  </si>
  <si>
    <t>30</t>
  </si>
  <si>
    <t>28376079</t>
  </si>
  <si>
    <t xml:space="preserve">deska EPS grafitová fasadní  λ=0,031 tl 160mm</t>
  </si>
  <si>
    <t>-56036744</t>
  </si>
  <si>
    <t>31</t>
  </si>
  <si>
    <t>622211031.1</t>
  </si>
  <si>
    <t>1299948566</t>
  </si>
  <si>
    <t>32</t>
  </si>
  <si>
    <t>28376424</t>
  </si>
  <si>
    <t>deska z polystyrénu XPS, hrana polodrážková a hladký povrch tl 140mm</t>
  </si>
  <si>
    <t>1790013343</t>
  </si>
  <si>
    <t>33</t>
  </si>
  <si>
    <t>622212051</t>
  </si>
  <si>
    <t>Montáž kontaktního zateplení vnějšího ostění hl. špalety do 400 mm z polystyrenu tl do 40 mm</t>
  </si>
  <si>
    <t>-1305814251</t>
  </si>
  <si>
    <t>((1,76)*4+(2,5)*6+(1,8)*2+(1,8)*24)*0,3</t>
  </si>
  <si>
    <t>((1,76)*15+(0,6)*32+(1,8)*2+2+(3,1)*3+(1,8)*2)*0,3</t>
  </si>
  <si>
    <t>((1,45)*4+(1,76)*8+(1,76)*4+(2)*2+(0,6)*6+(0,6))*0,3</t>
  </si>
  <si>
    <t>34</t>
  </si>
  <si>
    <t>28376365</t>
  </si>
  <si>
    <t>deska XPS hladký povrch λ=0,034 tl 40mm</t>
  </si>
  <si>
    <t>1450605910</t>
  </si>
  <si>
    <t>35</t>
  </si>
  <si>
    <t>622252001</t>
  </si>
  <si>
    <t>Montáž zakládacích soklových lišt kontaktního zateplení</t>
  </si>
  <si>
    <t>381330054</t>
  </si>
  <si>
    <t>39,2*2+12+11,75</t>
  </si>
  <si>
    <t>36</t>
  </si>
  <si>
    <t>59051653</t>
  </si>
  <si>
    <t>lišta soklová Al s okapničkou zakládací U 16cm 0,95/200cm</t>
  </si>
  <si>
    <t>300771903</t>
  </si>
  <si>
    <t>37</t>
  </si>
  <si>
    <t>629995101</t>
  </si>
  <si>
    <t>Očištění vnějších ploch tlakovou vodou</t>
  </si>
  <si>
    <t>-576701338</t>
  </si>
  <si>
    <t xml:space="preserve"> Ostatní konstrukce, bourání</t>
  </si>
  <si>
    <t>38</t>
  </si>
  <si>
    <t>941211112</t>
  </si>
  <si>
    <t>Montáž lešení řadového rámového lehkého zatížení do 200 kg/m2 š do 0,9 m v do 25 m</t>
  </si>
  <si>
    <t>1018776229</t>
  </si>
  <si>
    <t>Celková pohledová plocha lešení</t>
  </si>
  <si>
    <t>((39,2+1)*(11,75+1))*2+((12,5+1)*(11,75+1))*2</t>
  </si>
  <si>
    <t>39</t>
  </si>
  <si>
    <t>941211211</t>
  </si>
  <si>
    <t>Příplatek k lešení řadovému rámovému lehkému š 0,9 m v do 25 m za první a ZKD den použití</t>
  </si>
  <si>
    <t>-1271526787</t>
  </si>
  <si>
    <t>1369,35*120</t>
  </si>
  <si>
    <t>40</t>
  </si>
  <si>
    <t>941211812</t>
  </si>
  <si>
    <t>Demontáž lešení řadového rámového lehkého zatížení do 200 kg/m2 š do 0,9 m v do 25 m</t>
  </si>
  <si>
    <t>-108384993</t>
  </si>
  <si>
    <t>41</t>
  </si>
  <si>
    <t>944511111</t>
  </si>
  <si>
    <t>Montáž ochranné sítě z textilie z umělých vláken</t>
  </si>
  <si>
    <t>-570530397</t>
  </si>
  <si>
    <t>42</t>
  </si>
  <si>
    <t>944511211</t>
  </si>
  <si>
    <t>Příplatek k ochranné síti za první a ZKD den použití</t>
  </si>
  <si>
    <t>-1391106190</t>
  </si>
  <si>
    <t>1369,350*120</t>
  </si>
  <si>
    <t>43</t>
  </si>
  <si>
    <t>944511811</t>
  </si>
  <si>
    <t>Demontáž ochranné sítě z textilie z umělých vláken</t>
  </si>
  <si>
    <t>-413386946</t>
  </si>
  <si>
    <t>1369,35</t>
  </si>
  <si>
    <t>44</t>
  </si>
  <si>
    <t>944711114</t>
  </si>
  <si>
    <t>Montáž záchytné stříšky š přes 2,5 m</t>
  </si>
  <si>
    <t>-996688012</t>
  </si>
  <si>
    <t>4,2*2+2,5*2</t>
  </si>
  <si>
    <t>45</t>
  </si>
  <si>
    <t>944711211</t>
  </si>
  <si>
    <t>Příplatek k záchytné stříšce š do 1,5 m za první a ZKD den použití</t>
  </si>
  <si>
    <t>-1376344457</t>
  </si>
  <si>
    <t>13,400*120</t>
  </si>
  <si>
    <t>46</t>
  </si>
  <si>
    <t>944711814</t>
  </si>
  <si>
    <t>Demontáž záchytné stříšky š přes 2,5 m</t>
  </si>
  <si>
    <t>-1392176754</t>
  </si>
  <si>
    <t>13,4</t>
  </si>
  <si>
    <t>47</t>
  </si>
  <si>
    <t>962031136</t>
  </si>
  <si>
    <t>Bourání příček z tvárnic nebo příčkovek tl do 150 mm</t>
  </si>
  <si>
    <t>-799286579</t>
  </si>
  <si>
    <t>Posunutí příček mimo okna</t>
  </si>
  <si>
    <t>3,65*(0,6+1,2+0,8)</t>
  </si>
  <si>
    <t>48</t>
  </si>
  <si>
    <t>966072112</t>
  </si>
  <si>
    <t>Demontáž opláštění stěn ocelových kcí z boletických panelů budov v do 12 m</t>
  </si>
  <si>
    <t>1534583417</t>
  </si>
  <si>
    <t>Stěna z boletických panelů</t>
  </si>
  <si>
    <t>(31,1+9,975)*6,65</t>
  </si>
  <si>
    <t>Odečet oken</t>
  </si>
  <si>
    <t>-1*(1,1*1,55*46)</t>
  </si>
  <si>
    <t>49</t>
  </si>
  <si>
    <t>967032974</t>
  </si>
  <si>
    <t>Odsekání plošných fasádních prvků předsazených před líc zdiva 80 mm</t>
  </si>
  <si>
    <t>-880855132</t>
  </si>
  <si>
    <t xml:space="preserve">Obložení stěn soklu </t>
  </si>
  <si>
    <t>Fasáda jižní</t>
  </si>
  <si>
    <t>39,2*1,2</t>
  </si>
  <si>
    <t>Plocha fasády severní (jen část)</t>
  </si>
  <si>
    <t>(39,2-15,5)*0,95</t>
  </si>
  <si>
    <t>12,5*2*1,2</t>
  </si>
  <si>
    <t>50</t>
  </si>
  <si>
    <t>967041112</t>
  </si>
  <si>
    <t>Přisekání rovných ostění v betonu ze 30%</t>
  </si>
  <si>
    <t>638574881</t>
  </si>
  <si>
    <t>99,555/100*30</t>
  </si>
  <si>
    <t>51</t>
  </si>
  <si>
    <t>968062456</t>
  </si>
  <si>
    <t>Vybourání dřevěných rámů oken s křídly, dveřních zárubní, vrat, stěn, ostění nebo obkladů dveřních zárubní, plochy přes 2 m2</t>
  </si>
  <si>
    <t>-1667939095</t>
  </si>
  <si>
    <t>"vybourání dveří" 1,5*2,1</t>
  </si>
  <si>
    <t>52</t>
  </si>
  <si>
    <t>977151119</t>
  </si>
  <si>
    <t>Jádrové vrty diamantovými korunkami do D 110 mm do stavebních materiálů</t>
  </si>
  <si>
    <t>1978521338</t>
  </si>
  <si>
    <t>Prostupy pro odvětrání technologie žehlení</t>
  </si>
  <si>
    <t>0,45*4</t>
  </si>
  <si>
    <t>53</t>
  </si>
  <si>
    <t>R 96 13.</t>
  </si>
  <si>
    <t>Demontáž popis. a ostat. cedulí, vlaj. stožárů, a opětovná montáž</t>
  </si>
  <si>
    <t>kpl</t>
  </si>
  <si>
    <t>-1035303308</t>
  </si>
  <si>
    <t>54</t>
  </si>
  <si>
    <t>R 96 29</t>
  </si>
  <si>
    <t>Demontáž ostatních prvků na fasádě, např. nevyužívané kabely na fasádě</t>
  </si>
  <si>
    <t>-641351553</t>
  </si>
  <si>
    <t>997</t>
  </si>
  <si>
    <t xml:space="preserve"> Přesun sutě</t>
  </si>
  <si>
    <t>55</t>
  </si>
  <si>
    <t>997013113</t>
  </si>
  <si>
    <t>Vnitrostaveništní doprava suti a vybouraných hmot pro budovy v do 12 m s použitím mechanizace</t>
  </si>
  <si>
    <t>1360253562</t>
  </si>
  <si>
    <t>56</t>
  </si>
  <si>
    <t>997013501</t>
  </si>
  <si>
    <t>Odvoz suti a vybouraných hmot na skládku nebo meziskládku do 1 km se složením</t>
  </si>
  <si>
    <t>-1396543879</t>
  </si>
  <si>
    <t>57</t>
  </si>
  <si>
    <t>997013509</t>
  </si>
  <si>
    <t>Příplatek k odvozu suti a vybouraných hmot na skládku ZKD 1 km přes 1 km</t>
  </si>
  <si>
    <t>1664093708</t>
  </si>
  <si>
    <t>23,170*55</t>
  </si>
  <si>
    <t>58</t>
  </si>
  <si>
    <t>997013801</t>
  </si>
  <si>
    <t>Poplatek za uložení na skládce (skládkovné) stavebního odpadu betonového kód odpadu 170 101</t>
  </si>
  <si>
    <t>-1648760785</t>
  </si>
  <si>
    <t>59</t>
  </si>
  <si>
    <t>997013804</t>
  </si>
  <si>
    <t>Poplatek za uložení na skládce (skládkovné) stavebního odpadu ze skla kód odpadu 170 202</t>
  </si>
  <si>
    <t>-2072227331</t>
  </si>
  <si>
    <t>997013807</t>
  </si>
  <si>
    <t>Poplatek za uložení na skládce (skládkovné) stavebního odpadu keramického kód odpadu 170 103</t>
  </si>
  <si>
    <t>388742965</t>
  </si>
  <si>
    <t>23,17</t>
  </si>
  <si>
    <t>997013814</t>
  </si>
  <si>
    <t>Poplatek za uložení na skládce (skládkovné) stavebního odpadu izolací</t>
  </si>
  <si>
    <t>-1861482313</t>
  </si>
  <si>
    <t>Asfaltové pásy střechy</t>
  </si>
  <si>
    <t>39,2*12,5*2*7/1000</t>
  </si>
  <si>
    <t>PSV</t>
  </si>
  <si>
    <t xml:space="preserve"> Práce a dodávky PSV</t>
  </si>
  <si>
    <t>741</t>
  </si>
  <si>
    <t xml:space="preserve"> Elektroinstalace - silnoproud</t>
  </si>
  <si>
    <t>741128004</t>
  </si>
  <si>
    <t>Úpravy venkovního osvětlení (odpojení a výměna svítidla)</t>
  </si>
  <si>
    <t>kus</t>
  </si>
  <si>
    <t>-357497393</t>
  </si>
  <si>
    <t>764</t>
  </si>
  <si>
    <t xml:space="preserve"> Konstrukce klempířské</t>
  </si>
  <si>
    <t>63</t>
  </si>
  <si>
    <t>764002811</t>
  </si>
  <si>
    <t>Demontáž okapového plechu do suti v krytině povlakové</t>
  </si>
  <si>
    <t>-1406578298</t>
  </si>
  <si>
    <t>11,985*2+38,6*2</t>
  </si>
  <si>
    <t>64</t>
  </si>
  <si>
    <t>764002851</t>
  </si>
  <si>
    <t>Demontáž oplechování parapetů do suti</t>
  </si>
  <si>
    <t>-1745571663</t>
  </si>
  <si>
    <t>65</t>
  </si>
  <si>
    <t>764002861</t>
  </si>
  <si>
    <t>Demontáž oplechování říms a ozdobných prvků do suti</t>
  </si>
  <si>
    <t>1697226029</t>
  </si>
  <si>
    <t>39,2*2+12,5*2</t>
  </si>
  <si>
    <t>66</t>
  </si>
  <si>
    <t>764004801</t>
  </si>
  <si>
    <t>Demontáž podokapního žlabu do suti</t>
  </si>
  <si>
    <t>-801039054</t>
  </si>
  <si>
    <t>Přístřešek dvůr</t>
  </si>
  <si>
    <t>12,5</t>
  </si>
  <si>
    <t>67</t>
  </si>
  <si>
    <t>764004861</t>
  </si>
  <si>
    <t>Demontáž svodu do suti</t>
  </si>
  <si>
    <t>703291990</t>
  </si>
  <si>
    <t xml:space="preserve">Přstřešek </t>
  </si>
  <si>
    <t>3,4</t>
  </si>
  <si>
    <t>68</t>
  </si>
  <si>
    <t>764216604</t>
  </si>
  <si>
    <t>Oplechování rovných parapetů mechanicky kotvené z Pz s povrchovou úpravou rš 330 mm</t>
  </si>
  <si>
    <t>852692834</t>
  </si>
  <si>
    <t>1. NP</t>
  </si>
  <si>
    <t>(1,48*5+0,6*18+1,5*2+1,8+6*4,2)</t>
  </si>
  <si>
    <t>2. NP</t>
  </si>
  <si>
    <t>(1,48*12+0,6*12+0,95*2+1,9*14+3,6)</t>
  </si>
  <si>
    <t>3. NP</t>
  </si>
  <si>
    <t>69</t>
  </si>
  <si>
    <t>764311604</t>
  </si>
  <si>
    <t>Lemování rovných zdí střech s krytinou prejzovou nebo vlnitou z Pz s povrchovou úpravou rš 330 mm</t>
  </si>
  <si>
    <t>1126565536</t>
  </si>
  <si>
    <t>Hlavní budova</t>
  </si>
  <si>
    <t>Přístřešky</t>
  </si>
  <si>
    <t>3,8*4+8,5+4,2</t>
  </si>
  <si>
    <t>70</t>
  </si>
  <si>
    <t>764511602</t>
  </si>
  <si>
    <t>Žlab podokapní půlkruhový z Pz s povrchovou úpravou rš 330 mm</t>
  </si>
  <si>
    <t>-973689168</t>
  </si>
  <si>
    <t>12+12</t>
  </si>
  <si>
    <t>71</t>
  </si>
  <si>
    <t>764518622</t>
  </si>
  <si>
    <t>Svody kruhové včetně objímek, kolen, odskoků z Pz s povrchovou úpravou průměru 100 mm</t>
  </si>
  <si>
    <t>261017379</t>
  </si>
  <si>
    <t>72</t>
  </si>
  <si>
    <t>998764103</t>
  </si>
  <si>
    <t>Přesun hmot tonážní pro konstrukce klempířské v objektech v do 24 m</t>
  </si>
  <si>
    <t>-1356615496</t>
  </si>
  <si>
    <t>766</t>
  </si>
  <si>
    <t xml:space="preserve"> Konstrukce truhlářské</t>
  </si>
  <si>
    <t>73</t>
  </si>
  <si>
    <t>766622132</t>
  </si>
  <si>
    <t>Montáž plastových oken plochy přes 1 m2 otevíravých výšky do 2,5 m s rámem do zdiva</t>
  </si>
  <si>
    <t>-786337871</t>
  </si>
  <si>
    <t>OD1</t>
  </si>
  <si>
    <t>0,97*1,8*4</t>
  </si>
  <si>
    <t>OD2</t>
  </si>
  <si>
    <t>1,9*1,8*28</t>
  </si>
  <si>
    <t>od3</t>
  </si>
  <si>
    <t>0,6*0,6*2</t>
  </si>
  <si>
    <t>74</t>
  </si>
  <si>
    <t>Okno plastové bílé otevíravé a vyklápěcí, mikroventilace, U=1,2 970x1800 mm</t>
  </si>
  <si>
    <t>-1501516993</t>
  </si>
  <si>
    <t>75</t>
  </si>
  <si>
    <t>Okno plasové bílé otevíravé a vyklápěcí mikroventilace, U=1,2 1900x1800 mm</t>
  </si>
  <si>
    <t>990731580</t>
  </si>
  <si>
    <t>76</t>
  </si>
  <si>
    <t>OD3</t>
  </si>
  <si>
    <t>Okno plasové bílé otevíravé a vyklápěcí mikroventilace, U=1,2 600x600 mm vč. vnitřního a vnějšího parapetu</t>
  </si>
  <si>
    <t>248554758</t>
  </si>
  <si>
    <t>77</t>
  </si>
  <si>
    <t>766641161</t>
  </si>
  <si>
    <t>Montáž vchodových dveří zdvojených 2křídlových bez nadsvětlíku včetně rámu do zdiva</t>
  </si>
  <si>
    <t>-1532143143</t>
  </si>
  <si>
    <t>78</t>
  </si>
  <si>
    <t>DV1</t>
  </si>
  <si>
    <t>Dveře vchodové - sestava ozn. DV1 - viz specifikace</t>
  </si>
  <si>
    <t>877911229</t>
  </si>
  <si>
    <t>79</t>
  </si>
  <si>
    <t>766691914</t>
  </si>
  <si>
    <t>Ostatní práce vyvěšení nebo zavěšení křídel s případným uložením a opětovným zavěšením po provedení stavebních změn dřevěných dveřních, plochy do 2 m2</t>
  </si>
  <si>
    <t>-2107319532</t>
  </si>
  <si>
    <t>767</t>
  </si>
  <si>
    <t xml:space="preserve"> Konstrukce zámečnické</t>
  </si>
  <si>
    <t>80</t>
  </si>
  <si>
    <t>767 11R</t>
  </si>
  <si>
    <t>D+M příprava kotev pro reklamu</t>
  </si>
  <si>
    <t>Kč</t>
  </si>
  <si>
    <t>-274125758</t>
  </si>
  <si>
    <t>81</t>
  </si>
  <si>
    <t>767 12R</t>
  </si>
  <si>
    <t>ZBOURÁNÍ A DMT STÁVAJÍCÍHO PŘÍSTŘEŠKU ODŘEZÁNÍ OCEL. SLOUPKŮ tři sloupky</t>
  </si>
  <si>
    <t>7504321</t>
  </si>
  <si>
    <t>"tři sloupy" 10,8*1,8</t>
  </si>
  <si>
    <t>82</t>
  </si>
  <si>
    <t>767 13R</t>
  </si>
  <si>
    <t>ZBOURÁNÍ A DMT STÁVAJÍCÍHO PŘÍSTŘEŠKU ODŘEZÁNÍ OCEL. SLOUPKŮ dva sloupky</t>
  </si>
  <si>
    <t>-1111489279</t>
  </si>
  <si>
    <t>"dva sloupy" 5,2*1,8</t>
  </si>
  <si>
    <t>83</t>
  </si>
  <si>
    <t>767193801</t>
  </si>
  <si>
    <t>Demontáž revizních dvířek šachet včetně drobných oprav</t>
  </si>
  <si>
    <t>-722424978</t>
  </si>
  <si>
    <t>84</t>
  </si>
  <si>
    <t>767193802</t>
  </si>
  <si>
    <t>Demontáž větracích mřížek</t>
  </si>
  <si>
    <t>492858440</t>
  </si>
  <si>
    <t>85</t>
  </si>
  <si>
    <t>767392802</t>
  </si>
  <si>
    <t>Demontáž krytin střech z plechů šroubovaných</t>
  </si>
  <si>
    <t>1279454331</t>
  </si>
  <si>
    <t>Přístřešek 1</t>
  </si>
  <si>
    <t>8,5*3,8</t>
  </si>
  <si>
    <t>Přístřešek 2</t>
  </si>
  <si>
    <t>4,2*3,8</t>
  </si>
  <si>
    <t>86</t>
  </si>
  <si>
    <t>767631800</t>
  </si>
  <si>
    <t>Demontáž oken pro beztmelé zasklení se zasklením</t>
  </si>
  <si>
    <t>-2043556136</t>
  </si>
  <si>
    <t>Okna ve stěně boletických panelů</t>
  </si>
  <si>
    <t>1,1*1,55*46</t>
  </si>
  <si>
    <t>87</t>
  </si>
  <si>
    <t>767631802</t>
  </si>
  <si>
    <t>Demontáž kování oken - plechové okapnice</t>
  </si>
  <si>
    <t>1228693777</t>
  </si>
  <si>
    <t>88</t>
  </si>
  <si>
    <t>767631803</t>
  </si>
  <si>
    <t>Demontáž kování oken - kovový těsnící pásek</t>
  </si>
  <si>
    <t>-899217582</t>
  </si>
  <si>
    <t>46,000*(1,1*2+1,55)</t>
  </si>
  <si>
    <t>89</t>
  </si>
  <si>
    <t>767661811</t>
  </si>
  <si>
    <t>Demontáž mříží pevných nebo otevíravých</t>
  </si>
  <si>
    <t>1262709793</t>
  </si>
  <si>
    <t>Demontáž stávajících mříží</t>
  </si>
  <si>
    <t>6*1,5*1,8+1,5*3,2</t>
  </si>
  <si>
    <t>90</t>
  </si>
  <si>
    <t>767662110</t>
  </si>
  <si>
    <t>Montáž mříží pevných šroubovaných</t>
  </si>
  <si>
    <t>748146287</t>
  </si>
  <si>
    <t>Okenní mříže pevné</t>
  </si>
  <si>
    <t>6*1,5*1,8</t>
  </si>
  <si>
    <t>91</t>
  </si>
  <si>
    <t>KM1</t>
  </si>
  <si>
    <t>Mříž okenní pevná</t>
  </si>
  <si>
    <t>-275017338</t>
  </si>
  <si>
    <t>92</t>
  </si>
  <si>
    <t>767662210</t>
  </si>
  <si>
    <t>Montáž mříží otvíravých</t>
  </si>
  <si>
    <t>1587271</t>
  </si>
  <si>
    <t>Mříž na dveře</t>
  </si>
  <si>
    <t>1,5*3,2</t>
  </si>
  <si>
    <t>93</t>
  </si>
  <si>
    <t>KM2</t>
  </si>
  <si>
    <t>Mříž pro dveře otevíravá</t>
  </si>
  <si>
    <t>1419369076</t>
  </si>
  <si>
    <t>94</t>
  </si>
  <si>
    <t>767810123</t>
  </si>
  <si>
    <t>Montáž mřížek větracích kruhových fasáda uliční část</t>
  </si>
  <si>
    <t>-98007965</t>
  </si>
  <si>
    <t>55341425</t>
  </si>
  <si>
    <t>mřížka větrací nerezová 250 x 250 se síťovinou</t>
  </si>
  <si>
    <t>1315968636</t>
  </si>
  <si>
    <t>96</t>
  </si>
  <si>
    <t>767991911</t>
  </si>
  <si>
    <t>Opravy zámečnických konstrukcí ostatní - samostatné svařování</t>
  </si>
  <si>
    <t>139020470</t>
  </si>
  <si>
    <t>Drobné opravy přístřešků - odhad</t>
  </si>
  <si>
    <t>5+3</t>
  </si>
  <si>
    <t>97</t>
  </si>
  <si>
    <t>767996705</t>
  </si>
  <si>
    <t>Demontáž atypických zámečnických konstrukcí řezáním hmotnosti jednotlivých dílů přes 500 kg</t>
  </si>
  <si>
    <t>kg</t>
  </si>
  <si>
    <t>-1059339993</t>
  </si>
  <si>
    <t>Konstrukce z boletických panelů (ocelové prvky - rám)</t>
  </si>
  <si>
    <t>(6,7*27+41,05*5)*(124,56/6)</t>
  </si>
  <si>
    <t>98</t>
  </si>
  <si>
    <t>998767103</t>
  </si>
  <si>
    <t>Přesun hmot tonážní pro zámečnické konstrukce v objektech v do 24 m</t>
  </si>
  <si>
    <t>1620904112</t>
  </si>
  <si>
    <t>783</t>
  </si>
  <si>
    <t xml:space="preserve"> Dokončovací práce - nátěry</t>
  </si>
  <si>
    <t>783301313</t>
  </si>
  <si>
    <t>Odmaštění zámečnických konstrukcí ředidlovým odmašťovačem</t>
  </si>
  <si>
    <t>-1328143039</t>
  </si>
  <si>
    <t>3,14*0,15*3,5*3+3,14*0,06*8,5*4+8,5*(0,2*2+0,15*4)</t>
  </si>
  <si>
    <t>3,14*0,15*3,5*2+3,14*0,06*4,5*4+4,5*(0,2*2+0,15*4)</t>
  </si>
  <si>
    <t>100</t>
  </si>
  <si>
    <t>783314101</t>
  </si>
  <si>
    <t>Základní jednonásobný syntetický nátěr zámečnických konstrukcí</t>
  </si>
  <si>
    <t>-1299548058</t>
  </si>
  <si>
    <t>101</t>
  </si>
  <si>
    <t>783317101</t>
  </si>
  <si>
    <t>Krycí jednonásobný syntetický standardní nátěr zámečnických konstrukcí</t>
  </si>
  <si>
    <t>-1177939681</t>
  </si>
  <si>
    <t>31,039*2</t>
  </si>
  <si>
    <t>VRN</t>
  </si>
  <si>
    <t xml:space="preserve"> Vedlejší rozpočtové náklady</t>
  </si>
  <si>
    <t>VRN3</t>
  </si>
  <si>
    <t xml:space="preserve"> Zařízení staveniště</t>
  </si>
  <si>
    <t>102</t>
  </si>
  <si>
    <t>032002000</t>
  </si>
  <si>
    <t>Zařízení staveniště</t>
  </si>
  <si>
    <t>sbr</t>
  </si>
  <si>
    <t>1024</t>
  </si>
  <si>
    <t>-1871241100</t>
  </si>
  <si>
    <t>103</t>
  </si>
  <si>
    <t>035002000</t>
  </si>
  <si>
    <t>Pronájmy ploch, objektů</t>
  </si>
  <si>
    <t>-1565789108</t>
  </si>
  <si>
    <t>104</t>
  </si>
  <si>
    <t>039002000</t>
  </si>
  <si>
    <t>Zrušení zařízení staveniště</t>
  </si>
  <si>
    <t>2001872189</t>
  </si>
  <si>
    <t>VRN4</t>
  </si>
  <si>
    <t xml:space="preserve"> Inženýrská činnost</t>
  </si>
  <si>
    <t>105</t>
  </si>
  <si>
    <t>043002000</t>
  </si>
  <si>
    <t>Zkoušky a ostatní měření</t>
  </si>
  <si>
    <t>-1196377991</t>
  </si>
  <si>
    <t>106</t>
  </si>
  <si>
    <t>045002000</t>
  </si>
  <si>
    <t>Kompletační a koordinační činnost</t>
  </si>
  <si>
    <t>-695636155</t>
  </si>
  <si>
    <t>VRN8</t>
  </si>
  <si>
    <t xml:space="preserve"> Přesun stavebních kapacit</t>
  </si>
  <si>
    <t>107</t>
  </si>
  <si>
    <t>081103000</t>
  </si>
  <si>
    <t>Doprava mimostaveništní</t>
  </si>
  <si>
    <t>1114489841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</si>
</sst>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21(1)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FASÁDY BUDOVY ŠKOLY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Křimická 862/3, Plzeň 3, Skvrňany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11. 2. 2021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Integrovaná střední škola živnostenská, Plzeň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PLANTEAM - Ing. Irena Potužáková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Ing. Potužáková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Revitalizace fasády'!J30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'1 - Revitalizace fasády'!P99</f>
        <v>0</v>
      </c>
      <c r="AV55" s="120">
        <f>'1 - Revitalizace fasády'!J33</f>
        <v>0</v>
      </c>
      <c r="AW55" s="120">
        <f>'1 - Revitalizace fasády'!J34</f>
        <v>0</v>
      </c>
      <c r="AX55" s="120">
        <f>'1 - Revitalizace fasády'!J35</f>
        <v>0</v>
      </c>
      <c r="AY55" s="120">
        <f>'1 - Revitalizace fasády'!J36</f>
        <v>0</v>
      </c>
      <c r="AZ55" s="120">
        <f>'1 - Revitalizace fasády'!F33</f>
        <v>0</v>
      </c>
      <c r="BA55" s="120">
        <f>'1 - Revitalizace fasády'!F34</f>
        <v>0</v>
      </c>
      <c r="BB55" s="120">
        <f>'1 - Revitalizace fasády'!F35</f>
        <v>0</v>
      </c>
      <c r="BC55" s="120">
        <f>'1 - Revitalizace fasády'!F36</f>
        <v>0</v>
      </c>
      <c r="BD55" s="122">
        <f>'1 - Revitalizace fasády'!F37</f>
        <v>0</v>
      </c>
      <c r="BE55" s="7"/>
      <c r="BT55" s="123" t="s">
        <v>77</v>
      </c>
      <c r="BV55" s="123" t="s">
        <v>74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Pekn0DBMf5CC6l7b5jZtdQPr1M2q4lLPfBNIWtMiBE00RPL99ZyNvLIDJnb2JsdaX5UcPMNL5aeUaVjauyKEBA==" hashValue="bn0IgWzvtrYfU4jG1NMI9MW9d8KtUeAwDLYUa+potI5K611jpeFo8HwNzQRUtqhJsuQ3TB8golvK3ys2lcsLy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Revitalizace fasá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81</v>
      </c>
    </row>
    <row r="4" s="1" customFormat="1" ht="24.96" customHeight="1">
      <c r="B4" s="20"/>
      <c r="D4" s="126" t="s">
        <v>82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REVITALIZACE FASÁDY BUDOVY ŠKOLY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83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84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85</v>
      </c>
      <c r="G12" s="38"/>
      <c r="H12" s="38"/>
      <c r="I12" s="128" t="s">
        <v>23</v>
      </c>
      <c r="J12" s="133" t="str">
        <f>'Rekapitulace stavby'!AN8</f>
        <v>11. 2. 2021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">
        <v>19</v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">
        <v>32</v>
      </c>
      <c r="F21" s="38"/>
      <c r="G21" s="38"/>
      <c r="H21" s="38"/>
      <c r="I21" s="128" t="s">
        <v>28</v>
      </c>
      <c r="J21" s="132" t="s">
        <v>19</v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">
        <v>19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35</v>
      </c>
      <c r="F24" s="38"/>
      <c r="G24" s="38"/>
      <c r="H24" s="38"/>
      <c r="I24" s="128" t="s">
        <v>28</v>
      </c>
      <c r="J24" s="132" t="s">
        <v>19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36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38</v>
      </c>
      <c r="E30" s="38"/>
      <c r="F30" s="38"/>
      <c r="G30" s="38"/>
      <c r="H30" s="38"/>
      <c r="I30" s="38"/>
      <c r="J30" s="140">
        <f>ROUND(J99,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40</v>
      </c>
      <c r="G32" s="38"/>
      <c r="H32" s="38"/>
      <c r="I32" s="141" t="s">
        <v>39</v>
      </c>
      <c r="J32" s="141" t="s">
        <v>41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42</v>
      </c>
      <c r="E33" s="128" t="s">
        <v>43</v>
      </c>
      <c r="F33" s="143">
        <f>ROUND((SUM(BE99:BE447)),  2)</f>
        <v>0</v>
      </c>
      <c r="G33" s="38"/>
      <c r="H33" s="38"/>
      <c r="I33" s="144">
        <v>0.20999999999999999</v>
      </c>
      <c r="J33" s="143">
        <f>ROUND(((SUM(BE99:BE447))*I33),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44</v>
      </c>
      <c r="F34" s="143">
        <f>ROUND((SUM(BF99:BF447)),  2)</f>
        <v>0</v>
      </c>
      <c r="G34" s="38"/>
      <c r="H34" s="38"/>
      <c r="I34" s="144">
        <v>0.14999999999999999</v>
      </c>
      <c r="J34" s="143">
        <f>ROUND(((SUM(BF99:BF447))*I34),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45</v>
      </c>
      <c r="F35" s="143">
        <f>ROUND((SUM(BG99:BG447)),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46</v>
      </c>
      <c r="F36" s="143">
        <f>ROUND((SUM(BH99:BH447)),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47</v>
      </c>
      <c r="F37" s="143">
        <f>ROUND((SUM(BI99:BI447)),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86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56" t="str">
        <f>E7</f>
        <v>REVITALIZACE FASÁDY BUDOVY ŠKOLY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83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1 - Revitalizace fasády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Křimická 3, Plzeň</v>
      </c>
      <c r="G52" s="40"/>
      <c r="H52" s="40"/>
      <c r="I52" s="32" t="s">
        <v>23</v>
      </c>
      <c r="J52" s="72" t="str">
        <f>IF(J12="","",J12)</f>
        <v>11. 2. 2021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Integrovaná střední škola živnostenská, Plzeň</v>
      </c>
      <c r="G54" s="40"/>
      <c r="H54" s="40"/>
      <c r="I54" s="32" t="s">
        <v>31</v>
      </c>
      <c r="J54" s="36" t="str">
        <f>E21</f>
        <v>PLANTEAM - Ing. Irena Potužáková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Ing. Potužáková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57" t="s">
        <v>87</v>
      </c>
      <c r="D57" s="158"/>
      <c r="E57" s="158"/>
      <c r="F57" s="158"/>
      <c r="G57" s="158"/>
      <c r="H57" s="158"/>
      <c r="I57" s="158"/>
      <c r="J57" s="159" t="s">
        <v>88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0" t="s">
        <v>70</v>
      </c>
      <c r="D59" s="40"/>
      <c r="E59" s="40"/>
      <c r="F59" s="40"/>
      <c r="G59" s="40"/>
      <c r="H59" s="40"/>
      <c r="I59" s="40"/>
      <c r="J59" s="102">
        <f>J99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89</v>
      </c>
    </row>
    <row r="60" hidden="1" s="9" customFormat="1" ht="24.96" customHeight="1">
      <c r="A60" s="9"/>
      <c r="B60" s="161"/>
      <c r="C60" s="162"/>
      <c r="D60" s="163" t="s">
        <v>90</v>
      </c>
      <c r="E60" s="164"/>
      <c r="F60" s="164"/>
      <c r="G60" s="164"/>
      <c r="H60" s="164"/>
      <c r="I60" s="164"/>
      <c r="J60" s="165">
        <f>J100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1"/>
      <c r="C61" s="162"/>
      <c r="D61" s="163" t="s">
        <v>91</v>
      </c>
      <c r="E61" s="164"/>
      <c r="F61" s="164"/>
      <c r="G61" s="164"/>
      <c r="H61" s="164"/>
      <c r="I61" s="164"/>
      <c r="J61" s="165">
        <f>J124</f>
        <v>0</v>
      </c>
      <c r="K61" s="162"/>
      <c r="L61" s="16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61"/>
      <c r="C62" s="162"/>
      <c r="D62" s="163" t="s">
        <v>92</v>
      </c>
      <c r="E62" s="164"/>
      <c r="F62" s="164"/>
      <c r="G62" s="164"/>
      <c r="H62" s="164"/>
      <c r="I62" s="164"/>
      <c r="J62" s="165">
        <f>J152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61"/>
      <c r="C63" s="162"/>
      <c r="D63" s="163" t="s">
        <v>93</v>
      </c>
      <c r="E63" s="164"/>
      <c r="F63" s="164"/>
      <c r="G63" s="164"/>
      <c r="H63" s="164"/>
      <c r="I63" s="164"/>
      <c r="J63" s="165">
        <f>J161</f>
        <v>0</v>
      </c>
      <c r="K63" s="162"/>
      <c r="L63" s="166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9" customFormat="1" ht="24.96" customHeight="1">
      <c r="A64" s="9"/>
      <c r="B64" s="161"/>
      <c r="C64" s="162"/>
      <c r="D64" s="163" t="s">
        <v>94</v>
      </c>
      <c r="E64" s="164"/>
      <c r="F64" s="164"/>
      <c r="G64" s="164"/>
      <c r="H64" s="164"/>
      <c r="I64" s="164"/>
      <c r="J64" s="165">
        <f>J170</f>
        <v>0</v>
      </c>
      <c r="K64" s="162"/>
      <c r="L64" s="16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61"/>
      <c r="C65" s="162"/>
      <c r="D65" s="163" t="s">
        <v>95</v>
      </c>
      <c r="E65" s="164"/>
      <c r="F65" s="164"/>
      <c r="G65" s="164"/>
      <c r="H65" s="164"/>
      <c r="I65" s="164"/>
      <c r="J65" s="165">
        <f>J174</f>
        <v>0</v>
      </c>
      <c r="K65" s="162"/>
      <c r="L65" s="16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61"/>
      <c r="C66" s="162"/>
      <c r="D66" s="163" t="s">
        <v>96</v>
      </c>
      <c r="E66" s="164"/>
      <c r="F66" s="164"/>
      <c r="G66" s="164"/>
      <c r="H66" s="164"/>
      <c r="I66" s="164"/>
      <c r="J66" s="165">
        <f>J176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67"/>
      <c r="C67" s="168"/>
      <c r="D67" s="169" t="s">
        <v>97</v>
      </c>
      <c r="E67" s="170"/>
      <c r="F67" s="170"/>
      <c r="G67" s="170"/>
      <c r="H67" s="170"/>
      <c r="I67" s="170"/>
      <c r="J67" s="171">
        <f>J177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67"/>
      <c r="C68" s="168"/>
      <c r="D68" s="169" t="s">
        <v>98</v>
      </c>
      <c r="E68" s="170"/>
      <c r="F68" s="170"/>
      <c r="G68" s="170"/>
      <c r="H68" s="170"/>
      <c r="I68" s="170"/>
      <c r="J68" s="171">
        <f>J268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67"/>
      <c r="C69" s="168"/>
      <c r="D69" s="169" t="s">
        <v>99</v>
      </c>
      <c r="E69" s="170"/>
      <c r="F69" s="170"/>
      <c r="G69" s="170"/>
      <c r="H69" s="170"/>
      <c r="I69" s="170"/>
      <c r="J69" s="171">
        <f>J315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61"/>
      <c r="C70" s="162"/>
      <c r="D70" s="163" t="s">
        <v>100</v>
      </c>
      <c r="E70" s="164"/>
      <c r="F70" s="164"/>
      <c r="G70" s="164"/>
      <c r="H70" s="164"/>
      <c r="I70" s="164"/>
      <c r="J70" s="165">
        <f>J327</f>
        <v>0</v>
      </c>
      <c r="K70" s="162"/>
      <c r="L70" s="16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67"/>
      <c r="C71" s="168"/>
      <c r="D71" s="169" t="s">
        <v>101</v>
      </c>
      <c r="E71" s="170"/>
      <c r="F71" s="170"/>
      <c r="G71" s="170"/>
      <c r="H71" s="170"/>
      <c r="I71" s="170"/>
      <c r="J71" s="171">
        <f>J328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67"/>
      <c r="C72" s="168"/>
      <c r="D72" s="169" t="s">
        <v>102</v>
      </c>
      <c r="E72" s="170"/>
      <c r="F72" s="170"/>
      <c r="G72" s="170"/>
      <c r="H72" s="170"/>
      <c r="I72" s="170"/>
      <c r="J72" s="171">
        <f>J330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67"/>
      <c r="C73" s="168"/>
      <c r="D73" s="169" t="s">
        <v>103</v>
      </c>
      <c r="E73" s="170"/>
      <c r="F73" s="170"/>
      <c r="G73" s="170"/>
      <c r="H73" s="170"/>
      <c r="I73" s="170"/>
      <c r="J73" s="171">
        <f>J367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67"/>
      <c r="C74" s="168"/>
      <c r="D74" s="169" t="s">
        <v>104</v>
      </c>
      <c r="E74" s="170"/>
      <c r="F74" s="170"/>
      <c r="G74" s="170"/>
      <c r="H74" s="170"/>
      <c r="I74" s="170"/>
      <c r="J74" s="171">
        <f>J382</f>
        <v>0</v>
      </c>
      <c r="K74" s="168"/>
      <c r="L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67"/>
      <c r="C75" s="168"/>
      <c r="D75" s="169" t="s">
        <v>105</v>
      </c>
      <c r="E75" s="170"/>
      <c r="F75" s="170"/>
      <c r="G75" s="170"/>
      <c r="H75" s="170"/>
      <c r="I75" s="170"/>
      <c r="J75" s="171">
        <f>J423</f>
        <v>0</v>
      </c>
      <c r="K75" s="168"/>
      <c r="L75" s="17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61"/>
      <c r="C76" s="162"/>
      <c r="D76" s="163" t="s">
        <v>106</v>
      </c>
      <c r="E76" s="164"/>
      <c r="F76" s="164"/>
      <c r="G76" s="164"/>
      <c r="H76" s="164"/>
      <c r="I76" s="164"/>
      <c r="J76" s="165">
        <f>J438</f>
        <v>0</v>
      </c>
      <c r="K76" s="162"/>
      <c r="L76" s="16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67"/>
      <c r="C77" s="168"/>
      <c r="D77" s="169" t="s">
        <v>107</v>
      </c>
      <c r="E77" s="170"/>
      <c r="F77" s="170"/>
      <c r="G77" s="170"/>
      <c r="H77" s="170"/>
      <c r="I77" s="170"/>
      <c r="J77" s="171">
        <f>J439</f>
        <v>0</v>
      </c>
      <c r="K77" s="168"/>
      <c r="L77" s="17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10" customFormat="1" ht="19.92" customHeight="1">
      <c r="A78" s="10"/>
      <c r="B78" s="167"/>
      <c r="C78" s="168"/>
      <c r="D78" s="169" t="s">
        <v>108</v>
      </c>
      <c r="E78" s="170"/>
      <c r="F78" s="170"/>
      <c r="G78" s="170"/>
      <c r="H78" s="170"/>
      <c r="I78" s="170"/>
      <c r="J78" s="171">
        <f>J443</f>
        <v>0</v>
      </c>
      <c r="K78" s="168"/>
      <c r="L78" s="172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67"/>
      <c r="C79" s="168"/>
      <c r="D79" s="169" t="s">
        <v>109</v>
      </c>
      <c r="E79" s="170"/>
      <c r="F79" s="170"/>
      <c r="G79" s="170"/>
      <c r="H79" s="170"/>
      <c r="I79" s="170"/>
      <c r="J79" s="171">
        <f>J446</f>
        <v>0</v>
      </c>
      <c r="K79" s="168"/>
      <c r="L79" s="17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2" customFormat="1" ht="21.84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6.96" customHeight="1">
      <c r="A81" s="38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/>
    <row r="83" hidden="1"/>
    <row r="84" hidden="1"/>
    <row r="85" s="2" customFormat="1" ht="6.96" customHeight="1">
      <c r="A85" s="38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4.96" customHeight="1">
      <c r="A86" s="38"/>
      <c r="B86" s="39"/>
      <c r="C86" s="23" t="s">
        <v>110</v>
      </c>
      <c r="D86" s="40"/>
      <c r="E86" s="40"/>
      <c r="F86" s="40"/>
      <c r="G86" s="40"/>
      <c r="H86" s="40"/>
      <c r="I86" s="40"/>
      <c r="J86" s="40"/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</v>
      </c>
      <c r="D88" s="40"/>
      <c r="E88" s="40"/>
      <c r="F88" s="40"/>
      <c r="G88" s="40"/>
      <c r="H88" s="40"/>
      <c r="I88" s="40"/>
      <c r="J88" s="40"/>
      <c r="K88" s="40"/>
      <c r="L88" s="13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156" t="str">
        <f>E7</f>
        <v>REVITALIZACE FASÁDY BUDOVY ŠKOLY</v>
      </c>
      <c r="F89" s="32"/>
      <c r="G89" s="32"/>
      <c r="H89" s="32"/>
      <c r="I89" s="40"/>
      <c r="J89" s="40"/>
      <c r="K89" s="40"/>
      <c r="L89" s="13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83</v>
      </c>
      <c r="D90" s="40"/>
      <c r="E90" s="40"/>
      <c r="F90" s="40"/>
      <c r="G90" s="40"/>
      <c r="H90" s="40"/>
      <c r="I90" s="40"/>
      <c r="J90" s="40"/>
      <c r="K90" s="40"/>
      <c r="L90" s="13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69" t="str">
        <f>E9</f>
        <v>1 - Revitalizace fasády</v>
      </c>
      <c r="F91" s="40"/>
      <c r="G91" s="40"/>
      <c r="H91" s="40"/>
      <c r="I91" s="40"/>
      <c r="J91" s="40"/>
      <c r="K91" s="40"/>
      <c r="L91" s="13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21</v>
      </c>
      <c r="D93" s="40"/>
      <c r="E93" s="40"/>
      <c r="F93" s="27" t="str">
        <f>F12</f>
        <v>Křimická 3, Plzeň</v>
      </c>
      <c r="G93" s="40"/>
      <c r="H93" s="40"/>
      <c r="I93" s="32" t="s">
        <v>23</v>
      </c>
      <c r="J93" s="72" t="str">
        <f>IF(J12="","",J12)</f>
        <v>11. 2. 2021</v>
      </c>
      <c r="K93" s="40"/>
      <c r="L93" s="13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3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25</v>
      </c>
      <c r="D95" s="40"/>
      <c r="E95" s="40"/>
      <c r="F95" s="27" t="str">
        <f>E15</f>
        <v>Integrovaná střední škola živnostenská, Plzeň</v>
      </c>
      <c r="G95" s="40"/>
      <c r="H95" s="40"/>
      <c r="I95" s="32" t="s">
        <v>31</v>
      </c>
      <c r="J95" s="36" t="str">
        <f>E21</f>
        <v>PLANTEAM - Ing. Irena Potužáková</v>
      </c>
      <c r="K95" s="40"/>
      <c r="L95" s="13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IF(E18="","",E18)</f>
        <v>Vyplň údaj</v>
      </c>
      <c r="G96" s="40"/>
      <c r="H96" s="40"/>
      <c r="I96" s="32" t="s">
        <v>34</v>
      </c>
      <c r="J96" s="36" t="str">
        <f>E24</f>
        <v>Ing. Potužáková</v>
      </c>
      <c r="K96" s="40"/>
      <c r="L96" s="13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30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1" customFormat="1" ht="29.28" customHeight="1">
      <c r="A98" s="173"/>
      <c r="B98" s="174"/>
      <c r="C98" s="175" t="s">
        <v>111</v>
      </c>
      <c r="D98" s="176" t="s">
        <v>57</v>
      </c>
      <c r="E98" s="176" t="s">
        <v>53</v>
      </c>
      <c r="F98" s="176" t="s">
        <v>54</v>
      </c>
      <c r="G98" s="176" t="s">
        <v>112</v>
      </c>
      <c r="H98" s="176" t="s">
        <v>113</v>
      </c>
      <c r="I98" s="176" t="s">
        <v>114</v>
      </c>
      <c r="J98" s="176" t="s">
        <v>88</v>
      </c>
      <c r="K98" s="177" t="s">
        <v>115</v>
      </c>
      <c r="L98" s="178"/>
      <c r="M98" s="92" t="s">
        <v>19</v>
      </c>
      <c r="N98" s="93" t="s">
        <v>42</v>
      </c>
      <c r="O98" s="93" t="s">
        <v>116</v>
      </c>
      <c r="P98" s="93" t="s">
        <v>117</v>
      </c>
      <c r="Q98" s="93" t="s">
        <v>118</v>
      </c>
      <c r="R98" s="93" t="s">
        <v>119</v>
      </c>
      <c r="S98" s="93" t="s">
        <v>120</v>
      </c>
      <c r="T98" s="94" t="s">
        <v>121</v>
      </c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</row>
    <row r="99" s="2" customFormat="1" ht="22.8" customHeight="1">
      <c r="A99" s="38"/>
      <c r="B99" s="39"/>
      <c r="C99" s="99" t="s">
        <v>122</v>
      </c>
      <c r="D99" s="40"/>
      <c r="E99" s="40"/>
      <c r="F99" s="40"/>
      <c r="G99" s="40"/>
      <c r="H99" s="40"/>
      <c r="I99" s="40"/>
      <c r="J99" s="179">
        <f>BK99</f>
        <v>0</v>
      </c>
      <c r="K99" s="40"/>
      <c r="L99" s="44"/>
      <c r="M99" s="95"/>
      <c r="N99" s="180"/>
      <c r="O99" s="96"/>
      <c r="P99" s="181">
        <f>P100+P124+P152+P161+P170+P174+P176+P327+P438</f>
        <v>0</v>
      </c>
      <c r="Q99" s="96"/>
      <c r="R99" s="181">
        <f>R100+R124+R152+R161+R170+R174+R176+R327+R438</f>
        <v>72.278659505910014</v>
      </c>
      <c r="S99" s="96"/>
      <c r="T99" s="182">
        <f>T100+T124+T152+T161+T170+T174+T176+T327+T438</f>
        <v>34.280907960000008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71</v>
      </c>
      <c r="AU99" s="17" t="s">
        <v>89</v>
      </c>
      <c r="BK99" s="183">
        <f>BK100+BK124+BK152+BK161+BK170+BK174+BK176+BK327+BK438</f>
        <v>0</v>
      </c>
    </row>
    <row r="100" s="12" customFormat="1" ht="25.92" customHeight="1">
      <c r="A100" s="12"/>
      <c r="B100" s="184"/>
      <c r="C100" s="185"/>
      <c r="D100" s="186" t="s">
        <v>71</v>
      </c>
      <c r="E100" s="187" t="s">
        <v>123</v>
      </c>
      <c r="F100" s="187" t="s">
        <v>124</v>
      </c>
      <c r="G100" s="185"/>
      <c r="H100" s="185"/>
      <c r="I100" s="188"/>
      <c r="J100" s="189">
        <f>BK100</f>
        <v>0</v>
      </c>
      <c r="K100" s="185"/>
      <c r="L100" s="190"/>
      <c r="M100" s="191"/>
      <c r="N100" s="192"/>
      <c r="O100" s="192"/>
      <c r="P100" s="193">
        <f>SUM(P101:P123)</f>
        <v>0</v>
      </c>
      <c r="Q100" s="192"/>
      <c r="R100" s="193">
        <f>SUM(R101:R123)</f>
        <v>44.936687178</v>
      </c>
      <c r="S100" s="192"/>
      <c r="T100" s="194">
        <f>SUM(T101:T123)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5" t="s">
        <v>77</v>
      </c>
      <c r="AT100" s="196" t="s">
        <v>71</v>
      </c>
      <c r="AU100" s="196" t="s">
        <v>72</v>
      </c>
      <c r="AY100" s="195" t="s">
        <v>125</v>
      </c>
      <c r="BK100" s="197">
        <f>SUM(BK101:BK123)</f>
        <v>0</v>
      </c>
    </row>
    <row r="101" s="2" customFormat="1" ht="33" customHeight="1">
      <c r="A101" s="38"/>
      <c r="B101" s="39"/>
      <c r="C101" s="198" t="s">
        <v>77</v>
      </c>
      <c r="D101" s="198" t="s">
        <v>126</v>
      </c>
      <c r="E101" s="199" t="s">
        <v>127</v>
      </c>
      <c r="F101" s="200" t="s">
        <v>128</v>
      </c>
      <c r="G101" s="201" t="s">
        <v>129</v>
      </c>
      <c r="H101" s="202">
        <v>1.081</v>
      </c>
      <c r="I101" s="203"/>
      <c r="J101" s="204">
        <f>ROUND(I101*H101,2)</f>
        <v>0</v>
      </c>
      <c r="K101" s="200" t="s">
        <v>19</v>
      </c>
      <c r="L101" s="44"/>
      <c r="M101" s="205" t="s">
        <v>19</v>
      </c>
      <c r="N101" s="206" t="s">
        <v>43</v>
      </c>
      <c r="O101" s="84"/>
      <c r="P101" s="207">
        <f>O101*H101</f>
        <v>0</v>
      </c>
      <c r="Q101" s="207">
        <v>1.3271500000000001</v>
      </c>
      <c r="R101" s="207">
        <f>Q101*H101</f>
        <v>1.43464915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130</v>
      </c>
      <c r="AT101" s="209" t="s">
        <v>126</v>
      </c>
      <c r="AU101" s="209" t="s">
        <v>77</v>
      </c>
      <c r="AY101" s="17" t="s">
        <v>125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77</v>
      </c>
      <c r="BK101" s="210">
        <f>ROUND(I101*H101,2)</f>
        <v>0</v>
      </c>
      <c r="BL101" s="17" t="s">
        <v>130</v>
      </c>
      <c r="BM101" s="209" t="s">
        <v>131</v>
      </c>
    </row>
    <row r="102" s="13" customFormat="1">
      <c r="A102" s="13"/>
      <c r="B102" s="211"/>
      <c r="C102" s="212"/>
      <c r="D102" s="213" t="s">
        <v>132</v>
      </c>
      <c r="E102" s="214" t="s">
        <v>19</v>
      </c>
      <c r="F102" s="215" t="s">
        <v>133</v>
      </c>
      <c r="G102" s="212"/>
      <c r="H102" s="214" t="s">
        <v>19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1" t="s">
        <v>132</v>
      </c>
      <c r="AU102" s="221" t="s">
        <v>77</v>
      </c>
      <c r="AV102" s="13" t="s">
        <v>77</v>
      </c>
      <c r="AW102" s="13" t="s">
        <v>33</v>
      </c>
      <c r="AX102" s="13" t="s">
        <v>72</v>
      </c>
      <c r="AY102" s="221" t="s">
        <v>125</v>
      </c>
    </row>
    <row r="103" s="14" customFormat="1">
      <c r="A103" s="14"/>
      <c r="B103" s="222"/>
      <c r="C103" s="223"/>
      <c r="D103" s="213" t="s">
        <v>132</v>
      </c>
      <c r="E103" s="224" t="s">
        <v>19</v>
      </c>
      <c r="F103" s="225" t="s">
        <v>134</v>
      </c>
      <c r="G103" s="223"/>
      <c r="H103" s="226">
        <v>1.081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2" t="s">
        <v>132</v>
      </c>
      <c r="AU103" s="232" t="s">
        <v>77</v>
      </c>
      <c r="AV103" s="14" t="s">
        <v>81</v>
      </c>
      <c r="AW103" s="14" t="s">
        <v>33</v>
      </c>
      <c r="AX103" s="14" t="s">
        <v>77</v>
      </c>
      <c r="AY103" s="232" t="s">
        <v>125</v>
      </c>
    </row>
    <row r="104" s="2" customFormat="1" ht="33" customHeight="1">
      <c r="A104" s="38"/>
      <c r="B104" s="39"/>
      <c r="C104" s="198" t="s">
        <v>81</v>
      </c>
      <c r="D104" s="198" t="s">
        <v>126</v>
      </c>
      <c r="E104" s="199" t="s">
        <v>135</v>
      </c>
      <c r="F104" s="200" t="s">
        <v>136</v>
      </c>
      <c r="G104" s="201" t="s">
        <v>137</v>
      </c>
      <c r="H104" s="202">
        <v>175.58500000000001</v>
      </c>
      <c r="I104" s="203"/>
      <c r="J104" s="204">
        <f>ROUND(I104*H104,2)</f>
        <v>0</v>
      </c>
      <c r="K104" s="200" t="s">
        <v>19</v>
      </c>
      <c r="L104" s="44"/>
      <c r="M104" s="205" t="s">
        <v>19</v>
      </c>
      <c r="N104" s="206" t="s">
        <v>43</v>
      </c>
      <c r="O104" s="84"/>
      <c r="P104" s="207">
        <f>O104*H104</f>
        <v>0</v>
      </c>
      <c r="Q104" s="207">
        <v>0.17351</v>
      </c>
      <c r="R104" s="207">
        <f>Q104*H104</f>
        <v>30.46575335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130</v>
      </c>
      <c r="AT104" s="209" t="s">
        <v>126</v>
      </c>
      <c r="AU104" s="209" t="s">
        <v>77</v>
      </c>
      <c r="AY104" s="17" t="s">
        <v>125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77</v>
      </c>
      <c r="BK104" s="210">
        <f>ROUND(I104*H104,2)</f>
        <v>0</v>
      </c>
      <c r="BL104" s="17" t="s">
        <v>130</v>
      </c>
      <c r="BM104" s="209" t="s">
        <v>138</v>
      </c>
    </row>
    <row r="105" s="13" customFormat="1">
      <c r="A105" s="13"/>
      <c r="B105" s="211"/>
      <c r="C105" s="212"/>
      <c r="D105" s="213" t="s">
        <v>132</v>
      </c>
      <c r="E105" s="214" t="s">
        <v>19</v>
      </c>
      <c r="F105" s="215" t="s">
        <v>139</v>
      </c>
      <c r="G105" s="212"/>
      <c r="H105" s="214" t="s">
        <v>19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1" t="s">
        <v>132</v>
      </c>
      <c r="AU105" s="221" t="s">
        <v>77</v>
      </c>
      <c r="AV105" s="13" t="s">
        <v>77</v>
      </c>
      <c r="AW105" s="13" t="s">
        <v>33</v>
      </c>
      <c r="AX105" s="13" t="s">
        <v>72</v>
      </c>
      <c r="AY105" s="221" t="s">
        <v>125</v>
      </c>
    </row>
    <row r="106" s="14" customFormat="1">
      <c r="A106" s="14"/>
      <c r="B106" s="222"/>
      <c r="C106" s="223"/>
      <c r="D106" s="213" t="s">
        <v>132</v>
      </c>
      <c r="E106" s="224" t="s">
        <v>19</v>
      </c>
      <c r="F106" s="225" t="s">
        <v>140</v>
      </c>
      <c r="G106" s="223"/>
      <c r="H106" s="226">
        <v>275.03500000000003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2" t="s">
        <v>132</v>
      </c>
      <c r="AU106" s="232" t="s">
        <v>77</v>
      </c>
      <c r="AV106" s="14" t="s">
        <v>81</v>
      </c>
      <c r="AW106" s="14" t="s">
        <v>33</v>
      </c>
      <c r="AX106" s="14" t="s">
        <v>72</v>
      </c>
      <c r="AY106" s="232" t="s">
        <v>125</v>
      </c>
    </row>
    <row r="107" s="13" customFormat="1">
      <c r="A107" s="13"/>
      <c r="B107" s="211"/>
      <c r="C107" s="212"/>
      <c r="D107" s="213" t="s">
        <v>132</v>
      </c>
      <c r="E107" s="214" t="s">
        <v>19</v>
      </c>
      <c r="F107" s="215" t="s">
        <v>141</v>
      </c>
      <c r="G107" s="212"/>
      <c r="H107" s="214" t="s">
        <v>19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1" t="s">
        <v>132</v>
      </c>
      <c r="AU107" s="221" t="s">
        <v>77</v>
      </c>
      <c r="AV107" s="13" t="s">
        <v>77</v>
      </c>
      <c r="AW107" s="13" t="s">
        <v>33</v>
      </c>
      <c r="AX107" s="13" t="s">
        <v>72</v>
      </c>
      <c r="AY107" s="221" t="s">
        <v>125</v>
      </c>
    </row>
    <row r="108" s="14" customFormat="1">
      <c r="A108" s="14"/>
      <c r="B108" s="222"/>
      <c r="C108" s="223"/>
      <c r="D108" s="213" t="s">
        <v>132</v>
      </c>
      <c r="E108" s="224" t="s">
        <v>19</v>
      </c>
      <c r="F108" s="225" t="s">
        <v>142</v>
      </c>
      <c r="G108" s="223"/>
      <c r="H108" s="226">
        <v>-102.24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2" t="s">
        <v>132</v>
      </c>
      <c r="AU108" s="232" t="s">
        <v>77</v>
      </c>
      <c r="AV108" s="14" t="s">
        <v>81</v>
      </c>
      <c r="AW108" s="14" t="s">
        <v>33</v>
      </c>
      <c r="AX108" s="14" t="s">
        <v>72</v>
      </c>
      <c r="AY108" s="232" t="s">
        <v>125</v>
      </c>
    </row>
    <row r="109" s="14" customFormat="1">
      <c r="A109" s="14"/>
      <c r="B109" s="222"/>
      <c r="C109" s="223"/>
      <c r="D109" s="213" t="s">
        <v>132</v>
      </c>
      <c r="E109" s="224" t="s">
        <v>19</v>
      </c>
      <c r="F109" s="225" t="s">
        <v>143</v>
      </c>
      <c r="G109" s="223"/>
      <c r="H109" s="226">
        <v>2.79</v>
      </c>
      <c r="I109" s="227"/>
      <c r="J109" s="223"/>
      <c r="K109" s="223"/>
      <c r="L109" s="228"/>
      <c r="M109" s="229"/>
      <c r="N109" s="230"/>
      <c r="O109" s="230"/>
      <c r="P109" s="230"/>
      <c r="Q109" s="230"/>
      <c r="R109" s="230"/>
      <c r="S109" s="230"/>
      <c r="T109" s="23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2" t="s">
        <v>132</v>
      </c>
      <c r="AU109" s="232" t="s">
        <v>77</v>
      </c>
      <c r="AV109" s="14" t="s">
        <v>81</v>
      </c>
      <c r="AW109" s="14" t="s">
        <v>33</v>
      </c>
      <c r="AX109" s="14" t="s">
        <v>72</v>
      </c>
      <c r="AY109" s="232" t="s">
        <v>125</v>
      </c>
    </row>
    <row r="110" s="15" customFormat="1">
      <c r="A110" s="15"/>
      <c r="B110" s="233"/>
      <c r="C110" s="234"/>
      <c r="D110" s="213" t="s">
        <v>132</v>
      </c>
      <c r="E110" s="235" t="s">
        <v>19</v>
      </c>
      <c r="F110" s="236" t="s">
        <v>144</v>
      </c>
      <c r="G110" s="234"/>
      <c r="H110" s="237">
        <v>175.58500000000001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43" t="s">
        <v>132</v>
      </c>
      <c r="AU110" s="243" t="s">
        <v>77</v>
      </c>
      <c r="AV110" s="15" t="s">
        <v>130</v>
      </c>
      <c r="AW110" s="15" t="s">
        <v>33</v>
      </c>
      <c r="AX110" s="15" t="s">
        <v>77</v>
      </c>
      <c r="AY110" s="243" t="s">
        <v>125</v>
      </c>
    </row>
    <row r="111" s="2" customFormat="1">
      <c r="A111" s="38"/>
      <c r="B111" s="39"/>
      <c r="C111" s="198" t="s">
        <v>123</v>
      </c>
      <c r="D111" s="198" t="s">
        <v>126</v>
      </c>
      <c r="E111" s="199" t="s">
        <v>145</v>
      </c>
      <c r="F111" s="200" t="s">
        <v>146</v>
      </c>
      <c r="G111" s="201" t="s">
        <v>147</v>
      </c>
      <c r="H111" s="202">
        <v>2.2370000000000001</v>
      </c>
      <c r="I111" s="203"/>
      <c r="J111" s="204">
        <f>ROUND(I111*H111,2)</f>
        <v>0</v>
      </c>
      <c r="K111" s="200" t="s">
        <v>19</v>
      </c>
      <c r="L111" s="44"/>
      <c r="M111" s="205" t="s">
        <v>19</v>
      </c>
      <c r="N111" s="206" t="s">
        <v>43</v>
      </c>
      <c r="O111" s="84"/>
      <c r="P111" s="207">
        <f>O111*H111</f>
        <v>0</v>
      </c>
      <c r="Q111" s="207">
        <v>0.017094000000000002</v>
      </c>
      <c r="R111" s="207">
        <f>Q111*H111</f>
        <v>0.038239278000000008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130</v>
      </c>
      <c r="AT111" s="209" t="s">
        <v>126</v>
      </c>
      <c r="AU111" s="209" t="s">
        <v>77</v>
      </c>
      <c r="AY111" s="17" t="s">
        <v>125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77</v>
      </c>
      <c r="BK111" s="210">
        <f>ROUND(I111*H111,2)</f>
        <v>0</v>
      </c>
      <c r="BL111" s="17" t="s">
        <v>130</v>
      </c>
      <c r="BM111" s="209" t="s">
        <v>148</v>
      </c>
    </row>
    <row r="112" s="13" customFormat="1">
      <c r="A112" s="13"/>
      <c r="B112" s="211"/>
      <c r="C112" s="212"/>
      <c r="D112" s="213" t="s">
        <v>132</v>
      </c>
      <c r="E112" s="214" t="s">
        <v>19</v>
      </c>
      <c r="F112" s="215" t="s">
        <v>149</v>
      </c>
      <c r="G112" s="212"/>
      <c r="H112" s="214" t="s">
        <v>19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1" t="s">
        <v>132</v>
      </c>
      <c r="AU112" s="221" t="s">
        <v>77</v>
      </c>
      <c r="AV112" s="13" t="s">
        <v>77</v>
      </c>
      <c r="AW112" s="13" t="s">
        <v>33</v>
      </c>
      <c r="AX112" s="13" t="s">
        <v>72</v>
      </c>
      <c r="AY112" s="221" t="s">
        <v>125</v>
      </c>
    </row>
    <row r="113" s="14" customFormat="1">
      <c r="A113" s="14"/>
      <c r="B113" s="222"/>
      <c r="C113" s="223"/>
      <c r="D113" s="213" t="s">
        <v>132</v>
      </c>
      <c r="E113" s="224" t="s">
        <v>19</v>
      </c>
      <c r="F113" s="225" t="s">
        <v>150</v>
      </c>
      <c r="G113" s="223"/>
      <c r="H113" s="226">
        <v>2.2370000000000001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2" t="s">
        <v>132</v>
      </c>
      <c r="AU113" s="232" t="s">
        <v>77</v>
      </c>
      <c r="AV113" s="14" t="s">
        <v>81</v>
      </c>
      <c r="AW113" s="14" t="s">
        <v>33</v>
      </c>
      <c r="AX113" s="14" t="s">
        <v>77</v>
      </c>
      <c r="AY113" s="232" t="s">
        <v>125</v>
      </c>
    </row>
    <row r="114" s="2" customFormat="1" ht="16.5" customHeight="1">
      <c r="A114" s="38"/>
      <c r="B114" s="39"/>
      <c r="C114" s="244" t="s">
        <v>130</v>
      </c>
      <c r="D114" s="244" t="s">
        <v>151</v>
      </c>
      <c r="E114" s="245" t="s">
        <v>152</v>
      </c>
      <c r="F114" s="246" t="s">
        <v>153</v>
      </c>
      <c r="G114" s="247" t="s">
        <v>147</v>
      </c>
      <c r="H114" s="248">
        <v>2.2370000000000001</v>
      </c>
      <c r="I114" s="249"/>
      <c r="J114" s="250">
        <f>ROUND(I114*H114,2)</f>
        <v>0</v>
      </c>
      <c r="K114" s="246" t="s">
        <v>19</v>
      </c>
      <c r="L114" s="251"/>
      <c r="M114" s="252" t="s">
        <v>19</v>
      </c>
      <c r="N114" s="253" t="s">
        <v>43</v>
      </c>
      <c r="O114" s="84"/>
      <c r="P114" s="207">
        <f>O114*H114</f>
        <v>0</v>
      </c>
      <c r="Q114" s="207">
        <v>1</v>
      </c>
      <c r="R114" s="207">
        <f>Q114*H114</f>
        <v>2.2370000000000001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154</v>
      </c>
      <c r="AT114" s="209" t="s">
        <v>151</v>
      </c>
      <c r="AU114" s="209" t="s">
        <v>77</v>
      </c>
      <c r="AY114" s="17" t="s">
        <v>125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77</v>
      </c>
      <c r="BK114" s="210">
        <f>ROUND(I114*H114,2)</f>
        <v>0</v>
      </c>
      <c r="BL114" s="17" t="s">
        <v>130</v>
      </c>
      <c r="BM114" s="209" t="s">
        <v>155</v>
      </c>
    </row>
    <row r="115" s="2" customFormat="1" ht="21.75" customHeight="1">
      <c r="A115" s="38"/>
      <c r="B115" s="39"/>
      <c r="C115" s="198" t="s">
        <v>156</v>
      </c>
      <c r="D115" s="198" t="s">
        <v>126</v>
      </c>
      <c r="E115" s="199" t="s">
        <v>157</v>
      </c>
      <c r="F115" s="200" t="s">
        <v>158</v>
      </c>
      <c r="G115" s="201" t="s">
        <v>159</v>
      </c>
      <c r="H115" s="202">
        <v>21.899999999999999</v>
      </c>
      <c r="I115" s="203"/>
      <c r="J115" s="204">
        <f>ROUND(I115*H115,2)</f>
        <v>0</v>
      </c>
      <c r="K115" s="200" t="s">
        <v>19</v>
      </c>
      <c r="L115" s="44"/>
      <c r="M115" s="205" t="s">
        <v>19</v>
      </c>
      <c r="N115" s="206" t="s">
        <v>43</v>
      </c>
      <c r="O115" s="84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130</v>
      </c>
      <c r="AT115" s="209" t="s">
        <v>126</v>
      </c>
      <c r="AU115" s="209" t="s">
        <v>77</v>
      </c>
      <c r="AY115" s="17" t="s">
        <v>125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77</v>
      </c>
      <c r="BK115" s="210">
        <f>ROUND(I115*H115,2)</f>
        <v>0</v>
      </c>
      <c r="BL115" s="17" t="s">
        <v>130</v>
      </c>
      <c r="BM115" s="209" t="s">
        <v>160</v>
      </c>
    </row>
    <row r="116" s="13" customFormat="1">
      <c r="A116" s="13"/>
      <c r="B116" s="211"/>
      <c r="C116" s="212"/>
      <c r="D116" s="213" t="s">
        <v>132</v>
      </c>
      <c r="E116" s="214" t="s">
        <v>19</v>
      </c>
      <c r="F116" s="215" t="s">
        <v>161</v>
      </c>
      <c r="G116" s="212"/>
      <c r="H116" s="214" t="s">
        <v>19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1" t="s">
        <v>132</v>
      </c>
      <c r="AU116" s="221" t="s">
        <v>77</v>
      </c>
      <c r="AV116" s="13" t="s">
        <v>77</v>
      </c>
      <c r="AW116" s="13" t="s">
        <v>33</v>
      </c>
      <c r="AX116" s="13" t="s">
        <v>72</v>
      </c>
      <c r="AY116" s="221" t="s">
        <v>125</v>
      </c>
    </row>
    <row r="117" s="14" customFormat="1">
      <c r="A117" s="14"/>
      <c r="B117" s="222"/>
      <c r="C117" s="223"/>
      <c r="D117" s="213" t="s">
        <v>132</v>
      </c>
      <c r="E117" s="224" t="s">
        <v>19</v>
      </c>
      <c r="F117" s="225" t="s">
        <v>162</v>
      </c>
      <c r="G117" s="223"/>
      <c r="H117" s="226">
        <v>21.899999999999999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2" t="s">
        <v>132</v>
      </c>
      <c r="AU117" s="232" t="s">
        <v>77</v>
      </c>
      <c r="AV117" s="14" t="s">
        <v>81</v>
      </c>
      <c r="AW117" s="14" t="s">
        <v>33</v>
      </c>
      <c r="AX117" s="14" t="s">
        <v>77</v>
      </c>
      <c r="AY117" s="232" t="s">
        <v>125</v>
      </c>
    </row>
    <row r="118" s="2" customFormat="1">
      <c r="A118" s="38"/>
      <c r="B118" s="39"/>
      <c r="C118" s="198" t="s">
        <v>163</v>
      </c>
      <c r="D118" s="198" t="s">
        <v>126</v>
      </c>
      <c r="E118" s="199" t="s">
        <v>164</v>
      </c>
      <c r="F118" s="200" t="s">
        <v>165</v>
      </c>
      <c r="G118" s="201" t="s">
        <v>137</v>
      </c>
      <c r="H118" s="202">
        <v>13.140000000000001</v>
      </c>
      <c r="I118" s="203"/>
      <c r="J118" s="204">
        <f>ROUND(I118*H118,2)</f>
        <v>0</v>
      </c>
      <c r="K118" s="200" t="s">
        <v>19</v>
      </c>
      <c r="L118" s="44"/>
      <c r="M118" s="205" t="s">
        <v>19</v>
      </c>
      <c r="N118" s="206" t="s">
        <v>43</v>
      </c>
      <c r="O118" s="84"/>
      <c r="P118" s="207">
        <f>O118*H118</f>
        <v>0</v>
      </c>
      <c r="Q118" s="207">
        <v>0.10325</v>
      </c>
      <c r="R118" s="207">
        <f>Q118*H118</f>
        <v>1.3567050000000001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130</v>
      </c>
      <c r="AT118" s="209" t="s">
        <v>126</v>
      </c>
      <c r="AU118" s="209" t="s">
        <v>77</v>
      </c>
      <c r="AY118" s="17" t="s">
        <v>125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77</v>
      </c>
      <c r="BK118" s="210">
        <f>ROUND(I118*H118,2)</f>
        <v>0</v>
      </c>
      <c r="BL118" s="17" t="s">
        <v>130</v>
      </c>
      <c r="BM118" s="209" t="s">
        <v>166</v>
      </c>
    </row>
    <row r="119" s="13" customFormat="1">
      <c r="A119" s="13"/>
      <c r="B119" s="211"/>
      <c r="C119" s="212"/>
      <c r="D119" s="213" t="s">
        <v>132</v>
      </c>
      <c r="E119" s="214" t="s">
        <v>19</v>
      </c>
      <c r="F119" s="215" t="s">
        <v>167</v>
      </c>
      <c r="G119" s="212"/>
      <c r="H119" s="214" t="s">
        <v>19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1" t="s">
        <v>132</v>
      </c>
      <c r="AU119" s="221" t="s">
        <v>77</v>
      </c>
      <c r="AV119" s="13" t="s">
        <v>77</v>
      </c>
      <c r="AW119" s="13" t="s">
        <v>33</v>
      </c>
      <c r="AX119" s="13" t="s">
        <v>72</v>
      </c>
      <c r="AY119" s="221" t="s">
        <v>125</v>
      </c>
    </row>
    <row r="120" s="14" customFormat="1">
      <c r="A120" s="14"/>
      <c r="B120" s="222"/>
      <c r="C120" s="223"/>
      <c r="D120" s="213" t="s">
        <v>132</v>
      </c>
      <c r="E120" s="224" t="s">
        <v>19</v>
      </c>
      <c r="F120" s="225" t="s">
        <v>168</v>
      </c>
      <c r="G120" s="223"/>
      <c r="H120" s="226">
        <v>13.140000000000001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2" t="s">
        <v>132</v>
      </c>
      <c r="AU120" s="232" t="s">
        <v>77</v>
      </c>
      <c r="AV120" s="14" t="s">
        <v>81</v>
      </c>
      <c r="AW120" s="14" t="s">
        <v>33</v>
      </c>
      <c r="AX120" s="14" t="s">
        <v>77</v>
      </c>
      <c r="AY120" s="232" t="s">
        <v>125</v>
      </c>
    </row>
    <row r="121" s="2" customFormat="1">
      <c r="A121" s="38"/>
      <c r="B121" s="39"/>
      <c r="C121" s="198" t="s">
        <v>169</v>
      </c>
      <c r="D121" s="198" t="s">
        <v>126</v>
      </c>
      <c r="E121" s="199" t="s">
        <v>170</v>
      </c>
      <c r="F121" s="200" t="s">
        <v>171</v>
      </c>
      <c r="G121" s="201" t="s">
        <v>137</v>
      </c>
      <c r="H121" s="202">
        <v>52.780000000000001</v>
      </c>
      <c r="I121" s="203"/>
      <c r="J121" s="204">
        <f>ROUND(I121*H121,2)</f>
        <v>0</v>
      </c>
      <c r="K121" s="200" t="s">
        <v>19</v>
      </c>
      <c r="L121" s="44"/>
      <c r="M121" s="205" t="s">
        <v>19</v>
      </c>
      <c r="N121" s="206" t="s">
        <v>43</v>
      </c>
      <c r="O121" s="84"/>
      <c r="P121" s="207">
        <f>O121*H121</f>
        <v>0</v>
      </c>
      <c r="Q121" s="207">
        <v>0.17818000000000001</v>
      </c>
      <c r="R121" s="207">
        <f>Q121*H121</f>
        <v>9.4043404000000006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130</v>
      </c>
      <c r="AT121" s="209" t="s">
        <v>126</v>
      </c>
      <c r="AU121" s="209" t="s">
        <v>77</v>
      </c>
      <c r="AY121" s="17" t="s">
        <v>125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77</v>
      </c>
      <c r="BK121" s="210">
        <f>ROUND(I121*H121,2)</f>
        <v>0</v>
      </c>
      <c r="BL121" s="17" t="s">
        <v>130</v>
      </c>
      <c r="BM121" s="209" t="s">
        <v>172</v>
      </c>
    </row>
    <row r="122" s="13" customFormat="1">
      <c r="A122" s="13"/>
      <c r="B122" s="211"/>
      <c r="C122" s="212"/>
      <c r="D122" s="213" t="s">
        <v>132</v>
      </c>
      <c r="E122" s="214" t="s">
        <v>19</v>
      </c>
      <c r="F122" s="215" t="s">
        <v>149</v>
      </c>
      <c r="G122" s="212"/>
      <c r="H122" s="214" t="s">
        <v>19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1" t="s">
        <v>132</v>
      </c>
      <c r="AU122" s="221" t="s">
        <v>77</v>
      </c>
      <c r="AV122" s="13" t="s">
        <v>77</v>
      </c>
      <c r="AW122" s="13" t="s">
        <v>33</v>
      </c>
      <c r="AX122" s="13" t="s">
        <v>72</v>
      </c>
      <c r="AY122" s="221" t="s">
        <v>125</v>
      </c>
    </row>
    <row r="123" s="14" customFormat="1">
      <c r="A123" s="14"/>
      <c r="B123" s="222"/>
      <c r="C123" s="223"/>
      <c r="D123" s="213" t="s">
        <v>132</v>
      </c>
      <c r="E123" s="224" t="s">
        <v>19</v>
      </c>
      <c r="F123" s="225" t="s">
        <v>173</v>
      </c>
      <c r="G123" s="223"/>
      <c r="H123" s="226">
        <v>52.780000000000001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2" t="s">
        <v>132</v>
      </c>
      <c r="AU123" s="232" t="s">
        <v>77</v>
      </c>
      <c r="AV123" s="14" t="s">
        <v>81</v>
      </c>
      <c r="AW123" s="14" t="s">
        <v>33</v>
      </c>
      <c r="AX123" s="14" t="s">
        <v>77</v>
      </c>
      <c r="AY123" s="232" t="s">
        <v>125</v>
      </c>
    </row>
    <row r="124" s="12" customFormat="1" ht="25.92" customHeight="1">
      <c r="A124" s="12"/>
      <c r="B124" s="184"/>
      <c r="C124" s="185"/>
      <c r="D124" s="186" t="s">
        <v>71</v>
      </c>
      <c r="E124" s="187" t="s">
        <v>174</v>
      </c>
      <c r="F124" s="187" t="s">
        <v>175</v>
      </c>
      <c r="G124" s="185"/>
      <c r="H124" s="185"/>
      <c r="I124" s="188"/>
      <c r="J124" s="189">
        <f>BK124</f>
        <v>0</v>
      </c>
      <c r="K124" s="185"/>
      <c r="L124" s="190"/>
      <c r="M124" s="191"/>
      <c r="N124" s="192"/>
      <c r="O124" s="192"/>
      <c r="P124" s="193">
        <f>SUM(P125:P151)</f>
        <v>0</v>
      </c>
      <c r="Q124" s="192"/>
      <c r="R124" s="193">
        <f>SUM(R125:R151)</f>
        <v>5.0624807459999994</v>
      </c>
      <c r="S124" s="192"/>
      <c r="T124" s="194">
        <f>SUM(T125:T151)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5" t="s">
        <v>77</v>
      </c>
      <c r="AT124" s="196" t="s">
        <v>71</v>
      </c>
      <c r="AU124" s="196" t="s">
        <v>72</v>
      </c>
      <c r="AY124" s="195" t="s">
        <v>125</v>
      </c>
      <c r="BK124" s="197">
        <f>SUM(BK125:BK151)</f>
        <v>0</v>
      </c>
    </row>
    <row r="125" s="2" customFormat="1">
      <c r="A125" s="38"/>
      <c r="B125" s="39"/>
      <c r="C125" s="198" t="s">
        <v>154</v>
      </c>
      <c r="D125" s="198" t="s">
        <v>126</v>
      </c>
      <c r="E125" s="199" t="s">
        <v>176</v>
      </c>
      <c r="F125" s="200" t="s">
        <v>177</v>
      </c>
      <c r="G125" s="201" t="s">
        <v>137</v>
      </c>
      <c r="H125" s="202">
        <v>1138.242</v>
      </c>
      <c r="I125" s="203"/>
      <c r="J125" s="204">
        <f>ROUND(I125*H125,2)</f>
        <v>0</v>
      </c>
      <c r="K125" s="200" t="s">
        <v>19</v>
      </c>
      <c r="L125" s="44"/>
      <c r="M125" s="205" t="s">
        <v>19</v>
      </c>
      <c r="N125" s="206" t="s">
        <v>43</v>
      </c>
      <c r="O125" s="84"/>
      <c r="P125" s="207">
        <f>O125*H125</f>
        <v>0</v>
      </c>
      <c r="Q125" s="207">
        <v>0.000263</v>
      </c>
      <c r="R125" s="207">
        <f>Q125*H125</f>
        <v>0.29935764599999998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130</v>
      </c>
      <c r="AT125" s="209" t="s">
        <v>126</v>
      </c>
      <c r="AU125" s="209" t="s">
        <v>77</v>
      </c>
      <c r="AY125" s="17" t="s">
        <v>125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77</v>
      </c>
      <c r="BK125" s="210">
        <f>ROUND(I125*H125,2)</f>
        <v>0</v>
      </c>
      <c r="BL125" s="17" t="s">
        <v>130</v>
      </c>
      <c r="BM125" s="209" t="s">
        <v>178</v>
      </c>
    </row>
    <row r="126" s="14" customFormat="1">
      <c r="A126" s="14"/>
      <c r="B126" s="222"/>
      <c r="C126" s="223"/>
      <c r="D126" s="213" t="s">
        <v>132</v>
      </c>
      <c r="E126" s="224" t="s">
        <v>19</v>
      </c>
      <c r="F126" s="225" t="s">
        <v>179</v>
      </c>
      <c r="G126" s="223"/>
      <c r="H126" s="226">
        <v>1138.242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2" t="s">
        <v>132</v>
      </c>
      <c r="AU126" s="232" t="s">
        <v>77</v>
      </c>
      <c r="AV126" s="14" t="s">
        <v>81</v>
      </c>
      <c r="AW126" s="14" t="s">
        <v>33</v>
      </c>
      <c r="AX126" s="14" t="s">
        <v>77</v>
      </c>
      <c r="AY126" s="232" t="s">
        <v>125</v>
      </c>
    </row>
    <row r="127" s="2" customFormat="1" ht="16.5" customHeight="1">
      <c r="A127" s="38"/>
      <c r="B127" s="39"/>
      <c r="C127" s="198" t="s">
        <v>180</v>
      </c>
      <c r="D127" s="198" t="s">
        <v>126</v>
      </c>
      <c r="E127" s="199" t="s">
        <v>181</v>
      </c>
      <c r="F127" s="200" t="s">
        <v>182</v>
      </c>
      <c r="G127" s="201" t="s">
        <v>137</v>
      </c>
      <c r="H127" s="202">
        <v>122.58</v>
      </c>
      <c r="I127" s="203"/>
      <c r="J127" s="204">
        <f>ROUND(I127*H127,2)</f>
        <v>0</v>
      </c>
      <c r="K127" s="200" t="s">
        <v>19</v>
      </c>
      <c r="L127" s="44"/>
      <c r="M127" s="205" t="s">
        <v>19</v>
      </c>
      <c r="N127" s="206" t="s">
        <v>43</v>
      </c>
      <c r="O127" s="84"/>
      <c r="P127" s="207">
        <f>O127*H127</f>
        <v>0</v>
      </c>
      <c r="Q127" s="207">
        <v>0.00628</v>
      </c>
      <c r="R127" s="207">
        <f>Q127*H127</f>
        <v>0.7698024</v>
      </c>
      <c r="S127" s="207">
        <v>0</v>
      </c>
      <c r="T127" s="20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130</v>
      </c>
      <c r="AT127" s="209" t="s">
        <v>126</v>
      </c>
      <c r="AU127" s="209" t="s">
        <v>77</v>
      </c>
      <c r="AY127" s="17" t="s">
        <v>125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77</v>
      </c>
      <c r="BK127" s="210">
        <f>ROUND(I127*H127,2)</f>
        <v>0</v>
      </c>
      <c r="BL127" s="17" t="s">
        <v>130</v>
      </c>
      <c r="BM127" s="209" t="s">
        <v>183</v>
      </c>
    </row>
    <row r="128" s="13" customFormat="1">
      <c r="A128" s="13"/>
      <c r="B128" s="211"/>
      <c r="C128" s="212"/>
      <c r="D128" s="213" t="s">
        <v>132</v>
      </c>
      <c r="E128" s="214" t="s">
        <v>19</v>
      </c>
      <c r="F128" s="215" t="s">
        <v>184</v>
      </c>
      <c r="G128" s="212"/>
      <c r="H128" s="214" t="s">
        <v>19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1" t="s">
        <v>132</v>
      </c>
      <c r="AU128" s="221" t="s">
        <v>77</v>
      </c>
      <c r="AV128" s="13" t="s">
        <v>77</v>
      </c>
      <c r="AW128" s="13" t="s">
        <v>33</v>
      </c>
      <c r="AX128" s="13" t="s">
        <v>72</v>
      </c>
      <c r="AY128" s="221" t="s">
        <v>125</v>
      </c>
    </row>
    <row r="129" s="14" customFormat="1">
      <c r="A129" s="14"/>
      <c r="B129" s="222"/>
      <c r="C129" s="223"/>
      <c r="D129" s="213" t="s">
        <v>132</v>
      </c>
      <c r="E129" s="224" t="s">
        <v>19</v>
      </c>
      <c r="F129" s="225" t="s">
        <v>185</v>
      </c>
      <c r="G129" s="223"/>
      <c r="H129" s="226">
        <v>122.58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2" t="s">
        <v>132</v>
      </c>
      <c r="AU129" s="232" t="s">
        <v>77</v>
      </c>
      <c r="AV129" s="14" t="s">
        <v>81</v>
      </c>
      <c r="AW129" s="14" t="s">
        <v>33</v>
      </c>
      <c r="AX129" s="14" t="s">
        <v>77</v>
      </c>
      <c r="AY129" s="232" t="s">
        <v>125</v>
      </c>
    </row>
    <row r="130" s="2" customFormat="1" ht="16.5" customHeight="1">
      <c r="A130" s="38"/>
      <c r="B130" s="39"/>
      <c r="C130" s="198" t="s">
        <v>186</v>
      </c>
      <c r="D130" s="198" t="s">
        <v>126</v>
      </c>
      <c r="E130" s="199" t="s">
        <v>187</v>
      </c>
      <c r="F130" s="200" t="s">
        <v>188</v>
      </c>
      <c r="G130" s="201" t="s">
        <v>137</v>
      </c>
      <c r="H130" s="202">
        <v>1138.242</v>
      </c>
      <c r="I130" s="203"/>
      <c r="J130" s="204">
        <f>ROUND(I130*H130,2)</f>
        <v>0</v>
      </c>
      <c r="K130" s="200" t="s">
        <v>19</v>
      </c>
      <c r="L130" s="44"/>
      <c r="M130" s="205" t="s">
        <v>19</v>
      </c>
      <c r="N130" s="206" t="s">
        <v>43</v>
      </c>
      <c r="O130" s="84"/>
      <c r="P130" s="207">
        <f>O130*H130</f>
        <v>0</v>
      </c>
      <c r="Q130" s="207">
        <v>0.00348</v>
      </c>
      <c r="R130" s="207">
        <f>Q130*H130</f>
        <v>3.9610821599999997</v>
      </c>
      <c r="S130" s="207">
        <v>0</v>
      </c>
      <c r="T130" s="20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130</v>
      </c>
      <c r="AT130" s="209" t="s">
        <v>126</v>
      </c>
      <c r="AU130" s="209" t="s">
        <v>77</v>
      </c>
      <c r="AY130" s="17" t="s">
        <v>125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77</v>
      </c>
      <c r="BK130" s="210">
        <f>ROUND(I130*H130,2)</f>
        <v>0</v>
      </c>
      <c r="BL130" s="17" t="s">
        <v>130</v>
      </c>
      <c r="BM130" s="209" t="s">
        <v>189</v>
      </c>
    </row>
    <row r="131" s="13" customFormat="1">
      <c r="A131" s="13"/>
      <c r="B131" s="211"/>
      <c r="C131" s="212"/>
      <c r="D131" s="213" t="s">
        <v>132</v>
      </c>
      <c r="E131" s="214" t="s">
        <v>19</v>
      </c>
      <c r="F131" s="215" t="s">
        <v>190</v>
      </c>
      <c r="G131" s="212"/>
      <c r="H131" s="214" t="s">
        <v>19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1" t="s">
        <v>132</v>
      </c>
      <c r="AU131" s="221" t="s">
        <v>77</v>
      </c>
      <c r="AV131" s="13" t="s">
        <v>77</v>
      </c>
      <c r="AW131" s="13" t="s">
        <v>33</v>
      </c>
      <c r="AX131" s="13" t="s">
        <v>72</v>
      </c>
      <c r="AY131" s="221" t="s">
        <v>125</v>
      </c>
    </row>
    <row r="132" s="14" customFormat="1">
      <c r="A132" s="14"/>
      <c r="B132" s="222"/>
      <c r="C132" s="223"/>
      <c r="D132" s="213" t="s">
        <v>132</v>
      </c>
      <c r="E132" s="224" t="s">
        <v>19</v>
      </c>
      <c r="F132" s="225" t="s">
        <v>191</v>
      </c>
      <c r="G132" s="223"/>
      <c r="H132" s="226">
        <v>460.60000000000002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2" t="s">
        <v>132</v>
      </c>
      <c r="AU132" s="232" t="s">
        <v>77</v>
      </c>
      <c r="AV132" s="14" t="s">
        <v>81</v>
      </c>
      <c r="AW132" s="14" t="s">
        <v>33</v>
      </c>
      <c r="AX132" s="14" t="s">
        <v>72</v>
      </c>
      <c r="AY132" s="232" t="s">
        <v>125</v>
      </c>
    </row>
    <row r="133" s="13" customFormat="1">
      <c r="A133" s="13"/>
      <c r="B133" s="211"/>
      <c r="C133" s="212"/>
      <c r="D133" s="213" t="s">
        <v>132</v>
      </c>
      <c r="E133" s="214" t="s">
        <v>19</v>
      </c>
      <c r="F133" s="215" t="s">
        <v>192</v>
      </c>
      <c r="G133" s="212"/>
      <c r="H133" s="214" t="s">
        <v>19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1" t="s">
        <v>132</v>
      </c>
      <c r="AU133" s="221" t="s">
        <v>77</v>
      </c>
      <c r="AV133" s="13" t="s">
        <v>77</v>
      </c>
      <c r="AW133" s="13" t="s">
        <v>33</v>
      </c>
      <c r="AX133" s="13" t="s">
        <v>72</v>
      </c>
      <c r="AY133" s="221" t="s">
        <v>125</v>
      </c>
    </row>
    <row r="134" s="14" customFormat="1">
      <c r="A134" s="14"/>
      <c r="B134" s="222"/>
      <c r="C134" s="223"/>
      <c r="D134" s="213" t="s">
        <v>132</v>
      </c>
      <c r="E134" s="224" t="s">
        <v>19</v>
      </c>
      <c r="F134" s="225" t="s">
        <v>193</v>
      </c>
      <c r="G134" s="223"/>
      <c r="H134" s="226">
        <v>-168.86099999999999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2" t="s">
        <v>132</v>
      </c>
      <c r="AU134" s="232" t="s">
        <v>77</v>
      </c>
      <c r="AV134" s="14" t="s">
        <v>81</v>
      </c>
      <c r="AW134" s="14" t="s">
        <v>33</v>
      </c>
      <c r="AX134" s="14" t="s">
        <v>72</v>
      </c>
      <c r="AY134" s="232" t="s">
        <v>125</v>
      </c>
    </row>
    <row r="135" s="13" customFormat="1">
      <c r="A135" s="13"/>
      <c r="B135" s="211"/>
      <c r="C135" s="212"/>
      <c r="D135" s="213" t="s">
        <v>132</v>
      </c>
      <c r="E135" s="214" t="s">
        <v>19</v>
      </c>
      <c r="F135" s="215" t="s">
        <v>194</v>
      </c>
      <c r="G135" s="212"/>
      <c r="H135" s="214" t="s">
        <v>19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1" t="s">
        <v>132</v>
      </c>
      <c r="AU135" s="221" t="s">
        <v>77</v>
      </c>
      <c r="AV135" s="13" t="s">
        <v>77</v>
      </c>
      <c r="AW135" s="13" t="s">
        <v>33</v>
      </c>
      <c r="AX135" s="13" t="s">
        <v>72</v>
      </c>
      <c r="AY135" s="221" t="s">
        <v>125</v>
      </c>
    </row>
    <row r="136" s="14" customFormat="1">
      <c r="A136" s="14"/>
      <c r="B136" s="222"/>
      <c r="C136" s="223"/>
      <c r="D136" s="213" t="s">
        <v>132</v>
      </c>
      <c r="E136" s="224" t="s">
        <v>19</v>
      </c>
      <c r="F136" s="225" t="s">
        <v>195</v>
      </c>
      <c r="G136" s="223"/>
      <c r="H136" s="226">
        <v>497.05599999999998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2" t="s">
        <v>132</v>
      </c>
      <c r="AU136" s="232" t="s">
        <v>77</v>
      </c>
      <c r="AV136" s="14" t="s">
        <v>81</v>
      </c>
      <c r="AW136" s="14" t="s">
        <v>33</v>
      </c>
      <c r="AX136" s="14" t="s">
        <v>72</v>
      </c>
      <c r="AY136" s="232" t="s">
        <v>125</v>
      </c>
    </row>
    <row r="137" s="13" customFormat="1">
      <c r="A137" s="13"/>
      <c r="B137" s="211"/>
      <c r="C137" s="212"/>
      <c r="D137" s="213" t="s">
        <v>132</v>
      </c>
      <c r="E137" s="214" t="s">
        <v>19</v>
      </c>
      <c r="F137" s="215" t="s">
        <v>192</v>
      </c>
      <c r="G137" s="212"/>
      <c r="H137" s="214" t="s">
        <v>19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1" t="s">
        <v>132</v>
      </c>
      <c r="AU137" s="221" t="s">
        <v>77</v>
      </c>
      <c r="AV137" s="13" t="s">
        <v>77</v>
      </c>
      <c r="AW137" s="13" t="s">
        <v>33</v>
      </c>
      <c r="AX137" s="13" t="s">
        <v>72</v>
      </c>
      <c r="AY137" s="221" t="s">
        <v>125</v>
      </c>
    </row>
    <row r="138" s="14" customFormat="1">
      <c r="A138" s="14"/>
      <c r="B138" s="222"/>
      <c r="C138" s="223"/>
      <c r="D138" s="213" t="s">
        <v>132</v>
      </c>
      <c r="E138" s="224" t="s">
        <v>19</v>
      </c>
      <c r="F138" s="225" t="s">
        <v>196</v>
      </c>
      <c r="G138" s="223"/>
      <c r="H138" s="226">
        <v>-81.191999999999993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2" t="s">
        <v>132</v>
      </c>
      <c r="AU138" s="232" t="s">
        <v>77</v>
      </c>
      <c r="AV138" s="14" t="s">
        <v>81</v>
      </c>
      <c r="AW138" s="14" t="s">
        <v>33</v>
      </c>
      <c r="AX138" s="14" t="s">
        <v>72</v>
      </c>
      <c r="AY138" s="232" t="s">
        <v>125</v>
      </c>
    </row>
    <row r="139" s="13" customFormat="1">
      <c r="A139" s="13"/>
      <c r="B139" s="211"/>
      <c r="C139" s="212"/>
      <c r="D139" s="213" t="s">
        <v>132</v>
      </c>
      <c r="E139" s="214" t="s">
        <v>19</v>
      </c>
      <c r="F139" s="215" t="s">
        <v>197</v>
      </c>
      <c r="G139" s="212"/>
      <c r="H139" s="214" t="s">
        <v>19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1" t="s">
        <v>132</v>
      </c>
      <c r="AU139" s="221" t="s">
        <v>77</v>
      </c>
      <c r="AV139" s="13" t="s">
        <v>77</v>
      </c>
      <c r="AW139" s="13" t="s">
        <v>33</v>
      </c>
      <c r="AX139" s="13" t="s">
        <v>72</v>
      </c>
      <c r="AY139" s="221" t="s">
        <v>125</v>
      </c>
    </row>
    <row r="140" s="14" customFormat="1">
      <c r="A140" s="14"/>
      <c r="B140" s="222"/>
      <c r="C140" s="223"/>
      <c r="D140" s="213" t="s">
        <v>132</v>
      </c>
      <c r="E140" s="224" t="s">
        <v>19</v>
      </c>
      <c r="F140" s="225" t="s">
        <v>198</v>
      </c>
      <c r="G140" s="223"/>
      <c r="H140" s="226">
        <v>293.75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2" t="s">
        <v>132</v>
      </c>
      <c r="AU140" s="232" t="s">
        <v>77</v>
      </c>
      <c r="AV140" s="14" t="s">
        <v>81</v>
      </c>
      <c r="AW140" s="14" t="s">
        <v>33</v>
      </c>
      <c r="AX140" s="14" t="s">
        <v>72</v>
      </c>
      <c r="AY140" s="232" t="s">
        <v>125</v>
      </c>
    </row>
    <row r="141" s="13" customFormat="1">
      <c r="A141" s="13"/>
      <c r="B141" s="211"/>
      <c r="C141" s="212"/>
      <c r="D141" s="213" t="s">
        <v>132</v>
      </c>
      <c r="E141" s="214" t="s">
        <v>19</v>
      </c>
      <c r="F141" s="215" t="s">
        <v>192</v>
      </c>
      <c r="G141" s="212"/>
      <c r="H141" s="214" t="s">
        <v>19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1" t="s">
        <v>132</v>
      </c>
      <c r="AU141" s="221" t="s">
        <v>77</v>
      </c>
      <c r="AV141" s="13" t="s">
        <v>77</v>
      </c>
      <c r="AW141" s="13" t="s">
        <v>33</v>
      </c>
      <c r="AX141" s="13" t="s">
        <v>72</v>
      </c>
      <c r="AY141" s="221" t="s">
        <v>125</v>
      </c>
    </row>
    <row r="142" s="14" customFormat="1">
      <c r="A142" s="14"/>
      <c r="B142" s="222"/>
      <c r="C142" s="223"/>
      <c r="D142" s="213" t="s">
        <v>132</v>
      </c>
      <c r="E142" s="224" t="s">
        <v>19</v>
      </c>
      <c r="F142" s="225" t="s">
        <v>199</v>
      </c>
      <c r="G142" s="223"/>
      <c r="H142" s="226">
        <v>-48.613999999999997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2" t="s">
        <v>132</v>
      </c>
      <c r="AU142" s="232" t="s">
        <v>77</v>
      </c>
      <c r="AV142" s="14" t="s">
        <v>81</v>
      </c>
      <c r="AW142" s="14" t="s">
        <v>33</v>
      </c>
      <c r="AX142" s="14" t="s">
        <v>72</v>
      </c>
      <c r="AY142" s="232" t="s">
        <v>125</v>
      </c>
    </row>
    <row r="143" s="13" customFormat="1">
      <c r="A143" s="13"/>
      <c r="B143" s="211"/>
      <c r="C143" s="212"/>
      <c r="D143" s="213" t="s">
        <v>132</v>
      </c>
      <c r="E143" s="214" t="s">
        <v>19</v>
      </c>
      <c r="F143" s="215" t="s">
        <v>200</v>
      </c>
      <c r="G143" s="212"/>
      <c r="H143" s="214" t="s">
        <v>19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1" t="s">
        <v>132</v>
      </c>
      <c r="AU143" s="221" t="s">
        <v>77</v>
      </c>
      <c r="AV143" s="13" t="s">
        <v>77</v>
      </c>
      <c r="AW143" s="13" t="s">
        <v>33</v>
      </c>
      <c r="AX143" s="13" t="s">
        <v>72</v>
      </c>
      <c r="AY143" s="221" t="s">
        <v>125</v>
      </c>
    </row>
    <row r="144" s="14" customFormat="1">
      <c r="A144" s="14"/>
      <c r="B144" s="222"/>
      <c r="C144" s="223"/>
      <c r="D144" s="213" t="s">
        <v>132</v>
      </c>
      <c r="E144" s="224" t="s">
        <v>19</v>
      </c>
      <c r="F144" s="225" t="s">
        <v>201</v>
      </c>
      <c r="G144" s="223"/>
      <c r="H144" s="226">
        <v>71.072999999999993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2" t="s">
        <v>132</v>
      </c>
      <c r="AU144" s="232" t="s">
        <v>77</v>
      </c>
      <c r="AV144" s="14" t="s">
        <v>81</v>
      </c>
      <c r="AW144" s="14" t="s">
        <v>33</v>
      </c>
      <c r="AX144" s="14" t="s">
        <v>72</v>
      </c>
      <c r="AY144" s="232" t="s">
        <v>125</v>
      </c>
    </row>
    <row r="145" s="14" customFormat="1">
      <c r="A145" s="14"/>
      <c r="B145" s="222"/>
      <c r="C145" s="223"/>
      <c r="D145" s="213" t="s">
        <v>132</v>
      </c>
      <c r="E145" s="224" t="s">
        <v>19</v>
      </c>
      <c r="F145" s="225" t="s">
        <v>202</v>
      </c>
      <c r="G145" s="223"/>
      <c r="H145" s="226">
        <v>52.109999999999999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2" t="s">
        <v>132</v>
      </c>
      <c r="AU145" s="232" t="s">
        <v>77</v>
      </c>
      <c r="AV145" s="14" t="s">
        <v>81</v>
      </c>
      <c r="AW145" s="14" t="s">
        <v>33</v>
      </c>
      <c r="AX145" s="14" t="s">
        <v>72</v>
      </c>
      <c r="AY145" s="232" t="s">
        <v>125</v>
      </c>
    </row>
    <row r="146" s="14" customFormat="1">
      <c r="A146" s="14"/>
      <c r="B146" s="222"/>
      <c r="C146" s="223"/>
      <c r="D146" s="213" t="s">
        <v>132</v>
      </c>
      <c r="E146" s="224" t="s">
        <v>19</v>
      </c>
      <c r="F146" s="225" t="s">
        <v>203</v>
      </c>
      <c r="G146" s="223"/>
      <c r="H146" s="226">
        <v>29.027999999999999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2" t="s">
        <v>132</v>
      </c>
      <c r="AU146" s="232" t="s">
        <v>77</v>
      </c>
      <c r="AV146" s="14" t="s">
        <v>81</v>
      </c>
      <c r="AW146" s="14" t="s">
        <v>33</v>
      </c>
      <c r="AX146" s="14" t="s">
        <v>72</v>
      </c>
      <c r="AY146" s="232" t="s">
        <v>125</v>
      </c>
    </row>
    <row r="147" s="13" customFormat="1">
      <c r="A147" s="13"/>
      <c r="B147" s="211"/>
      <c r="C147" s="212"/>
      <c r="D147" s="213" t="s">
        <v>132</v>
      </c>
      <c r="E147" s="214" t="s">
        <v>19</v>
      </c>
      <c r="F147" s="215" t="s">
        <v>204</v>
      </c>
      <c r="G147" s="212"/>
      <c r="H147" s="214" t="s">
        <v>19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1" t="s">
        <v>132</v>
      </c>
      <c r="AU147" s="221" t="s">
        <v>77</v>
      </c>
      <c r="AV147" s="13" t="s">
        <v>77</v>
      </c>
      <c r="AW147" s="13" t="s">
        <v>33</v>
      </c>
      <c r="AX147" s="13" t="s">
        <v>72</v>
      </c>
      <c r="AY147" s="221" t="s">
        <v>125</v>
      </c>
    </row>
    <row r="148" s="14" customFormat="1">
      <c r="A148" s="14"/>
      <c r="B148" s="222"/>
      <c r="C148" s="223"/>
      <c r="D148" s="213" t="s">
        <v>132</v>
      </c>
      <c r="E148" s="224" t="s">
        <v>19</v>
      </c>
      <c r="F148" s="225" t="s">
        <v>205</v>
      </c>
      <c r="G148" s="223"/>
      <c r="H148" s="226">
        <v>33.292000000000002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2" t="s">
        <v>132</v>
      </c>
      <c r="AU148" s="232" t="s">
        <v>77</v>
      </c>
      <c r="AV148" s="14" t="s">
        <v>81</v>
      </c>
      <c r="AW148" s="14" t="s">
        <v>33</v>
      </c>
      <c r="AX148" s="14" t="s">
        <v>72</v>
      </c>
      <c r="AY148" s="232" t="s">
        <v>125</v>
      </c>
    </row>
    <row r="149" s="15" customFormat="1">
      <c r="A149" s="15"/>
      <c r="B149" s="233"/>
      <c r="C149" s="234"/>
      <c r="D149" s="213" t="s">
        <v>132</v>
      </c>
      <c r="E149" s="235" t="s">
        <v>19</v>
      </c>
      <c r="F149" s="236" t="s">
        <v>144</v>
      </c>
      <c r="G149" s="234"/>
      <c r="H149" s="237">
        <v>1138.242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43" t="s">
        <v>132</v>
      </c>
      <c r="AU149" s="243" t="s">
        <v>77</v>
      </c>
      <c r="AV149" s="15" t="s">
        <v>130</v>
      </c>
      <c r="AW149" s="15" t="s">
        <v>33</v>
      </c>
      <c r="AX149" s="15" t="s">
        <v>77</v>
      </c>
      <c r="AY149" s="243" t="s">
        <v>125</v>
      </c>
    </row>
    <row r="150" s="2" customFormat="1">
      <c r="A150" s="38"/>
      <c r="B150" s="39"/>
      <c r="C150" s="198" t="s">
        <v>206</v>
      </c>
      <c r="D150" s="198" t="s">
        <v>126</v>
      </c>
      <c r="E150" s="199" t="s">
        <v>207</v>
      </c>
      <c r="F150" s="200" t="s">
        <v>208</v>
      </c>
      <c r="G150" s="201" t="s">
        <v>137</v>
      </c>
      <c r="H150" s="202">
        <v>122.58</v>
      </c>
      <c r="I150" s="203"/>
      <c r="J150" s="204">
        <f>ROUND(I150*H150,2)</f>
        <v>0</v>
      </c>
      <c r="K150" s="200" t="s">
        <v>19</v>
      </c>
      <c r="L150" s="44"/>
      <c r="M150" s="205" t="s">
        <v>19</v>
      </c>
      <c r="N150" s="206" t="s">
        <v>43</v>
      </c>
      <c r="O150" s="84"/>
      <c r="P150" s="207">
        <f>O150*H150</f>
        <v>0</v>
      </c>
      <c r="Q150" s="207">
        <v>0.000263</v>
      </c>
      <c r="R150" s="207">
        <f>Q150*H150</f>
        <v>0.032238539999999996</v>
      </c>
      <c r="S150" s="207">
        <v>0</v>
      </c>
      <c r="T150" s="20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9" t="s">
        <v>130</v>
      </c>
      <c r="AT150" s="209" t="s">
        <v>126</v>
      </c>
      <c r="AU150" s="209" t="s">
        <v>77</v>
      </c>
      <c r="AY150" s="17" t="s">
        <v>125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77</v>
      </c>
      <c r="BK150" s="210">
        <f>ROUND(I150*H150,2)</f>
        <v>0</v>
      </c>
      <c r="BL150" s="17" t="s">
        <v>130</v>
      </c>
      <c r="BM150" s="209" t="s">
        <v>209</v>
      </c>
    </row>
    <row r="151" s="14" customFormat="1">
      <c r="A151" s="14"/>
      <c r="B151" s="222"/>
      <c r="C151" s="223"/>
      <c r="D151" s="213" t="s">
        <v>132</v>
      </c>
      <c r="E151" s="224" t="s">
        <v>19</v>
      </c>
      <c r="F151" s="225" t="s">
        <v>210</v>
      </c>
      <c r="G151" s="223"/>
      <c r="H151" s="226">
        <v>122.58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2" t="s">
        <v>132</v>
      </c>
      <c r="AU151" s="232" t="s">
        <v>77</v>
      </c>
      <c r="AV151" s="14" t="s">
        <v>81</v>
      </c>
      <c r="AW151" s="14" t="s">
        <v>33</v>
      </c>
      <c r="AX151" s="14" t="s">
        <v>77</v>
      </c>
      <c r="AY151" s="232" t="s">
        <v>125</v>
      </c>
    </row>
    <row r="152" s="12" customFormat="1" ht="25.92" customHeight="1">
      <c r="A152" s="12"/>
      <c r="B152" s="184"/>
      <c r="C152" s="185"/>
      <c r="D152" s="186" t="s">
        <v>71</v>
      </c>
      <c r="E152" s="187" t="s">
        <v>211</v>
      </c>
      <c r="F152" s="187" t="s">
        <v>212</v>
      </c>
      <c r="G152" s="185"/>
      <c r="H152" s="185"/>
      <c r="I152" s="188"/>
      <c r="J152" s="189">
        <f>BK152</f>
        <v>0</v>
      </c>
      <c r="K152" s="185"/>
      <c r="L152" s="190"/>
      <c r="M152" s="191"/>
      <c r="N152" s="192"/>
      <c r="O152" s="192"/>
      <c r="P152" s="193">
        <f>SUM(P153:P160)</f>
        <v>0</v>
      </c>
      <c r="Q152" s="192"/>
      <c r="R152" s="193">
        <f>SUM(R153:R160)</f>
        <v>0</v>
      </c>
      <c r="S152" s="192"/>
      <c r="T152" s="194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5" t="s">
        <v>77</v>
      </c>
      <c r="AT152" s="196" t="s">
        <v>71</v>
      </c>
      <c r="AU152" s="196" t="s">
        <v>72</v>
      </c>
      <c r="AY152" s="195" t="s">
        <v>125</v>
      </c>
      <c r="BK152" s="197">
        <f>SUM(BK153:BK160)</f>
        <v>0</v>
      </c>
    </row>
    <row r="153" s="2" customFormat="1">
      <c r="A153" s="38"/>
      <c r="B153" s="39"/>
      <c r="C153" s="198" t="s">
        <v>213</v>
      </c>
      <c r="D153" s="198" t="s">
        <v>126</v>
      </c>
      <c r="E153" s="199" t="s">
        <v>214</v>
      </c>
      <c r="F153" s="200" t="s">
        <v>215</v>
      </c>
      <c r="G153" s="201" t="s">
        <v>137</v>
      </c>
      <c r="H153" s="202">
        <v>34.770000000000003</v>
      </c>
      <c r="I153" s="203"/>
      <c r="J153" s="204">
        <f>ROUND(I153*H153,2)</f>
        <v>0</v>
      </c>
      <c r="K153" s="200" t="s">
        <v>19</v>
      </c>
      <c r="L153" s="44"/>
      <c r="M153" s="205" t="s">
        <v>19</v>
      </c>
      <c r="N153" s="206" t="s">
        <v>43</v>
      </c>
      <c r="O153" s="84"/>
      <c r="P153" s="207">
        <f>O153*H153</f>
        <v>0</v>
      </c>
      <c r="Q153" s="207">
        <v>0.018380000000000001</v>
      </c>
      <c r="R153" s="207">
        <f>Q153*H153</f>
        <v>0.6390726000000001</v>
      </c>
      <c r="S153" s="207">
        <v>0</v>
      </c>
      <c r="T153" s="20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9" t="s">
        <v>130</v>
      </c>
      <c r="AT153" s="209" t="s">
        <v>126</v>
      </c>
      <c r="AU153" s="209" t="s">
        <v>77</v>
      </c>
      <c r="AY153" s="17" t="s">
        <v>125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7" t="s">
        <v>77</v>
      </c>
      <c r="BK153" s="210">
        <f>ROUND(I153*H153,2)</f>
        <v>0</v>
      </c>
      <c r="BL153" s="17" t="s">
        <v>130</v>
      </c>
      <c r="BM153" s="209" t="s">
        <v>216</v>
      </c>
    </row>
    <row r="154" s="13" customFormat="1">
      <c r="A154" s="13"/>
      <c r="B154" s="211"/>
      <c r="C154" s="212"/>
      <c r="D154" s="213" t="s">
        <v>132</v>
      </c>
      <c r="E154" s="214" t="s">
        <v>19</v>
      </c>
      <c r="F154" s="215" t="s">
        <v>217</v>
      </c>
      <c r="G154" s="212"/>
      <c r="H154" s="214" t="s">
        <v>19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1" t="s">
        <v>132</v>
      </c>
      <c r="AU154" s="221" t="s">
        <v>77</v>
      </c>
      <c r="AV154" s="13" t="s">
        <v>77</v>
      </c>
      <c r="AW154" s="13" t="s">
        <v>33</v>
      </c>
      <c r="AX154" s="13" t="s">
        <v>72</v>
      </c>
      <c r="AY154" s="221" t="s">
        <v>125</v>
      </c>
    </row>
    <row r="155" s="14" customFormat="1">
      <c r="A155" s="14"/>
      <c r="B155" s="222"/>
      <c r="C155" s="223"/>
      <c r="D155" s="213" t="s">
        <v>132</v>
      </c>
      <c r="E155" s="224" t="s">
        <v>19</v>
      </c>
      <c r="F155" s="225" t="s">
        <v>218</v>
      </c>
      <c r="G155" s="223"/>
      <c r="H155" s="226">
        <v>5.3399999999999999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2" t="s">
        <v>132</v>
      </c>
      <c r="AU155" s="232" t="s">
        <v>77</v>
      </c>
      <c r="AV155" s="14" t="s">
        <v>81</v>
      </c>
      <c r="AW155" s="14" t="s">
        <v>33</v>
      </c>
      <c r="AX155" s="14" t="s">
        <v>72</v>
      </c>
      <c r="AY155" s="232" t="s">
        <v>125</v>
      </c>
    </row>
    <row r="156" s="13" customFormat="1">
      <c r="A156" s="13"/>
      <c r="B156" s="211"/>
      <c r="C156" s="212"/>
      <c r="D156" s="213" t="s">
        <v>132</v>
      </c>
      <c r="E156" s="214" t="s">
        <v>19</v>
      </c>
      <c r="F156" s="215" t="s">
        <v>167</v>
      </c>
      <c r="G156" s="212"/>
      <c r="H156" s="214" t="s">
        <v>19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1" t="s">
        <v>132</v>
      </c>
      <c r="AU156" s="221" t="s">
        <v>77</v>
      </c>
      <c r="AV156" s="13" t="s">
        <v>77</v>
      </c>
      <c r="AW156" s="13" t="s">
        <v>33</v>
      </c>
      <c r="AX156" s="13" t="s">
        <v>72</v>
      </c>
      <c r="AY156" s="221" t="s">
        <v>125</v>
      </c>
    </row>
    <row r="157" s="14" customFormat="1">
      <c r="A157" s="14"/>
      <c r="B157" s="222"/>
      <c r="C157" s="223"/>
      <c r="D157" s="213" t="s">
        <v>132</v>
      </c>
      <c r="E157" s="224" t="s">
        <v>19</v>
      </c>
      <c r="F157" s="225" t="s">
        <v>219</v>
      </c>
      <c r="G157" s="223"/>
      <c r="H157" s="226">
        <v>26.280000000000001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2" t="s">
        <v>132</v>
      </c>
      <c r="AU157" s="232" t="s">
        <v>77</v>
      </c>
      <c r="AV157" s="14" t="s">
        <v>81</v>
      </c>
      <c r="AW157" s="14" t="s">
        <v>33</v>
      </c>
      <c r="AX157" s="14" t="s">
        <v>72</v>
      </c>
      <c r="AY157" s="232" t="s">
        <v>125</v>
      </c>
    </row>
    <row r="158" s="14" customFormat="1">
      <c r="A158" s="14"/>
      <c r="B158" s="222"/>
      <c r="C158" s="223"/>
      <c r="D158" s="213" t="s">
        <v>132</v>
      </c>
      <c r="E158" s="224" t="s">
        <v>19</v>
      </c>
      <c r="F158" s="225" t="s">
        <v>143</v>
      </c>
      <c r="G158" s="223"/>
      <c r="H158" s="226">
        <v>2.79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2" t="s">
        <v>132</v>
      </c>
      <c r="AU158" s="232" t="s">
        <v>77</v>
      </c>
      <c r="AV158" s="14" t="s">
        <v>81</v>
      </c>
      <c r="AW158" s="14" t="s">
        <v>33</v>
      </c>
      <c r="AX158" s="14" t="s">
        <v>72</v>
      </c>
      <c r="AY158" s="232" t="s">
        <v>125</v>
      </c>
    </row>
    <row r="159" s="14" customFormat="1">
      <c r="A159" s="14"/>
      <c r="B159" s="222"/>
      <c r="C159" s="223"/>
      <c r="D159" s="213" t="s">
        <v>132</v>
      </c>
      <c r="E159" s="224" t="s">
        <v>19</v>
      </c>
      <c r="F159" s="225" t="s">
        <v>220</v>
      </c>
      <c r="G159" s="223"/>
      <c r="H159" s="226">
        <v>0.35999999999999999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2" t="s">
        <v>132</v>
      </c>
      <c r="AU159" s="232" t="s">
        <v>77</v>
      </c>
      <c r="AV159" s="14" t="s">
        <v>81</v>
      </c>
      <c r="AW159" s="14" t="s">
        <v>33</v>
      </c>
      <c r="AX159" s="14" t="s">
        <v>72</v>
      </c>
      <c r="AY159" s="232" t="s">
        <v>125</v>
      </c>
    </row>
    <row r="160" s="15" customFormat="1">
      <c r="A160" s="15"/>
      <c r="B160" s="233"/>
      <c r="C160" s="234"/>
      <c r="D160" s="213" t="s">
        <v>132</v>
      </c>
      <c r="E160" s="235" t="s">
        <v>19</v>
      </c>
      <c r="F160" s="236" t="s">
        <v>144</v>
      </c>
      <c r="G160" s="234"/>
      <c r="H160" s="237">
        <v>34.770000000000003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43" t="s">
        <v>132</v>
      </c>
      <c r="AU160" s="243" t="s">
        <v>77</v>
      </c>
      <c r="AV160" s="15" t="s">
        <v>130</v>
      </c>
      <c r="AW160" s="15" t="s">
        <v>33</v>
      </c>
      <c r="AX160" s="15" t="s">
        <v>77</v>
      </c>
      <c r="AY160" s="243" t="s">
        <v>125</v>
      </c>
    </row>
    <row r="161" s="12" customFormat="1" ht="25.92" customHeight="1">
      <c r="A161" s="12"/>
      <c r="B161" s="184"/>
      <c r="C161" s="185"/>
      <c r="D161" s="186" t="s">
        <v>71</v>
      </c>
      <c r="E161" s="187" t="s">
        <v>221</v>
      </c>
      <c r="F161" s="187" t="s">
        <v>222</v>
      </c>
      <c r="G161" s="185"/>
      <c r="H161" s="185"/>
      <c r="I161" s="188"/>
      <c r="J161" s="189">
        <f>BK161</f>
        <v>0</v>
      </c>
      <c r="K161" s="185"/>
      <c r="L161" s="190"/>
      <c r="M161" s="191"/>
      <c r="N161" s="192"/>
      <c r="O161" s="192"/>
      <c r="P161" s="193">
        <f>SUM(P162:P169)</f>
        <v>0</v>
      </c>
      <c r="Q161" s="192"/>
      <c r="R161" s="193">
        <f>SUM(R162:R169)</f>
        <v>1.04328</v>
      </c>
      <c r="S161" s="192"/>
      <c r="T161" s="194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5" t="s">
        <v>77</v>
      </c>
      <c r="AT161" s="196" t="s">
        <v>71</v>
      </c>
      <c r="AU161" s="196" t="s">
        <v>72</v>
      </c>
      <c r="AY161" s="195" t="s">
        <v>125</v>
      </c>
      <c r="BK161" s="197">
        <f>SUM(BK162:BK169)</f>
        <v>0</v>
      </c>
    </row>
    <row r="162" s="2" customFormat="1">
      <c r="A162" s="38"/>
      <c r="B162" s="39"/>
      <c r="C162" s="198" t="s">
        <v>223</v>
      </c>
      <c r="D162" s="198" t="s">
        <v>126</v>
      </c>
      <c r="E162" s="199" t="s">
        <v>224</v>
      </c>
      <c r="F162" s="200" t="s">
        <v>225</v>
      </c>
      <c r="G162" s="201" t="s">
        <v>137</v>
      </c>
      <c r="H162" s="202">
        <v>165.59999999999999</v>
      </c>
      <c r="I162" s="203"/>
      <c r="J162" s="204">
        <f>ROUND(I162*H162,2)</f>
        <v>0</v>
      </c>
      <c r="K162" s="200" t="s">
        <v>19</v>
      </c>
      <c r="L162" s="44"/>
      <c r="M162" s="205" t="s">
        <v>19</v>
      </c>
      <c r="N162" s="206" t="s">
        <v>43</v>
      </c>
      <c r="O162" s="84"/>
      <c r="P162" s="207">
        <f>O162*H162</f>
        <v>0</v>
      </c>
      <c r="Q162" s="207">
        <v>0.0063</v>
      </c>
      <c r="R162" s="207">
        <f>Q162*H162</f>
        <v>1.04328</v>
      </c>
      <c r="S162" s="207">
        <v>0</v>
      </c>
      <c r="T162" s="20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9" t="s">
        <v>130</v>
      </c>
      <c r="AT162" s="209" t="s">
        <v>126</v>
      </c>
      <c r="AU162" s="209" t="s">
        <v>77</v>
      </c>
      <c r="AY162" s="17" t="s">
        <v>125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7" t="s">
        <v>77</v>
      </c>
      <c r="BK162" s="210">
        <f>ROUND(I162*H162,2)</f>
        <v>0</v>
      </c>
      <c r="BL162" s="17" t="s">
        <v>130</v>
      </c>
      <c r="BM162" s="209" t="s">
        <v>226</v>
      </c>
    </row>
    <row r="163" s="13" customFormat="1">
      <c r="A163" s="13"/>
      <c r="B163" s="211"/>
      <c r="C163" s="212"/>
      <c r="D163" s="213" t="s">
        <v>132</v>
      </c>
      <c r="E163" s="214" t="s">
        <v>19</v>
      </c>
      <c r="F163" s="215" t="s">
        <v>227</v>
      </c>
      <c r="G163" s="212"/>
      <c r="H163" s="214" t="s">
        <v>19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1" t="s">
        <v>132</v>
      </c>
      <c r="AU163" s="221" t="s">
        <v>77</v>
      </c>
      <c r="AV163" s="13" t="s">
        <v>77</v>
      </c>
      <c r="AW163" s="13" t="s">
        <v>33</v>
      </c>
      <c r="AX163" s="13" t="s">
        <v>72</v>
      </c>
      <c r="AY163" s="221" t="s">
        <v>125</v>
      </c>
    </row>
    <row r="164" s="14" customFormat="1">
      <c r="A164" s="14"/>
      <c r="B164" s="222"/>
      <c r="C164" s="223"/>
      <c r="D164" s="213" t="s">
        <v>132</v>
      </c>
      <c r="E164" s="224" t="s">
        <v>19</v>
      </c>
      <c r="F164" s="225" t="s">
        <v>228</v>
      </c>
      <c r="G164" s="223"/>
      <c r="H164" s="226">
        <v>165.59999999999999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2" t="s">
        <v>132</v>
      </c>
      <c r="AU164" s="232" t="s">
        <v>77</v>
      </c>
      <c r="AV164" s="14" t="s">
        <v>81</v>
      </c>
      <c r="AW164" s="14" t="s">
        <v>33</v>
      </c>
      <c r="AX164" s="14" t="s">
        <v>77</v>
      </c>
      <c r="AY164" s="232" t="s">
        <v>125</v>
      </c>
    </row>
    <row r="165" s="2" customFormat="1" ht="21.75" customHeight="1">
      <c r="A165" s="38"/>
      <c r="B165" s="39"/>
      <c r="C165" s="198" t="s">
        <v>229</v>
      </c>
      <c r="D165" s="198" t="s">
        <v>126</v>
      </c>
      <c r="E165" s="199" t="s">
        <v>230</v>
      </c>
      <c r="F165" s="200" t="s">
        <v>231</v>
      </c>
      <c r="G165" s="201" t="s">
        <v>137</v>
      </c>
      <c r="H165" s="202">
        <v>298.66699999999997</v>
      </c>
      <c r="I165" s="203"/>
      <c r="J165" s="204">
        <f>ROUND(I165*H165,2)</f>
        <v>0</v>
      </c>
      <c r="K165" s="200" t="s">
        <v>19</v>
      </c>
      <c r="L165" s="44"/>
      <c r="M165" s="205" t="s">
        <v>19</v>
      </c>
      <c r="N165" s="206" t="s">
        <v>43</v>
      </c>
      <c r="O165" s="84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9" t="s">
        <v>130</v>
      </c>
      <c r="AT165" s="209" t="s">
        <v>126</v>
      </c>
      <c r="AU165" s="209" t="s">
        <v>77</v>
      </c>
      <c r="AY165" s="17" t="s">
        <v>125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7" t="s">
        <v>77</v>
      </c>
      <c r="BK165" s="210">
        <f>ROUND(I165*H165,2)</f>
        <v>0</v>
      </c>
      <c r="BL165" s="17" t="s">
        <v>130</v>
      </c>
      <c r="BM165" s="209" t="s">
        <v>232</v>
      </c>
    </row>
    <row r="166" s="14" customFormat="1">
      <c r="A166" s="14"/>
      <c r="B166" s="222"/>
      <c r="C166" s="223"/>
      <c r="D166" s="213" t="s">
        <v>132</v>
      </c>
      <c r="E166" s="224" t="s">
        <v>19</v>
      </c>
      <c r="F166" s="225" t="s">
        <v>233</v>
      </c>
      <c r="G166" s="223"/>
      <c r="H166" s="226">
        <v>168.86099999999999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2" t="s">
        <v>132</v>
      </c>
      <c r="AU166" s="232" t="s">
        <v>77</v>
      </c>
      <c r="AV166" s="14" t="s">
        <v>81</v>
      </c>
      <c r="AW166" s="14" t="s">
        <v>33</v>
      </c>
      <c r="AX166" s="14" t="s">
        <v>72</v>
      </c>
      <c r="AY166" s="232" t="s">
        <v>125</v>
      </c>
    </row>
    <row r="167" s="14" customFormat="1">
      <c r="A167" s="14"/>
      <c r="B167" s="222"/>
      <c r="C167" s="223"/>
      <c r="D167" s="213" t="s">
        <v>132</v>
      </c>
      <c r="E167" s="224" t="s">
        <v>19</v>
      </c>
      <c r="F167" s="225" t="s">
        <v>234</v>
      </c>
      <c r="G167" s="223"/>
      <c r="H167" s="226">
        <v>81.191999999999993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2" t="s">
        <v>132</v>
      </c>
      <c r="AU167" s="232" t="s">
        <v>77</v>
      </c>
      <c r="AV167" s="14" t="s">
        <v>81</v>
      </c>
      <c r="AW167" s="14" t="s">
        <v>33</v>
      </c>
      <c r="AX167" s="14" t="s">
        <v>72</v>
      </c>
      <c r="AY167" s="232" t="s">
        <v>125</v>
      </c>
    </row>
    <row r="168" s="14" customFormat="1">
      <c r="A168" s="14"/>
      <c r="B168" s="222"/>
      <c r="C168" s="223"/>
      <c r="D168" s="213" t="s">
        <v>132</v>
      </c>
      <c r="E168" s="224" t="s">
        <v>19</v>
      </c>
      <c r="F168" s="225" t="s">
        <v>235</v>
      </c>
      <c r="G168" s="223"/>
      <c r="H168" s="226">
        <v>48.613999999999997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2" t="s">
        <v>132</v>
      </c>
      <c r="AU168" s="232" t="s">
        <v>77</v>
      </c>
      <c r="AV168" s="14" t="s">
        <v>81</v>
      </c>
      <c r="AW168" s="14" t="s">
        <v>33</v>
      </c>
      <c r="AX168" s="14" t="s">
        <v>72</v>
      </c>
      <c r="AY168" s="232" t="s">
        <v>125</v>
      </c>
    </row>
    <row r="169" s="15" customFormat="1">
      <c r="A169" s="15"/>
      <c r="B169" s="233"/>
      <c r="C169" s="234"/>
      <c r="D169" s="213" t="s">
        <v>132</v>
      </c>
      <c r="E169" s="235" t="s">
        <v>19</v>
      </c>
      <c r="F169" s="236" t="s">
        <v>144</v>
      </c>
      <c r="G169" s="234"/>
      <c r="H169" s="237">
        <v>298.66699999999997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43" t="s">
        <v>132</v>
      </c>
      <c r="AU169" s="243" t="s">
        <v>77</v>
      </c>
      <c r="AV169" s="15" t="s">
        <v>130</v>
      </c>
      <c r="AW169" s="15" t="s">
        <v>33</v>
      </c>
      <c r="AX169" s="15" t="s">
        <v>77</v>
      </c>
      <c r="AY169" s="243" t="s">
        <v>125</v>
      </c>
    </row>
    <row r="170" s="12" customFormat="1" ht="25.92" customHeight="1">
      <c r="A170" s="12"/>
      <c r="B170" s="184"/>
      <c r="C170" s="185"/>
      <c r="D170" s="186" t="s">
        <v>71</v>
      </c>
      <c r="E170" s="187" t="s">
        <v>236</v>
      </c>
      <c r="F170" s="187" t="s">
        <v>237</v>
      </c>
      <c r="G170" s="185"/>
      <c r="H170" s="185"/>
      <c r="I170" s="188"/>
      <c r="J170" s="189">
        <f>BK170</f>
        <v>0</v>
      </c>
      <c r="K170" s="185"/>
      <c r="L170" s="190"/>
      <c r="M170" s="191"/>
      <c r="N170" s="192"/>
      <c r="O170" s="192"/>
      <c r="P170" s="193">
        <f>SUM(P171:P173)</f>
        <v>0</v>
      </c>
      <c r="Q170" s="192"/>
      <c r="R170" s="193">
        <f>SUM(R171:R173)</f>
        <v>0.019130245000000001</v>
      </c>
      <c r="S170" s="192"/>
      <c r="T170" s="194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5" t="s">
        <v>77</v>
      </c>
      <c r="AT170" s="196" t="s">
        <v>71</v>
      </c>
      <c r="AU170" s="196" t="s">
        <v>72</v>
      </c>
      <c r="AY170" s="195" t="s">
        <v>125</v>
      </c>
      <c r="BK170" s="197">
        <f>SUM(BK171:BK173)</f>
        <v>0</v>
      </c>
    </row>
    <row r="171" s="2" customFormat="1">
      <c r="A171" s="38"/>
      <c r="B171" s="39"/>
      <c r="C171" s="198" t="s">
        <v>8</v>
      </c>
      <c r="D171" s="198" t="s">
        <v>126</v>
      </c>
      <c r="E171" s="199" t="s">
        <v>238</v>
      </c>
      <c r="F171" s="200" t="s">
        <v>239</v>
      </c>
      <c r="G171" s="201" t="s">
        <v>137</v>
      </c>
      <c r="H171" s="202">
        <v>484.31</v>
      </c>
      <c r="I171" s="203"/>
      <c r="J171" s="204">
        <f>ROUND(I171*H171,2)</f>
        <v>0</v>
      </c>
      <c r="K171" s="200" t="s">
        <v>19</v>
      </c>
      <c r="L171" s="44"/>
      <c r="M171" s="205" t="s">
        <v>19</v>
      </c>
      <c r="N171" s="206" t="s">
        <v>43</v>
      </c>
      <c r="O171" s="84"/>
      <c r="P171" s="207">
        <f>O171*H171</f>
        <v>0</v>
      </c>
      <c r="Q171" s="207">
        <v>3.9499999999999998E-05</v>
      </c>
      <c r="R171" s="207">
        <f>Q171*H171</f>
        <v>0.019130245000000001</v>
      </c>
      <c r="S171" s="207">
        <v>0</v>
      </c>
      <c r="T171" s="20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9" t="s">
        <v>130</v>
      </c>
      <c r="AT171" s="209" t="s">
        <v>126</v>
      </c>
      <c r="AU171" s="209" t="s">
        <v>77</v>
      </c>
      <c r="AY171" s="17" t="s">
        <v>125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7" t="s">
        <v>77</v>
      </c>
      <c r="BK171" s="210">
        <f>ROUND(I171*H171,2)</f>
        <v>0</v>
      </c>
      <c r="BL171" s="17" t="s">
        <v>130</v>
      </c>
      <c r="BM171" s="209" t="s">
        <v>240</v>
      </c>
    </row>
    <row r="172" s="13" customFormat="1">
      <c r="A172" s="13"/>
      <c r="B172" s="211"/>
      <c r="C172" s="212"/>
      <c r="D172" s="213" t="s">
        <v>132</v>
      </c>
      <c r="E172" s="214" t="s">
        <v>19</v>
      </c>
      <c r="F172" s="215" t="s">
        <v>241</v>
      </c>
      <c r="G172" s="212"/>
      <c r="H172" s="214" t="s">
        <v>19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1" t="s">
        <v>132</v>
      </c>
      <c r="AU172" s="221" t="s">
        <v>77</v>
      </c>
      <c r="AV172" s="13" t="s">
        <v>77</v>
      </c>
      <c r="AW172" s="13" t="s">
        <v>33</v>
      </c>
      <c r="AX172" s="13" t="s">
        <v>72</v>
      </c>
      <c r="AY172" s="221" t="s">
        <v>125</v>
      </c>
    </row>
    <row r="173" s="14" customFormat="1">
      <c r="A173" s="14"/>
      <c r="B173" s="222"/>
      <c r="C173" s="223"/>
      <c r="D173" s="213" t="s">
        <v>132</v>
      </c>
      <c r="E173" s="224" t="s">
        <v>19</v>
      </c>
      <c r="F173" s="225" t="s">
        <v>242</v>
      </c>
      <c r="G173" s="223"/>
      <c r="H173" s="226">
        <v>484.31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2" t="s">
        <v>132</v>
      </c>
      <c r="AU173" s="232" t="s">
        <v>77</v>
      </c>
      <c r="AV173" s="14" t="s">
        <v>81</v>
      </c>
      <c r="AW173" s="14" t="s">
        <v>33</v>
      </c>
      <c r="AX173" s="14" t="s">
        <v>77</v>
      </c>
      <c r="AY173" s="232" t="s">
        <v>125</v>
      </c>
    </row>
    <row r="174" s="12" customFormat="1" ht="25.92" customHeight="1">
      <c r="A174" s="12"/>
      <c r="B174" s="184"/>
      <c r="C174" s="185"/>
      <c r="D174" s="186" t="s">
        <v>71</v>
      </c>
      <c r="E174" s="187" t="s">
        <v>243</v>
      </c>
      <c r="F174" s="187" t="s">
        <v>244</v>
      </c>
      <c r="G174" s="185"/>
      <c r="H174" s="185"/>
      <c r="I174" s="188"/>
      <c r="J174" s="189">
        <f>BK174</f>
        <v>0</v>
      </c>
      <c r="K174" s="185"/>
      <c r="L174" s="190"/>
      <c r="M174" s="191"/>
      <c r="N174" s="192"/>
      <c r="O174" s="192"/>
      <c r="P174" s="193">
        <f>P175</f>
        <v>0</v>
      </c>
      <c r="Q174" s="192"/>
      <c r="R174" s="193">
        <f>R175</f>
        <v>0</v>
      </c>
      <c r="S174" s="192"/>
      <c r="T174" s="194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5" t="s">
        <v>77</v>
      </c>
      <c r="AT174" s="196" t="s">
        <v>71</v>
      </c>
      <c r="AU174" s="196" t="s">
        <v>72</v>
      </c>
      <c r="AY174" s="195" t="s">
        <v>125</v>
      </c>
      <c r="BK174" s="197">
        <f>BK175</f>
        <v>0</v>
      </c>
    </row>
    <row r="175" s="2" customFormat="1" ht="16.5" customHeight="1">
      <c r="A175" s="38"/>
      <c r="B175" s="39"/>
      <c r="C175" s="198" t="s">
        <v>245</v>
      </c>
      <c r="D175" s="198" t="s">
        <v>126</v>
      </c>
      <c r="E175" s="199" t="s">
        <v>246</v>
      </c>
      <c r="F175" s="200" t="s">
        <v>247</v>
      </c>
      <c r="G175" s="201" t="s">
        <v>147</v>
      </c>
      <c r="H175" s="202">
        <v>72.376000000000005</v>
      </c>
      <c r="I175" s="203"/>
      <c r="J175" s="204">
        <f>ROUND(I175*H175,2)</f>
        <v>0</v>
      </c>
      <c r="K175" s="200" t="s">
        <v>19</v>
      </c>
      <c r="L175" s="44"/>
      <c r="M175" s="205" t="s">
        <v>19</v>
      </c>
      <c r="N175" s="206" t="s">
        <v>43</v>
      </c>
      <c r="O175" s="84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9" t="s">
        <v>130</v>
      </c>
      <c r="AT175" s="209" t="s">
        <v>126</v>
      </c>
      <c r="AU175" s="209" t="s">
        <v>77</v>
      </c>
      <c r="AY175" s="17" t="s">
        <v>125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7" t="s">
        <v>77</v>
      </c>
      <c r="BK175" s="210">
        <f>ROUND(I175*H175,2)</f>
        <v>0</v>
      </c>
      <c r="BL175" s="17" t="s">
        <v>130</v>
      </c>
      <c r="BM175" s="209" t="s">
        <v>248</v>
      </c>
    </row>
    <row r="176" s="12" customFormat="1" ht="25.92" customHeight="1">
      <c r="A176" s="12"/>
      <c r="B176" s="184"/>
      <c r="C176" s="185"/>
      <c r="D176" s="186" t="s">
        <v>71</v>
      </c>
      <c r="E176" s="187" t="s">
        <v>249</v>
      </c>
      <c r="F176" s="187" t="s">
        <v>250</v>
      </c>
      <c r="G176" s="185"/>
      <c r="H176" s="185"/>
      <c r="I176" s="188"/>
      <c r="J176" s="189">
        <f>BK176</f>
        <v>0</v>
      </c>
      <c r="K176" s="185"/>
      <c r="L176" s="190"/>
      <c r="M176" s="191"/>
      <c r="N176" s="192"/>
      <c r="O176" s="192"/>
      <c r="P176" s="193">
        <f>P177+P268+P315</f>
        <v>0</v>
      </c>
      <c r="Q176" s="192"/>
      <c r="R176" s="193">
        <f>R177+R268+R315</f>
        <v>20.271283756140001</v>
      </c>
      <c r="S176" s="192"/>
      <c r="T176" s="194">
        <f>T177+T268+T315</f>
        <v>18.980917000000005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5" t="s">
        <v>77</v>
      </c>
      <c r="AT176" s="196" t="s">
        <v>71</v>
      </c>
      <c r="AU176" s="196" t="s">
        <v>72</v>
      </c>
      <c r="AY176" s="195" t="s">
        <v>125</v>
      </c>
      <c r="BK176" s="197">
        <f>BK177+BK268+BK315</f>
        <v>0</v>
      </c>
    </row>
    <row r="177" s="12" customFormat="1" ht="22.8" customHeight="1">
      <c r="A177" s="12"/>
      <c r="B177" s="184"/>
      <c r="C177" s="185"/>
      <c r="D177" s="186" t="s">
        <v>71</v>
      </c>
      <c r="E177" s="254" t="s">
        <v>163</v>
      </c>
      <c r="F177" s="254" t="s">
        <v>251</v>
      </c>
      <c r="G177" s="185"/>
      <c r="H177" s="185"/>
      <c r="I177" s="188"/>
      <c r="J177" s="255">
        <f>BK177</f>
        <v>0</v>
      </c>
      <c r="K177" s="185"/>
      <c r="L177" s="190"/>
      <c r="M177" s="191"/>
      <c r="N177" s="192"/>
      <c r="O177" s="192"/>
      <c r="P177" s="193">
        <f>SUM(P178:P267)</f>
        <v>0</v>
      </c>
      <c r="Q177" s="192"/>
      <c r="R177" s="193">
        <f>SUM(R178:R267)</f>
        <v>20.26935775614</v>
      </c>
      <c r="S177" s="192"/>
      <c r="T177" s="194">
        <f>SUM(T178:T267)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5" t="s">
        <v>77</v>
      </c>
      <c r="AT177" s="196" t="s">
        <v>71</v>
      </c>
      <c r="AU177" s="196" t="s">
        <v>77</v>
      </c>
      <c r="AY177" s="195" t="s">
        <v>125</v>
      </c>
      <c r="BK177" s="197">
        <f>SUM(BK178:BK267)</f>
        <v>0</v>
      </c>
    </row>
    <row r="178" s="2" customFormat="1">
      <c r="A178" s="38"/>
      <c r="B178" s="39"/>
      <c r="C178" s="198" t="s">
        <v>252</v>
      </c>
      <c r="D178" s="198" t="s">
        <v>126</v>
      </c>
      <c r="E178" s="199" t="s">
        <v>253</v>
      </c>
      <c r="F178" s="200" t="s">
        <v>254</v>
      </c>
      <c r="G178" s="201" t="s">
        <v>137</v>
      </c>
      <c r="H178" s="202">
        <v>172.79499999999999</v>
      </c>
      <c r="I178" s="203"/>
      <c r="J178" s="204">
        <f>ROUND(I178*H178,2)</f>
        <v>0</v>
      </c>
      <c r="K178" s="200" t="s">
        <v>19</v>
      </c>
      <c r="L178" s="44"/>
      <c r="M178" s="205" t="s">
        <v>19</v>
      </c>
      <c r="N178" s="206" t="s">
        <v>43</v>
      </c>
      <c r="O178" s="84"/>
      <c r="P178" s="207">
        <f>O178*H178</f>
        <v>0</v>
      </c>
      <c r="Q178" s="207">
        <v>0.0043839999999999999</v>
      </c>
      <c r="R178" s="207">
        <f>Q178*H178</f>
        <v>0.75753327999999998</v>
      </c>
      <c r="S178" s="207">
        <v>0</v>
      </c>
      <c r="T178" s="20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9" t="s">
        <v>130</v>
      </c>
      <c r="AT178" s="209" t="s">
        <v>126</v>
      </c>
      <c r="AU178" s="209" t="s">
        <v>81</v>
      </c>
      <c r="AY178" s="17" t="s">
        <v>125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7" t="s">
        <v>77</v>
      </c>
      <c r="BK178" s="210">
        <f>ROUND(I178*H178,2)</f>
        <v>0</v>
      </c>
      <c r="BL178" s="17" t="s">
        <v>130</v>
      </c>
      <c r="BM178" s="209" t="s">
        <v>255</v>
      </c>
    </row>
    <row r="179" s="13" customFormat="1">
      <c r="A179" s="13"/>
      <c r="B179" s="211"/>
      <c r="C179" s="212"/>
      <c r="D179" s="213" t="s">
        <v>132</v>
      </c>
      <c r="E179" s="214" t="s">
        <v>19</v>
      </c>
      <c r="F179" s="215" t="s">
        <v>139</v>
      </c>
      <c r="G179" s="212"/>
      <c r="H179" s="214" t="s">
        <v>19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1" t="s">
        <v>132</v>
      </c>
      <c r="AU179" s="221" t="s">
        <v>81</v>
      </c>
      <c r="AV179" s="13" t="s">
        <v>77</v>
      </c>
      <c r="AW179" s="13" t="s">
        <v>33</v>
      </c>
      <c r="AX179" s="13" t="s">
        <v>72</v>
      </c>
      <c r="AY179" s="221" t="s">
        <v>125</v>
      </c>
    </row>
    <row r="180" s="14" customFormat="1">
      <c r="A180" s="14"/>
      <c r="B180" s="222"/>
      <c r="C180" s="223"/>
      <c r="D180" s="213" t="s">
        <v>132</v>
      </c>
      <c r="E180" s="224" t="s">
        <v>19</v>
      </c>
      <c r="F180" s="225" t="s">
        <v>140</v>
      </c>
      <c r="G180" s="223"/>
      <c r="H180" s="226">
        <v>275.03500000000003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2" t="s">
        <v>132</v>
      </c>
      <c r="AU180" s="232" t="s">
        <v>81</v>
      </c>
      <c r="AV180" s="14" t="s">
        <v>81</v>
      </c>
      <c r="AW180" s="14" t="s">
        <v>33</v>
      </c>
      <c r="AX180" s="14" t="s">
        <v>72</v>
      </c>
      <c r="AY180" s="232" t="s">
        <v>125</v>
      </c>
    </row>
    <row r="181" s="13" customFormat="1">
      <c r="A181" s="13"/>
      <c r="B181" s="211"/>
      <c r="C181" s="212"/>
      <c r="D181" s="213" t="s">
        <v>132</v>
      </c>
      <c r="E181" s="214" t="s">
        <v>19</v>
      </c>
      <c r="F181" s="215" t="s">
        <v>141</v>
      </c>
      <c r="G181" s="212"/>
      <c r="H181" s="214" t="s">
        <v>19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1" t="s">
        <v>132</v>
      </c>
      <c r="AU181" s="221" t="s">
        <v>81</v>
      </c>
      <c r="AV181" s="13" t="s">
        <v>77</v>
      </c>
      <c r="AW181" s="13" t="s">
        <v>33</v>
      </c>
      <c r="AX181" s="13" t="s">
        <v>72</v>
      </c>
      <c r="AY181" s="221" t="s">
        <v>125</v>
      </c>
    </row>
    <row r="182" s="14" customFormat="1">
      <c r="A182" s="14"/>
      <c r="B182" s="222"/>
      <c r="C182" s="223"/>
      <c r="D182" s="213" t="s">
        <v>132</v>
      </c>
      <c r="E182" s="224" t="s">
        <v>19</v>
      </c>
      <c r="F182" s="225" t="s">
        <v>142</v>
      </c>
      <c r="G182" s="223"/>
      <c r="H182" s="226">
        <v>-102.24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2" t="s">
        <v>132</v>
      </c>
      <c r="AU182" s="232" t="s">
        <v>81</v>
      </c>
      <c r="AV182" s="14" t="s">
        <v>81</v>
      </c>
      <c r="AW182" s="14" t="s">
        <v>33</v>
      </c>
      <c r="AX182" s="14" t="s">
        <v>72</v>
      </c>
      <c r="AY182" s="232" t="s">
        <v>125</v>
      </c>
    </row>
    <row r="183" s="15" customFormat="1">
      <c r="A183" s="15"/>
      <c r="B183" s="233"/>
      <c r="C183" s="234"/>
      <c r="D183" s="213" t="s">
        <v>132</v>
      </c>
      <c r="E183" s="235" t="s">
        <v>19</v>
      </c>
      <c r="F183" s="236" t="s">
        <v>144</v>
      </c>
      <c r="G183" s="234"/>
      <c r="H183" s="237">
        <v>172.79500000000002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43" t="s">
        <v>132</v>
      </c>
      <c r="AU183" s="243" t="s">
        <v>81</v>
      </c>
      <c r="AV183" s="15" t="s">
        <v>130</v>
      </c>
      <c r="AW183" s="15" t="s">
        <v>33</v>
      </c>
      <c r="AX183" s="15" t="s">
        <v>77</v>
      </c>
      <c r="AY183" s="243" t="s">
        <v>125</v>
      </c>
    </row>
    <row r="184" s="2" customFormat="1">
      <c r="A184" s="38"/>
      <c r="B184" s="39"/>
      <c r="C184" s="198" t="s">
        <v>256</v>
      </c>
      <c r="D184" s="198" t="s">
        <v>126</v>
      </c>
      <c r="E184" s="199" t="s">
        <v>257</v>
      </c>
      <c r="F184" s="200" t="s">
        <v>258</v>
      </c>
      <c r="G184" s="201" t="s">
        <v>137</v>
      </c>
      <c r="H184" s="202">
        <v>172.79499999999999</v>
      </c>
      <c r="I184" s="203"/>
      <c r="J184" s="204">
        <f>ROUND(I184*H184,2)</f>
        <v>0</v>
      </c>
      <c r="K184" s="200" t="s">
        <v>19</v>
      </c>
      <c r="L184" s="44"/>
      <c r="M184" s="205" t="s">
        <v>19</v>
      </c>
      <c r="N184" s="206" t="s">
        <v>43</v>
      </c>
      <c r="O184" s="84"/>
      <c r="P184" s="207">
        <f>O184*H184</f>
        <v>0</v>
      </c>
      <c r="Q184" s="207">
        <v>0.0147</v>
      </c>
      <c r="R184" s="207">
        <f>Q184*H184</f>
        <v>2.5400864999999997</v>
      </c>
      <c r="S184" s="207">
        <v>0</v>
      </c>
      <c r="T184" s="20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9" t="s">
        <v>130</v>
      </c>
      <c r="AT184" s="209" t="s">
        <v>126</v>
      </c>
      <c r="AU184" s="209" t="s">
        <v>81</v>
      </c>
      <c r="AY184" s="17" t="s">
        <v>125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7" t="s">
        <v>77</v>
      </c>
      <c r="BK184" s="210">
        <f>ROUND(I184*H184,2)</f>
        <v>0</v>
      </c>
      <c r="BL184" s="17" t="s">
        <v>130</v>
      </c>
      <c r="BM184" s="209" t="s">
        <v>259</v>
      </c>
    </row>
    <row r="185" s="13" customFormat="1">
      <c r="A185" s="13"/>
      <c r="B185" s="211"/>
      <c r="C185" s="212"/>
      <c r="D185" s="213" t="s">
        <v>132</v>
      </c>
      <c r="E185" s="214" t="s">
        <v>19</v>
      </c>
      <c r="F185" s="215" t="s">
        <v>139</v>
      </c>
      <c r="G185" s="212"/>
      <c r="H185" s="214" t="s">
        <v>19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1" t="s">
        <v>132</v>
      </c>
      <c r="AU185" s="221" t="s">
        <v>81</v>
      </c>
      <c r="AV185" s="13" t="s">
        <v>77</v>
      </c>
      <c r="AW185" s="13" t="s">
        <v>33</v>
      </c>
      <c r="AX185" s="13" t="s">
        <v>72</v>
      </c>
      <c r="AY185" s="221" t="s">
        <v>125</v>
      </c>
    </row>
    <row r="186" s="14" customFormat="1">
      <c r="A186" s="14"/>
      <c r="B186" s="222"/>
      <c r="C186" s="223"/>
      <c r="D186" s="213" t="s">
        <v>132</v>
      </c>
      <c r="E186" s="224" t="s">
        <v>19</v>
      </c>
      <c r="F186" s="225" t="s">
        <v>140</v>
      </c>
      <c r="G186" s="223"/>
      <c r="H186" s="226">
        <v>275.03500000000003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2" t="s">
        <v>132</v>
      </c>
      <c r="AU186" s="232" t="s">
        <v>81</v>
      </c>
      <c r="AV186" s="14" t="s">
        <v>81</v>
      </c>
      <c r="AW186" s="14" t="s">
        <v>33</v>
      </c>
      <c r="AX186" s="14" t="s">
        <v>72</v>
      </c>
      <c r="AY186" s="232" t="s">
        <v>125</v>
      </c>
    </row>
    <row r="187" s="13" customFormat="1">
      <c r="A187" s="13"/>
      <c r="B187" s="211"/>
      <c r="C187" s="212"/>
      <c r="D187" s="213" t="s">
        <v>132</v>
      </c>
      <c r="E187" s="214" t="s">
        <v>19</v>
      </c>
      <c r="F187" s="215" t="s">
        <v>141</v>
      </c>
      <c r="G187" s="212"/>
      <c r="H187" s="214" t="s">
        <v>19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1" t="s">
        <v>132</v>
      </c>
      <c r="AU187" s="221" t="s">
        <v>81</v>
      </c>
      <c r="AV187" s="13" t="s">
        <v>77</v>
      </c>
      <c r="AW187" s="13" t="s">
        <v>33</v>
      </c>
      <c r="AX187" s="13" t="s">
        <v>72</v>
      </c>
      <c r="AY187" s="221" t="s">
        <v>125</v>
      </c>
    </row>
    <row r="188" s="14" customFormat="1">
      <c r="A188" s="14"/>
      <c r="B188" s="222"/>
      <c r="C188" s="223"/>
      <c r="D188" s="213" t="s">
        <v>132</v>
      </c>
      <c r="E188" s="224" t="s">
        <v>19</v>
      </c>
      <c r="F188" s="225" t="s">
        <v>142</v>
      </c>
      <c r="G188" s="223"/>
      <c r="H188" s="226">
        <v>-102.24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2" t="s">
        <v>132</v>
      </c>
      <c r="AU188" s="232" t="s">
        <v>81</v>
      </c>
      <c r="AV188" s="14" t="s">
        <v>81</v>
      </c>
      <c r="AW188" s="14" t="s">
        <v>33</v>
      </c>
      <c r="AX188" s="14" t="s">
        <v>72</v>
      </c>
      <c r="AY188" s="232" t="s">
        <v>125</v>
      </c>
    </row>
    <row r="189" s="15" customFormat="1">
      <c r="A189" s="15"/>
      <c r="B189" s="233"/>
      <c r="C189" s="234"/>
      <c r="D189" s="213" t="s">
        <v>132</v>
      </c>
      <c r="E189" s="235" t="s">
        <v>19</v>
      </c>
      <c r="F189" s="236" t="s">
        <v>144</v>
      </c>
      <c r="G189" s="234"/>
      <c r="H189" s="237">
        <v>172.79500000000002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43" t="s">
        <v>132</v>
      </c>
      <c r="AU189" s="243" t="s">
        <v>81</v>
      </c>
      <c r="AV189" s="15" t="s">
        <v>130</v>
      </c>
      <c r="AW189" s="15" t="s">
        <v>33</v>
      </c>
      <c r="AX189" s="15" t="s">
        <v>77</v>
      </c>
      <c r="AY189" s="243" t="s">
        <v>125</v>
      </c>
    </row>
    <row r="190" s="2" customFormat="1">
      <c r="A190" s="38"/>
      <c r="B190" s="39"/>
      <c r="C190" s="198" t="s">
        <v>260</v>
      </c>
      <c r="D190" s="198" t="s">
        <v>126</v>
      </c>
      <c r="E190" s="199" t="s">
        <v>261</v>
      </c>
      <c r="F190" s="200" t="s">
        <v>262</v>
      </c>
      <c r="G190" s="201" t="s">
        <v>137</v>
      </c>
      <c r="H190" s="202">
        <v>185.50299999999999</v>
      </c>
      <c r="I190" s="203"/>
      <c r="J190" s="204">
        <f>ROUND(I190*H190,2)</f>
        <v>0</v>
      </c>
      <c r="K190" s="200" t="s">
        <v>19</v>
      </c>
      <c r="L190" s="44"/>
      <c r="M190" s="205" t="s">
        <v>19</v>
      </c>
      <c r="N190" s="206" t="s">
        <v>43</v>
      </c>
      <c r="O190" s="84"/>
      <c r="P190" s="207">
        <f>O190*H190</f>
        <v>0</v>
      </c>
      <c r="Q190" s="207">
        <v>0.0082836999999999997</v>
      </c>
      <c r="R190" s="207">
        <f>Q190*H190</f>
        <v>1.5366512010999998</v>
      </c>
      <c r="S190" s="207">
        <v>0</v>
      </c>
      <c r="T190" s="20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9" t="s">
        <v>130</v>
      </c>
      <c r="AT190" s="209" t="s">
        <v>126</v>
      </c>
      <c r="AU190" s="209" t="s">
        <v>81</v>
      </c>
      <c r="AY190" s="17" t="s">
        <v>125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7" t="s">
        <v>77</v>
      </c>
      <c r="BK190" s="210">
        <f>ROUND(I190*H190,2)</f>
        <v>0</v>
      </c>
      <c r="BL190" s="17" t="s">
        <v>130</v>
      </c>
      <c r="BM190" s="209" t="s">
        <v>263</v>
      </c>
    </row>
    <row r="191" s="13" customFormat="1">
      <c r="A191" s="13"/>
      <c r="B191" s="211"/>
      <c r="C191" s="212"/>
      <c r="D191" s="213" t="s">
        <v>132</v>
      </c>
      <c r="E191" s="214" t="s">
        <v>19</v>
      </c>
      <c r="F191" s="215" t="s">
        <v>200</v>
      </c>
      <c r="G191" s="212"/>
      <c r="H191" s="214" t="s">
        <v>19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1" t="s">
        <v>132</v>
      </c>
      <c r="AU191" s="221" t="s">
        <v>81</v>
      </c>
      <c r="AV191" s="13" t="s">
        <v>77</v>
      </c>
      <c r="AW191" s="13" t="s">
        <v>33</v>
      </c>
      <c r="AX191" s="13" t="s">
        <v>72</v>
      </c>
      <c r="AY191" s="221" t="s">
        <v>125</v>
      </c>
    </row>
    <row r="192" s="14" customFormat="1">
      <c r="A192" s="14"/>
      <c r="B192" s="222"/>
      <c r="C192" s="223"/>
      <c r="D192" s="213" t="s">
        <v>132</v>
      </c>
      <c r="E192" s="224" t="s">
        <v>19</v>
      </c>
      <c r="F192" s="225" t="s">
        <v>201</v>
      </c>
      <c r="G192" s="223"/>
      <c r="H192" s="226">
        <v>71.072999999999993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2" t="s">
        <v>132</v>
      </c>
      <c r="AU192" s="232" t="s">
        <v>81</v>
      </c>
      <c r="AV192" s="14" t="s">
        <v>81</v>
      </c>
      <c r="AW192" s="14" t="s">
        <v>33</v>
      </c>
      <c r="AX192" s="14" t="s">
        <v>72</v>
      </c>
      <c r="AY192" s="232" t="s">
        <v>125</v>
      </c>
    </row>
    <row r="193" s="14" customFormat="1">
      <c r="A193" s="14"/>
      <c r="B193" s="222"/>
      <c r="C193" s="223"/>
      <c r="D193" s="213" t="s">
        <v>132</v>
      </c>
      <c r="E193" s="224" t="s">
        <v>19</v>
      </c>
      <c r="F193" s="225" t="s">
        <v>202</v>
      </c>
      <c r="G193" s="223"/>
      <c r="H193" s="226">
        <v>52.109999999999999</v>
      </c>
      <c r="I193" s="227"/>
      <c r="J193" s="223"/>
      <c r="K193" s="223"/>
      <c r="L193" s="228"/>
      <c r="M193" s="229"/>
      <c r="N193" s="230"/>
      <c r="O193" s="230"/>
      <c r="P193" s="230"/>
      <c r="Q193" s="230"/>
      <c r="R193" s="230"/>
      <c r="S193" s="230"/>
      <c r="T193" s="23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2" t="s">
        <v>132</v>
      </c>
      <c r="AU193" s="232" t="s">
        <v>81</v>
      </c>
      <c r="AV193" s="14" t="s">
        <v>81</v>
      </c>
      <c r="AW193" s="14" t="s">
        <v>33</v>
      </c>
      <c r="AX193" s="14" t="s">
        <v>72</v>
      </c>
      <c r="AY193" s="232" t="s">
        <v>125</v>
      </c>
    </row>
    <row r="194" s="14" customFormat="1">
      <c r="A194" s="14"/>
      <c r="B194" s="222"/>
      <c r="C194" s="223"/>
      <c r="D194" s="213" t="s">
        <v>132</v>
      </c>
      <c r="E194" s="224" t="s">
        <v>19</v>
      </c>
      <c r="F194" s="225" t="s">
        <v>203</v>
      </c>
      <c r="G194" s="223"/>
      <c r="H194" s="226">
        <v>29.027999999999999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2" t="s">
        <v>132</v>
      </c>
      <c r="AU194" s="232" t="s">
        <v>81</v>
      </c>
      <c r="AV194" s="14" t="s">
        <v>81</v>
      </c>
      <c r="AW194" s="14" t="s">
        <v>33</v>
      </c>
      <c r="AX194" s="14" t="s">
        <v>72</v>
      </c>
      <c r="AY194" s="232" t="s">
        <v>125</v>
      </c>
    </row>
    <row r="195" s="13" customFormat="1">
      <c r="A195" s="13"/>
      <c r="B195" s="211"/>
      <c r="C195" s="212"/>
      <c r="D195" s="213" t="s">
        <v>132</v>
      </c>
      <c r="E195" s="214" t="s">
        <v>19</v>
      </c>
      <c r="F195" s="215" t="s">
        <v>204</v>
      </c>
      <c r="G195" s="212"/>
      <c r="H195" s="214" t="s">
        <v>19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1" t="s">
        <v>132</v>
      </c>
      <c r="AU195" s="221" t="s">
        <v>81</v>
      </c>
      <c r="AV195" s="13" t="s">
        <v>77</v>
      </c>
      <c r="AW195" s="13" t="s">
        <v>33</v>
      </c>
      <c r="AX195" s="13" t="s">
        <v>72</v>
      </c>
      <c r="AY195" s="221" t="s">
        <v>125</v>
      </c>
    </row>
    <row r="196" s="14" customFormat="1">
      <c r="A196" s="14"/>
      <c r="B196" s="222"/>
      <c r="C196" s="223"/>
      <c r="D196" s="213" t="s">
        <v>132</v>
      </c>
      <c r="E196" s="224" t="s">
        <v>19</v>
      </c>
      <c r="F196" s="225" t="s">
        <v>205</v>
      </c>
      <c r="G196" s="223"/>
      <c r="H196" s="226">
        <v>33.292000000000002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2" t="s">
        <v>132</v>
      </c>
      <c r="AU196" s="232" t="s">
        <v>81</v>
      </c>
      <c r="AV196" s="14" t="s">
        <v>81</v>
      </c>
      <c r="AW196" s="14" t="s">
        <v>33</v>
      </c>
      <c r="AX196" s="14" t="s">
        <v>72</v>
      </c>
      <c r="AY196" s="232" t="s">
        <v>125</v>
      </c>
    </row>
    <row r="197" s="15" customFormat="1">
      <c r="A197" s="15"/>
      <c r="B197" s="233"/>
      <c r="C197" s="234"/>
      <c r="D197" s="213" t="s">
        <v>132</v>
      </c>
      <c r="E197" s="235" t="s">
        <v>19</v>
      </c>
      <c r="F197" s="236" t="s">
        <v>144</v>
      </c>
      <c r="G197" s="234"/>
      <c r="H197" s="237">
        <v>185.50299999999999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43" t="s">
        <v>132</v>
      </c>
      <c r="AU197" s="243" t="s">
        <v>81</v>
      </c>
      <c r="AV197" s="15" t="s">
        <v>130</v>
      </c>
      <c r="AW197" s="15" t="s">
        <v>33</v>
      </c>
      <c r="AX197" s="15" t="s">
        <v>77</v>
      </c>
      <c r="AY197" s="243" t="s">
        <v>125</v>
      </c>
    </row>
    <row r="198" s="2" customFormat="1" ht="21.75" customHeight="1">
      <c r="A198" s="38"/>
      <c r="B198" s="39"/>
      <c r="C198" s="244" t="s">
        <v>264</v>
      </c>
      <c r="D198" s="244" t="s">
        <v>151</v>
      </c>
      <c r="E198" s="245" t="s">
        <v>265</v>
      </c>
      <c r="F198" s="246" t="s">
        <v>266</v>
      </c>
      <c r="G198" s="247" t="s">
        <v>137</v>
      </c>
      <c r="H198" s="248">
        <v>204.053</v>
      </c>
      <c r="I198" s="249"/>
      <c r="J198" s="250">
        <f>ROUND(I198*H198,2)</f>
        <v>0</v>
      </c>
      <c r="K198" s="246" t="s">
        <v>19</v>
      </c>
      <c r="L198" s="251"/>
      <c r="M198" s="252" t="s">
        <v>19</v>
      </c>
      <c r="N198" s="253" t="s">
        <v>43</v>
      </c>
      <c r="O198" s="84"/>
      <c r="P198" s="207">
        <f>O198*H198</f>
        <v>0</v>
      </c>
      <c r="Q198" s="207">
        <v>0.00059999999999999995</v>
      </c>
      <c r="R198" s="207">
        <f>Q198*H198</f>
        <v>0.12243179999999999</v>
      </c>
      <c r="S198" s="207">
        <v>0</v>
      </c>
      <c r="T198" s="20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9" t="s">
        <v>154</v>
      </c>
      <c r="AT198" s="209" t="s">
        <v>151</v>
      </c>
      <c r="AU198" s="209" t="s">
        <v>81</v>
      </c>
      <c r="AY198" s="17" t="s">
        <v>125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7" t="s">
        <v>77</v>
      </c>
      <c r="BK198" s="210">
        <f>ROUND(I198*H198,2)</f>
        <v>0</v>
      </c>
      <c r="BL198" s="17" t="s">
        <v>130</v>
      </c>
      <c r="BM198" s="209" t="s">
        <v>267</v>
      </c>
    </row>
    <row r="199" s="2" customFormat="1" ht="33" customHeight="1">
      <c r="A199" s="38"/>
      <c r="B199" s="39"/>
      <c r="C199" s="198" t="s">
        <v>7</v>
      </c>
      <c r="D199" s="198" t="s">
        <v>126</v>
      </c>
      <c r="E199" s="199" t="s">
        <v>268</v>
      </c>
      <c r="F199" s="200" t="s">
        <v>269</v>
      </c>
      <c r="G199" s="201" t="s">
        <v>137</v>
      </c>
      <c r="H199" s="202">
        <v>93.060000000000002</v>
      </c>
      <c r="I199" s="203"/>
      <c r="J199" s="204">
        <f>ROUND(I199*H199,2)</f>
        <v>0</v>
      </c>
      <c r="K199" s="200" t="s">
        <v>19</v>
      </c>
      <c r="L199" s="44"/>
      <c r="M199" s="205" t="s">
        <v>19</v>
      </c>
      <c r="N199" s="206" t="s">
        <v>43</v>
      </c>
      <c r="O199" s="84"/>
      <c r="P199" s="207">
        <f>O199*H199</f>
        <v>0</v>
      </c>
      <c r="Q199" s="207">
        <v>0.0095600000000000008</v>
      </c>
      <c r="R199" s="207">
        <f>Q199*H199</f>
        <v>0.88965360000000004</v>
      </c>
      <c r="S199" s="207">
        <v>0</v>
      </c>
      <c r="T199" s="20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9" t="s">
        <v>130</v>
      </c>
      <c r="AT199" s="209" t="s">
        <v>126</v>
      </c>
      <c r="AU199" s="209" t="s">
        <v>81</v>
      </c>
      <c r="AY199" s="17" t="s">
        <v>125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7" t="s">
        <v>77</v>
      </c>
      <c r="BK199" s="210">
        <f>ROUND(I199*H199,2)</f>
        <v>0</v>
      </c>
      <c r="BL199" s="17" t="s">
        <v>130</v>
      </c>
      <c r="BM199" s="209" t="s">
        <v>270</v>
      </c>
    </row>
    <row r="200" s="13" customFormat="1">
      <c r="A200" s="13"/>
      <c r="B200" s="211"/>
      <c r="C200" s="212"/>
      <c r="D200" s="213" t="s">
        <v>132</v>
      </c>
      <c r="E200" s="214" t="s">
        <v>19</v>
      </c>
      <c r="F200" s="215" t="s">
        <v>271</v>
      </c>
      <c r="G200" s="212"/>
      <c r="H200" s="214" t="s">
        <v>19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1" t="s">
        <v>132</v>
      </c>
      <c r="AU200" s="221" t="s">
        <v>81</v>
      </c>
      <c r="AV200" s="13" t="s">
        <v>77</v>
      </c>
      <c r="AW200" s="13" t="s">
        <v>33</v>
      </c>
      <c r="AX200" s="13" t="s">
        <v>72</v>
      </c>
      <c r="AY200" s="221" t="s">
        <v>125</v>
      </c>
    </row>
    <row r="201" s="14" customFormat="1">
      <c r="A201" s="14"/>
      <c r="B201" s="222"/>
      <c r="C201" s="223"/>
      <c r="D201" s="213" t="s">
        <v>132</v>
      </c>
      <c r="E201" s="224" t="s">
        <v>19</v>
      </c>
      <c r="F201" s="225" t="s">
        <v>272</v>
      </c>
      <c r="G201" s="223"/>
      <c r="H201" s="226">
        <v>93.060000000000002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2" t="s">
        <v>132</v>
      </c>
      <c r="AU201" s="232" t="s">
        <v>81</v>
      </c>
      <c r="AV201" s="14" t="s">
        <v>81</v>
      </c>
      <c r="AW201" s="14" t="s">
        <v>33</v>
      </c>
      <c r="AX201" s="14" t="s">
        <v>77</v>
      </c>
      <c r="AY201" s="232" t="s">
        <v>125</v>
      </c>
    </row>
    <row r="202" s="2" customFormat="1">
      <c r="A202" s="38"/>
      <c r="B202" s="39"/>
      <c r="C202" s="244" t="s">
        <v>273</v>
      </c>
      <c r="D202" s="244" t="s">
        <v>151</v>
      </c>
      <c r="E202" s="245" t="s">
        <v>274</v>
      </c>
      <c r="F202" s="246" t="s">
        <v>275</v>
      </c>
      <c r="G202" s="247" t="s">
        <v>137</v>
      </c>
      <c r="H202" s="248">
        <v>104.227</v>
      </c>
      <c r="I202" s="249"/>
      <c r="J202" s="250">
        <f>ROUND(I202*H202,2)</f>
        <v>0</v>
      </c>
      <c r="K202" s="246" t="s">
        <v>19</v>
      </c>
      <c r="L202" s="251"/>
      <c r="M202" s="252" t="s">
        <v>19</v>
      </c>
      <c r="N202" s="253" t="s">
        <v>43</v>
      </c>
      <c r="O202" s="84"/>
      <c r="P202" s="207">
        <f>O202*H202</f>
        <v>0</v>
      </c>
      <c r="Q202" s="207">
        <v>0.017999999999999999</v>
      </c>
      <c r="R202" s="207">
        <f>Q202*H202</f>
        <v>1.8760859999999999</v>
      </c>
      <c r="S202" s="207">
        <v>0</v>
      </c>
      <c r="T202" s="20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9" t="s">
        <v>154</v>
      </c>
      <c r="AT202" s="209" t="s">
        <v>151</v>
      </c>
      <c r="AU202" s="209" t="s">
        <v>81</v>
      </c>
      <c r="AY202" s="17" t="s">
        <v>125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7" t="s">
        <v>77</v>
      </c>
      <c r="BK202" s="210">
        <f>ROUND(I202*H202,2)</f>
        <v>0</v>
      </c>
      <c r="BL202" s="17" t="s">
        <v>130</v>
      </c>
      <c r="BM202" s="209" t="s">
        <v>276</v>
      </c>
    </row>
    <row r="203" s="2" customFormat="1" ht="16.5" customHeight="1">
      <c r="A203" s="38"/>
      <c r="B203" s="39"/>
      <c r="C203" s="198" t="s">
        <v>277</v>
      </c>
      <c r="D203" s="198" t="s">
        <v>126</v>
      </c>
      <c r="E203" s="199" t="s">
        <v>278</v>
      </c>
      <c r="F203" s="200" t="s">
        <v>279</v>
      </c>
      <c r="G203" s="201" t="s">
        <v>159</v>
      </c>
      <c r="H203" s="202">
        <v>168.06</v>
      </c>
      <c r="I203" s="203"/>
      <c r="J203" s="204">
        <f>ROUND(I203*H203,2)</f>
        <v>0</v>
      </c>
      <c r="K203" s="200" t="s">
        <v>19</v>
      </c>
      <c r="L203" s="44"/>
      <c r="M203" s="205" t="s">
        <v>19</v>
      </c>
      <c r="N203" s="206" t="s">
        <v>43</v>
      </c>
      <c r="O203" s="84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9" t="s">
        <v>130</v>
      </c>
      <c r="AT203" s="209" t="s">
        <v>126</v>
      </c>
      <c r="AU203" s="209" t="s">
        <v>81</v>
      </c>
      <c r="AY203" s="17" t="s">
        <v>125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7" t="s">
        <v>77</v>
      </c>
      <c r="BK203" s="210">
        <f>ROUND(I203*H203,2)</f>
        <v>0</v>
      </c>
      <c r="BL203" s="17" t="s">
        <v>130</v>
      </c>
      <c r="BM203" s="209" t="s">
        <v>280</v>
      </c>
    </row>
    <row r="204" s="13" customFormat="1">
      <c r="A204" s="13"/>
      <c r="B204" s="211"/>
      <c r="C204" s="212"/>
      <c r="D204" s="213" t="s">
        <v>132</v>
      </c>
      <c r="E204" s="214" t="s">
        <v>19</v>
      </c>
      <c r="F204" s="215" t="s">
        <v>281</v>
      </c>
      <c r="G204" s="212"/>
      <c r="H204" s="214" t="s">
        <v>19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1" t="s">
        <v>132</v>
      </c>
      <c r="AU204" s="221" t="s">
        <v>81</v>
      </c>
      <c r="AV204" s="13" t="s">
        <v>77</v>
      </c>
      <c r="AW204" s="13" t="s">
        <v>33</v>
      </c>
      <c r="AX204" s="13" t="s">
        <v>72</v>
      </c>
      <c r="AY204" s="221" t="s">
        <v>125</v>
      </c>
    </row>
    <row r="205" s="14" customFormat="1">
      <c r="A205" s="14"/>
      <c r="B205" s="222"/>
      <c r="C205" s="223"/>
      <c r="D205" s="213" t="s">
        <v>132</v>
      </c>
      <c r="E205" s="224" t="s">
        <v>19</v>
      </c>
      <c r="F205" s="225" t="s">
        <v>282</v>
      </c>
      <c r="G205" s="223"/>
      <c r="H205" s="226">
        <v>68.840000000000003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2" t="s">
        <v>132</v>
      </c>
      <c r="AU205" s="232" t="s">
        <v>81</v>
      </c>
      <c r="AV205" s="14" t="s">
        <v>81</v>
      </c>
      <c r="AW205" s="14" t="s">
        <v>33</v>
      </c>
      <c r="AX205" s="14" t="s">
        <v>72</v>
      </c>
      <c r="AY205" s="232" t="s">
        <v>125</v>
      </c>
    </row>
    <row r="206" s="14" customFormat="1">
      <c r="A206" s="14"/>
      <c r="B206" s="222"/>
      <c r="C206" s="223"/>
      <c r="D206" s="213" t="s">
        <v>132</v>
      </c>
      <c r="E206" s="224" t="s">
        <v>19</v>
      </c>
      <c r="F206" s="225" t="s">
        <v>283</v>
      </c>
      <c r="G206" s="223"/>
      <c r="H206" s="226">
        <v>64.099999999999994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2" t="s">
        <v>132</v>
      </c>
      <c r="AU206" s="232" t="s">
        <v>81</v>
      </c>
      <c r="AV206" s="14" t="s">
        <v>81</v>
      </c>
      <c r="AW206" s="14" t="s">
        <v>33</v>
      </c>
      <c r="AX206" s="14" t="s">
        <v>72</v>
      </c>
      <c r="AY206" s="232" t="s">
        <v>125</v>
      </c>
    </row>
    <row r="207" s="14" customFormat="1">
      <c r="A207" s="14"/>
      <c r="B207" s="222"/>
      <c r="C207" s="223"/>
      <c r="D207" s="213" t="s">
        <v>132</v>
      </c>
      <c r="E207" s="224" t="s">
        <v>19</v>
      </c>
      <c r="F207" s="225" t="s">
        <v>284</v>
      </c>
      <c r="G207" s="223"/>
      <c r="H207" s="226">
        <v>35.119999999999997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2" t="s">
        <v>132</v>
      </c>
      <c r="AU207" s="232" t="s">
        <v>81</v>
      </c>
      <c r="AV207" s="14" t="s">
        <v>81</v>
      </c>
      <c r="AW207" s="14" t="s">
        <v>33</v>
      </c>
      <c r="AX207" s="14" t="s">
        <v>72</v>
      </c>
      <c r="AY207" s="232" t="s">
        <v>125</v>
      </c>
    </row>
    <row r="208" s="15" customFormat="1">
      <c r="A208" s="15"/>
      <c r="B208" s="233"/>
      <c r="C208" s="234"/>
      <c r="D208" s="213" t="s">
        <v>132</v>
      </c>
      <c r="E208" s="235" t="s">
        <v>19</v>
      </c>
      <c r="F208" s="236" t="s">
        <v>144</v>
      </c>
      <c r="G208" s="234"/>
      <c r="H208" s="237">
        <v>168.06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43" t="s">
        <v>132</v>
      </c>
      <c r="AU208" s="243" t="s">
        <v>81</v>
      </c>
      <c r="AV208" s="15" t="s">
        <v>130</v>
      </c>
      <c r="AW208" s="15" t="s">
        <v>33</v>
      </c>
      <c r="AX208" s="15" t="s">
        <v>77</v>
      </c>
      <c r="AY208" s="243" t="s">
        <v>125</v>
      </c>
    </row>
    <row r="209" s="2" customFormat="1" ht="16.5" customHeight="1">
      <c r="A209" s="38"/>
      <c r="B209" s="39"/>
      <c r="C209" s="244" t="s">
        <v>285</v>
      </c>
      <c r="D209" s="244" t="s">
        <v>151</v>
      </c>
      <c r="E209" s="245" t="s">
        <v>286</v>
      </c>
      <c r="F209" s="246" t="s">
        <v>287</v>
      </c>
      <c r="G209" s="247" t="s">
        <v>159</v>
      </c>
      <c r="H209" s="248">
        <v>176.46299999999999</v>
      </c>
      <c r="I209" s="249"/>
      <c r="J209" s="250">
        <f>ROUND(I209*H209,2)</f>
        <v>0</v>
      </c>
      <c r="K209" s="246" t="s">
        <v>19</v>
      </c>
      <c r="L209" s="251"/>
      <c r="M209" s="252" t="s">
        <v>19</v>
      </c>
      <c r="N209" s="253" t="s">
        <v>43</v>
      </c>
      <c r="O209" s="84"/>
      <c r="P209" s="207">
        <f>O209*H209</f>
        <v>0</v>
      </c>
      <c r="Q209" s="207">
        <v>0.00010000000000000001</v>
      </c>
      <c r="R209" s="207">
        <f>Q209*H209</f>
        <v>0.0176463</v>
      </c>
      <c r="S209" s="207">
        <v>0</v>
      </c>
      <c r="T209" s="20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9" t="s">
        <v>154</v>
      </c>
      <c r="AT209" s="209" t="s">
        <v>151</v>
      </c>
      <c r="AU209" s="209" t="s">
        <v>81</v>
      </c>
      <c r="AY209" s="17" t="s">
        <v>125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7" t="s">
        <v>77</v>
      </c>
      <c r="BK209" s="210">
        <f>ROUND(I209*H209,2)</f>
        <v>0</v>
      </c>
      <c r="BL209" s="17" t="s">
        <v>130</v>
      </c>
      <c r="BM209" s="209" t="s">
        <v>288</v>
      </c>
    </row>
    <row r="210" s="2" customFormat="1">
      <c r="A210" s="38"/>
      <c r="B210" s="39"/>
      <c r="C210" s="198" t="s">
        <v>289</v>
      </c>
      <c r="D210" s="198" t="s">
        <v>126</v>
      </c>
      <c r="E210" s="199" t="s">
        <v>290</v>
      </c>
      <c r="F210" s="200" t="s">
        <v>291</v>
      </c>
      <c r="G210" s="201" t="s">
        <v>159</v>
      </c>
      <c r="H210" s="202">
        <v>605.20000000000005</v>
      </c>
      <c r="I210" s="203"/>
      <c r="J210" s="204">
        <f>ROUND(I210*H210,2)</f>
        <v>0</v>
      </c>
      <c r="K210" s="200" t="s">
        <v>19</v>
      </c>
      <c r="L210" s="44"/>
      <c r="M210" s="205" t="s">
        <v>19</v>
      </c>
      <c r="N210" s="206" t="s">
        <v>43</v>
      </c>
      <c r="O210" s="84"/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9" t="s">
        <v>130</v>
      </c>
      <c r="AT210" s="209" t="s">
        <v>126</v>
      </c>
      <c r="AU210" s="209" t="s">
        <v>81</v>
      </c>
      <c r="AY210" s="17" t="s">
        <v>125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7" t="s">
        <v>77</v>
      </c>
      <c r="BK210" s="210">
        <f>ROUND(I210*H210,2)</f>
        <v>0</v>
      </c>
      <c r="BL210" s="17" t="s">
        <v>130</v>
      </c>
      <c r="BM210" s="209" t="s">
        <v>292</v>
      </c>
    </row>
    <row r="211" s="13" customFormat="1">
      <c r="A211" s="13"/>
      <c r="B211" s="211"/>
      <c r="C211" s="212"/>
      <c r="D211" s="213" t="s">
        <v>132</v>
      </c>
      <c r="E211" s="214" t="s">
        <v>19</v>
      </c>
      <c r="F211" s="215" t="s">
        <v>200</v>
      </c>
      <c r="G211" s="212"/>
      <c r="H211" s="214" t="s">
        <v>19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1" t="s">
        <v>132</v>
      </c>
      <c r="AU211" s="221" t="s">
        <v>81</v>
      </c>
      <c r="AV211" s="13" t="s">
        <v>77</v>
      </c>
      <c r="AW211" s="13" t="s">
        <v>33</v>
      </c>
      <c r="AX211" s="13" t="s">
        <v>72</v>
      </c>
      <c r="AY211" s="221" t="s">
        <v>125</v>
      </c>
    </row>
    <row r="212" s="14" customFormat="1">
      <c r="A212" s="14"/>
      <c r="B212" s="222"/>
      <c r="C212" s="223"/>
      <c r="D212" s="213" t="s">
        <v>132</v>
      </c>
      <c r="E212" s="224" t="s">
        <v>19</v>
      </c>
      <c r="F212" s="225" t="s">
        <v>293</v>
      </c>
      <c r="G212" s="223"/>
      <c r="H212" s="226">
        <v>236.91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2" t="s">
        <v>132</v>
      </c>
      <c r="AU212" s="232" t="s">
        <v>81</v>
      </c>
      <c r="AV212" s="14" t="s">
        <v>81</v>
      </c>
      <c r="AW212" s="14" t="s">
        <v>33</v>
      </c>
      <c r="AX212" s="14" t="s">
        <v>72</v>
      </c>
      <c r="AY212" s="232" t="s">
        <v>125</v>
      </c>
    </row>
    <row r="213" s="14" customFormat="1">
      <c r="A213" s="14"/>
      <c r="B213" s="222"/>
      <c r="C213" s="223"/>
      <c r="D213" s="213" t="s">
        <v>132</v>
      </c>
      <c r="E213" s="224" t="s">
        <v>19</v>
      </c>
      <c r="F213" s="225" t="s">
        <v>294</v>
      </c>
      <c r="G213" s="223"/>
      <c r="H213" s="226">
        <v>173.69999999999999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2" t="s">
        <v>132</v>
      </c>
      <c r="AU213" s="232" t="s">
        <v>81</v>
      </c>
      <c r="AV213" s="14" t="s">
        <v>81</v>
      </c>
      <c r="AW213" s="14" t="s">
        <v>33</v>
      </c>
      <c r="AX213" s="14" t="s">
        <v>72</v>
      </c>
      <c r="AY213" s="232" t="s">
        <v>125</v>
      </c>
    </row>
    <row r="214" s="14" customFormat="1">
      <c r="A214" s="14"/>
      <c r="B214" s="222"/>
      <c r="C214" s="223"/>
      <c r="D214" s="213" t="s">
        <v>132</v>
      </c>
      <c r="E214" s="224" t="s">
        <v>19</v>
      </c>
      <c r="F214" s="225" t="s">
        <v>295</v>
      </c>
      <c r="G214" s="223"/>
      <c r="H214" s="226">
        <v>96.760000000000005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2" t="s">
        <v>132</v>
      </c>
      <c r="AU214" s="232" t="s">
        <v>81</v>
      </c>
      <c r="AV214" s="14" t="s">
        <v>81</v>
      </c>
      <c r="AW214" s="14" t="s">
        <v>33</v>
      </c>
      <c r="AX214" s="14" t="s">
        <v>72</v>
      </c>
      <c r="AY214" s="232" t="s">
        <v>125</v>
      </c>
    </row>
    <row r="215" s="13" customFormat="1">
      <c r="A215" s="13"/>
      <c r="B215" s="211"/>
      <c r="C215" s="212"/>
      <c r="D215" s="213" t="s">
        <v>132</v>
      </c>
      <c r="E215" s="214" t="s">
        <v>19</v>
      </c>
      <c r="F215" s="215" t="s">
        <v>204</v>
      </c>
      <c r="G215" s="212"/>
      <c r="H215" s="214" t="s">
        <v>19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1" t="s">
        <v>132</v>
      </c>
      <c r="AU215" s="221" t="s">
        <v>81</v>
      </c>
      <c r="AV215" s="13" t="s">
        <v>77</v>
      </c>
      <c r="AW215" s="13" t="s">
        <v>33</v>
      </c>
      <c r="AX215" s="13" t="s">
        <v>72</v>
      </c>
      <c r="AY215" s="221" t="s">
        <v>125</v>
      </c>
    </row>
    <row r="216" s="14" customFormat="1">
      <c r="A216" s="14"/>
      <c r="B216" s="222"/>
      <c r="C216" s="223"/>
      <c r="D216" s="213" t="s">
        <v>132</v>
      </c>
      <c r="E216" s="224" t="s">
        <v>19</v>
      </c>
      <c r="F216" s="225" t="s">
        <v>296</v>
      </c>
      <c r="G216" s="223"/>
      <c r="H216" s="226">
        <v>97.829999999999998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2" t="s">
        <v>132</v>
      </c>
      <c r="AU216" s="232" t="s">
        <v>81</v>
      </c>
      <c r="AV216" s="14" t="s">
        <v>81</v>
      </c>
      <c r="AW216" s="14" t="s">
        <v>33</v>
      </c>
      <c r="AX216" s="14" t="s">
        <v>72</v>
      </c>
      <c r="AY216" s="232" t="s">
        <v>125</v>
      </c>
    </row>
    <row r="217" s="15" customFormat="1">
      <c r="A217" s="15"/>
      <c r="B217" s="233"/>
      <c r="C217" s="234"/>
      <c r="D217" s="213" t="s">
        <v>132</v>
      </c>
      <c r="E217" s="235" t="s">
        <v>19</v>
      </c>
      <c r="F217" s="236" t="s">
        <v>144</v>
      </c>
      <c r="G217" s="234"/>
      <c r="H217" s="237">
        <v>605.20000000000005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43" t="s">
        <v>132</v>
      </c>
      <c r="AU217" s="243" t="s">
        <v>81</v>
      </c>
      <c r="AV217" s="15" t="s">
        <v>130</v>
      </c>
      <c r="AW217" s="15" t="s">
        <v>33</v>
      </c>
      <c r="AX217" s="15" t="s">
        <v>77</v>
      </c>
      <c r="AY217" s="243" t="s">
        <v>125</v>
      </c>
    </row>
    <row r="218" s="2" customFormat="1" ht="16.5" customHeight="1">
      <c r="A218" s="38"/>
      <c r="B218" s="39"/>
      <c r="C218" s="244" t="s">
        <v>297</v>
      </c>
      <c r="D218" s="244" t="s">
        <v>151</v>
      </c>
      <c r="E218" s="245" t="s">
        <v>298</v>
      </c>
      <c r="F218" s="246" t="s">
        <v>299</v>
      </c>
      <c r="G218" s="247" t="s">
        <v>159</v>
      </c>
      <c r="H218" s="248">
        <v>665.72000000000003</v>
      </c>
      <c r="I218" s="249"/>
      <c r="J218" s="250">
        <f>ROUND(I218*H218,2)</f>
        <v>0</v>
      </c>
      <c r="K218" s="246" t="s">
        <v>19</v>
      </c>
      <c r="L218" s="251"/>
      <c r="M218" s="252" t="s">
        <v>19</v>
      </c>
      <c r="N218" s="253" t="s">
        <v>43</v>
      </c>
      <c r="O218" s="84"/>
      <c r="P218" s="207">
        <f>O218*H218</f>
        <v>0</v>
      </c>
      <c r="Q218" s="207">
        <v>3.0000000000000001E-05</v>
      </c>
      <c r="R218" s="207">
        <f>Q218*H218</f>
        <v>0.019971600000000003</v>
      </c>
      <c r="S218" s="207">
        <v>0</v>
      </c>
      <c r="T218" s="20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9" t="s">
        <v>154</v>
      </c>
      <c r="AT218" s="209" t="s">
        <v>151</v>
      </c>
      <c r="AU218" s="209" t="s">
        <v>81</v>
      </c>
      <c r="AY218" s="17" t="s">
        <v>125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7" t="s">
        <v>77</v>
      </c>
      <c r="BK218" s="210">
        <f>ROUND(I218*H218,2)</f>
        <v>0</v>
      </c>
      <c r="BL218" s="17" t="s">
        <v>130</v>
      </c>
      <c r="BM218" s="209" t="s">
        <v>300</v>
      </c>
    </row>
    <row r="219" s="2" customFormat="1">
      <c r="A219" s="38"/>
      <c r="B219" s="39"/>
      <c r="C219" s="198" t="s">
        <v>301</v>
      </c>
      <c r="D219" s="198" t="s">
        <v>126</v>
      </c>
      <c r="E219" s="199" t="s">
        <v>302</v>
      </c>
      <c r="F219" s="200" t="s">
        <v>303</v>
      </c>
      <c r="G219" s="201" t="s">
        <v>159</v>
      </c>
      <c r="H219" s="202">
        <v>507.37</v>
      </c>
      <c r="I219" s="203"/>
      <c r="J219" s="204">
        <f>ROUND(I219*H219,2)</f>
        <v>0</v>
      </c>
      <c r="K219" s="200" t="s">
        <v>19</v>
      </c>
      <c r="L219" s="44"/>
      <c r="M219" s="205" t="s">
        <v>19</v>
      </c>
      <c r="N219" s="206" t="s">
        <v>43</v>
      </c>
      <c r="O219" s="84"/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9" t="s">
        <v>130</v>
      </c>
      <c r="AT219" s="209" t="s">
        <v>126</v>
      </c>
      <c r="AU219" s="209" t="s">
        <v>81</v>
      </c>
      <c r="AY219" s="17" t="s">
        <v>125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7" t="s">
        <v>77</v>
      </c>
      <c r="BK219" s="210">
        <f>ROUND(I219*H219,2)</f>
        <v>0</v>
      </c>
      <c r="BL219" s="17" t="s">
        <v>130</v>
      </c>
      <c r="BM219" s="209" t="s">
        <v>304</v>
      </c>
    </row>
    <row r="220" s="13" customFormat="1">
      <c r="A220" s="13"/>
      <c r="B220" s="211"/>
      <c r="C220" s="212"/>
      <c r="D220" s="213" t="s">
        <v>132</v>
      </c>
      <c r="E220" s="214" t="s">
        <v>19</v>
      </c>
      <c r="F220" s="215" t="s">
        <v>200</v>
      </c>
      <c r="G220" s="212"/>
      <c r="H220" s="214" t="s">
        <v>19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1" t="s">
        <v>132</v>
      </c>
      <c r="AU220" s="221" t="s">
        <v>81</v>
      </c>
      <c r="AV220" s="13" t="s">
        <v>77</v>
      </c>
      <c r="AW220" s="13" t="s">
        <v>33</v>
      </c>
      <c r="AX220" s="13" t="s">
        <v>72</v>
      </c>
      <c r="AY220" s="221" t="s">
        <v>125</v>
      </c>
    </row>
    <row r="221" s="14" customFormat="1">
      <c r="A221" s="14"/>
      <c r="B221" s="222"/>
      <c r="C221" s="223"/>
      <c r="D221" s="213" t="s">
        <v>132</v>
      </c>
      <c r="E221" s="224" t="s">
        <v>19</v>
      </c>
      <c r="F221" s="225" t="s">
        <v>293</v>
      </c>
      <c r="G221" s="223"/>
      <c r="H221" s="226">
        <v>236.91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2" t="s">
        <v>132</v>
      </c>
      <c r="AU221" s="232" t="s">
        <v>81</v>
      </c>
      <c r="AV221" s="14" t="s">
        <v>81</v>
      </c>
      <c r="AW221" s="14" t="s">
        <v>33</v>
      </c>
      <c r="AX221" s="14" t="s">
        <v>72</v>
      </c>
      <c r="AY221" s="232" t="s">
        <v>125</v>
      </c>
    </row>
    <row r="222" s="14" customFormat="1">
      <c r="A222" s="14"/>
      <c r="B222" s="222"/>
      <c r="C222" s="223"/>
      <c r="D222" s="213" t="s">
        <v>132</v>
      </c>
      <c r="E222" s="224" t="s">
        <v>19</v>
      </c>
      <c r="F222" s="225" t="s">
        <v>294</v>
      </c>
      <c r="G222" s="223"/>
      <c r="H222" s="226">
        <v>173.69999999999999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2" t="s">
        <v>132</v>
      </c>
      <c r="AU222" s="232" t="s">
        <v>81</v>
      </c>
      <c r="AV222" s="14" t="s">
        <v>81</v>
      </c>
      <c r="AW222" s="14" t="s">
        <v>33</v>
      </c>
      <c r="AX222" s="14" t="s">
        <v>72</v>
      </c>
      <c r="AY222" s="232" t="s">
        <v>125</v>
      </c>
    </row>
    <row r="223" s="14" customFormat="1">
      <c r="A223" s="14"/>
      <c r="B223" s="222"/>
      <c r="C223" s="223"/>
      <c r="D223" s="213" t="s">
        <v>132</v>
      </c>
      <c r="E223" s="224" t="s">
        <v>19</v>
      </c>
      <c r="F223" s="225" t="s">
        <v>295</v>
      </c>
      <c r="G223" s="223"/>
      <c r="H223" s="226">
        <v>96.760000000000005</v>
      </c>
      <c r="I223" s="227"/>
      <c r="J223" s="223"/>
      <c r="K223" s="223"/>
      <c r="L223" s="228"/>
      <c r="M223" s="229"/>
      <c r="N223" s="230"/>
      <c r="O223" s="230"/>
      <c r="P223" s="230"/>
      <c r="Q223" s="230"/>
      <c r="R223" s="230"/>
      <c r="S223" s="230"/>
      <c r="T223" s="23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2" t="s">
        <v>132</v>
      </c>
      <c r="AU223" s="232" t="s">
        <v>81</v>
      </c>
      <c r="AV223" s="14" t="s">
        <v>81</v>
      </c>
      <c r="AW223" s="14" t="s">
        <v>33</v>
      </c>
      <c r="AX223" s="14" t="s">
        <v>72</v>
      </c>
      <c r="AY223" s="232" t="s">
        <v>125</v>
      </c>
    </row>
    <row r="224" s="15" customFormat="1">
      <c r="A224" s="15"/>
      <c r="B224" s="233"/>
      <c r="C224" s="234"/>
      <c r="D224" s="213" t="s">
        <v>132</v>
      </c>
      <c r="E224" s="235" t="s">
        <v>19</v>
      </c>
      <c r="F224" s="236" t="s">
        <v>144</v>
      </c>
      <c r="G224" s="234"/>
      <c r="H224" s="237">
        <v>507.37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43" t="s">
        <v>132</v>
      </c>
      <c r="AU224" s="243" t="s">
        <v>81</v>
      </c>
      <c r="AV224" s="15" t="s">
        <v>130</v>
      </c>
      <c r="AW224" s="15" t="s">
        <v>33</v>
      </c>
      <c r="AX224" s="15" t="s">
        <v>77</v>
      </c>
      <c r="AY224" s="243" t="s">
        <v>125</v>
      </c>
    </row>
    <row r="225" s="2" customFormat="1">
      <c r="A225" s="38"/>
      <c r="B225" s="39"/>
      <c r="C225" s="244" t="s">
        <v>305</v>
      </c>
      <c r="D225" s="244" t="s">
        <v>151</v>
      </c>
      <c r="E225" s="245" t="s">
        <v>306</v>
      </c>
      <c r="F225" s="246" t="s">
        <v>307</v>
      </c>
      <c r="G225" s="247" t="s">
        <v>159</v>
      </c>
      <c r="H225" s="248">
        <v>558.10699999999997</v>
      </c>
      <c r="I225" s="249"/>
      <c r="J225" s="250">
        <f>ROUND(I225*H225,2)</f>
        <v>0</v>
      </c>
      <c r="K225" s="246" t="s">
        <v>19</v>
      </c>
      <c r="L225" s="251"/>
      <c r="M225" s="252" t="s">
        <v>19</v>
      </c>
      <c r="N225" s="253" t="s">
        <v>43</v>
      </c>
      <c r="O225" s="84"/>
      <c r="P225" s="207">
        <f>O225*H225</f>
        <v>0</v>
      </c>
      <c r="Q225" s="207">
        <v>4.0000000000000003E-05</v>
      </c>
      <c r="R225" s="207">
        <f>Q225*H225</f>
        <v>0.022324280000000002</v>
      </c>
      <c r="S225" s="207">
        <v>0</v>
      </c>
      <c r="T225" s="20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9" t="s">
        <v>154</v>
      </c>
      <c r="AT225" s="209" t="s">
        <v>151</v>
      </c>
      <c r="AU225" s="209" t="s">
        <v>81</v>
      </c>
      <c r="AY225" s="17" t="s">
        <v>125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7" t="s">
        <v>77</v>
      </c>
      <c r="BK225" s="210">
        <f>ROUND(I225*H225,2)</f>
        <v>0</v>
      </c>
      <c r="BL225" s="17" t="s">
        <v>130</v>
      </c>
      <c r="BM225" s="209" t="s">
        <v>308</v>
      </c>
    </row>
    <row r="226" s="2" customFormat="1">
      <c r="A226" s="38"/>
      <c r="B226" s="39"/>
      <c r="C226" s="198" t="s">
        <v>309</v>
      </c>
      <c r="D226" s="198" t="s">
        <v>126</v>
      </c>
      <c r="E226" s="199" t="s">
        <v>310</v>
      </c>
      <c r="F226" s="200" t="s">
        <v>311</v>
      </c>
      <c r="G226" s="201" t="s">
        <v>137</v>
      </c>
      <c r="H226" s="202">
        <v>952.73900000000003</v>
      </c>
      <c r="I226" s="203"/>
      <c r="J226" s="204">
        <f>ROUND(I226*H226,2)</f>
        <v>0</v>
      </c>
      <c r="K226" s="200" t="s">
        <v>19</v>
      </c>
      <c r="L226" s="44"/>
      <c r="M226" s="205" t="s">
        <v>19</v>
      </c>
      <c r="N226" s="206" t="s">
        <v>43</v>
      </c>
      <c r="O226" s="84"/>
      <c r="P226" s="207">
        <f>O226*H226</f>
        <v>0</v>
      </c>
      <c r="Q226" s="207">
        <v>0.0084961600000000009</v>
      </c>
      <c r="R226" s="207">
        <f>Q226*H226</f>
        <v>8.0946229822400007</v>
      </c>
      <c r="S226" s="207">
        <v>0</v>
      </c>
      <c r="T226" s="20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9" t="s">
        <v>130</v>
      </c>
      <c r="AT226" s="209" t="s">
        <v>126</v>
      </c>
      <c r="AU226" s="209" t="s">
        <v>81</v>
      </c>
      <c r="AY226" s="17" t="s">
        <v>125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7" t="s">
        <v>77</v>
      </c>
      <c r="BK226" s="210">
        <f>ROUND(I226*H226,2)</f>
        <v>0</v>
      </c>
      <c r="BL226" s="17" t="s">
        <v>130</v>
      </c>
      <c r="BM226" s="209" t="s">
        <v>312</v>
      </c>
    </row>
    <row r="227" s="13" customFormat="1">
      <c r="A227" s="13"/>
      <c r="B227" s="211"/>
      <c r="C227" s="212"/>
      <c r="D227" s="213" t="s">
        <v>132</v>
      </c>
      <c r="E227" s="214" t="s">
        <v>19</v>
      </c>
      <c r="F227" s="215" t="s">
        <v>190</v>
      </c>
      <c r="G227" s="212"/>
      <c r="H227" s="214" t="s">
        <v>19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1" t="s">
        <v>132</v>
      </c>
      <c r="AU227" s="221" t="s">
        <v>81</v>
      </c>
      <c r="AV227" s="13" t="s">
        <v>77</v>
      </c>
      <c r="AW227" s="13" t="s">
        <v>33</v>
      </c>
      <c r="AX227" s="13" t="s">
        <v>72</v>
      </c>
      <c r="AY227" s="221" t="s">
        <v>125</v>
      </c>
    </row>
    <row r="228" s="14" customFormat="1">
      <c r="A228" s="14"/>
      <c r="B228" s="222"/>
      <c r="C228" s="223"/>
      <c r="D228" s="213" t="s">
        <v>132</v>
      </c>
      <c r="E228" s="224" t="s">
        <v>19</v>
      </c>
      <c r="F228" s="225" t="s">
        <v>191</v>
      </c>
      <c r="G228" s="223"/>
      <c r="H228" s="226">
        <v>460.60000000000002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2" t="s">
        <v>132</v>
      </c>
      <c r="AU228" s="232" t="s">
        <v>81</v>
      </c>
      <c r="AV228" s="14" t="s">
        <v>81</v>
      </c>
      <c r="AW228" s="14" t="s">
        <v>33</v>
      </c>
      <c r="AX228" s="14" t="s">
        <v>72</v>
      </c>
      <c r="AY228" s="232" t="s">
        <v>125</v>
      </c>
    </row>
    <row r="229" s="13" customFormat="1">
      <c r="A229" s="13"/>
      <c r="B229" s="211"/>
      <c r="C229" s="212"/>
      <c r="D229" s="213" t="s">
        <v>132</v>
      </c>
      <c r="E229" s="214" t="s">
        <v>19</v>
      </c>
      <c r="F229" s="215" t="s">
        <v>192</v>
      </c>
      <c r="G229" s="212"/>
      <c r="H229" s="214" t="s">
        <v>19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1" t="s">
        <v>132</v>
      </c>
      <c r="AU229" s="221" t="s">
        <v>81</v>
      </c>
      <c r="AV229" s="13" t="s">
        <v>77</v>
      </c>
      <c r="AW229" s="13" t="s">
        <v>33</v>
      </c>
      <c r="AX229" s="13" t="s">
        <v>72</v>
      </c>
      <c r="AY229" s="221" t="s">
        <v>125</v>
      </c>
    </row>
    <row r="230" s="14" customFormat="1">
      <c r="A230" s="14"/>
      <c r="B230" s="222"/>
      <c r="C230" s="223"/>
      <c r="D230" s="213" t="s">
        <v>132</v>
      </c>
      <c r="E230" s="224" t="s">
        <v>19</v>
      </c>
      <c r="F230" s="225" t="s">
        <v>193</v>
      </c>
      <c r="G230" s="223"/>
      <c r="H230" s="226">
        <v>-168.86099999999999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2" t="s">
        <v>132</v>
      </c>
      <c r="AU230" s="232" t="s">
        <v>81</v>
      </c>
      <c r="AV230" s="14" t="s">
        <v>81</v>
      </c>
      <c r="AW230" s="14" t="s">
        <v>33</v>
      </c>
      <c r="AX230" s="14" t="s">
        <v>72</v>
      </c>
      <c r="AY230" s="232" t="s">
        <v>125</v>
      </c>
    </row>
    <row r="231" s="13" customFormat="1">
      <c r="A231" s="13"/>
      <c r="B231" s="211"/>
      <c r="C231" s="212"/>
      <c r="D231" s="213" t="s">
        <v>132</v>
      </c>
      <c r="E231" s="214" t="s">
        <v>19</v>
      </c>
      <c r="F231" s="215" t="s">
        <v>194</v>
      </c>
      <c r="G231" s="212"/>
      <c r="H231" s="214" t="s">
        <v>19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1" t="s">
        <v>132</v>
      </c>
      <c r="AU231" s="221" t="s">
        <v>81</v>
      </c>
      <c r="AV231" s="13" t="s">
        <v>77</v>
      </c>
      <c r="AW231" s="13" t="s">
        <v>33</v>
      </c>
      <c r="AX231" s="13" t="s">
        <v>72</v>
      </c>
      <c r="AY231" s="221" t="s">
        <v>125</v>
      </c>
    </row>
    <row r="232" s="14" customFormat="1">
      <c r="A232" s="14"/>
      <c r="B232" s="222"/>
      <c r="C232" s="223"/>
      <c r="D232" s="213" t="s">
        <v>132</v>
      </c>
      <c r="E232" s="224" t="s">
        <v>19</v>
      </c>
      <c r="F232" s="225" t="s">
        <v>195</v>
      </c>
      <c r="G232" s="223"/>
      <c r="H232" s="226">
        <v>497.05599999999998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2" t="s">
        <v>132</v>
      </c>
      <c r="AU232" s="232" t="s">
        <v>81</v>
      </c>
      <c r="AV232" s="14" t="s">
        <v>81</v>
      </c>
      <c r="AW232" s="14" t="s">
        <v>33</v>
      </c>
      <c r="AX232" s="14" t="s">
        <v>72</v>
      </c>
      <c r="AY232" s="232" t="s">
        <v>125</v>
      </c>
    </row>
    <row r="233" s="13" customFormat="1">
      <c r="A233" s="13"/>
      <c r="B233" s="211"/>
      <c r="C233" s="212"/>
      <c r="D233" s="213" t="s">
        <v>132</v>
      </c>
      <c r="E233" s="214" t="s">
        <v>19</v>
      </c>
      <c r="F233" s="215" t="s">
        <v>192</v>
      </c>
      <c r="G233" s="212"/>
      <c r="H233" s="214" t="s">
        <v>19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1" t="s">
        <v>132</v>
      </c>
      <c r="AU233" s="221" t="s">
        <v>81</v>
      </c>
      <c r="AV233" s="13" t="s">
        <v>77</v>
      </c>
      <c r="AW233" s="13" t="s">
        <v>33</v>
      </c>
      <c r="AX233" s="13" t="s">
        <v>72</v>
      </c>
      <c r="AY233" s="221" t="s">
        <v>125</v>
      </c>
    </row>
    <row r="234" s="14" customFormat="1">
      <c r="A234" s="14"/>
      <c r="B234" s="222"/>
      <c r="C234" s="223"/>
      <c r="D234" s="213" t="s">
        <v>132</v>
      </c>
      <c r="E234" s="224" t="s">
        <v>19</v>
      </c>
      <c r="F234" s="225" t="s">
        <v>196</v>
      </c>
      <c r="G234" s="223"/>
      <c r="H234" s="226">
        <v>-81.191999999999993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2" t="s">
        <v>132</v>
      </c>
      <c r="AU234" s="232" t="s">
        <v>81</v>
      </c>
      <c r="AV234" s="14" t="s">
        <v>81</v>
      </c>
      <c r="AW234" s="14" t="s">
        <v>33</v>
      </c>
      <c r="AX234" s="14" t="s">
        <v>72</v>
      </c>
      <c r="AY234" s="232" t="s">
        <v>125</v>
      </c>
    </row>
    <row r="235" s="13" customFormat="1">
      <c r="A235" s="13"/>
      <c r="B235" s="211"/>
      <c r="C235" s="212"/>
      <c r="D235" s="213" t="s">
        <v>132</v>
      </c>
      <c r="E235" s="214" t="s">
        <v>19</v>
      </c>
      <c r="F235" s="215" t="s">
        <v>197</v>
      </c>
      <c r="G235" s="212"/>
      <c r="H235" s="214" t="s">
        <v>19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1" t="s">
        <v>132</v>
      </c>
      <c r="AU235" s="221" t="s">
        <v>81</v>
      </c>
      <c r="AV235" s="13" t="s">
        <v>77</v>
      </c>
      <c r="AW235" s="13" t="s">
        <v>33</v>
      </c>
      <c r="AX235" s="13" t="s">
        <v>72</v>
      </c>
      <c r="AY235" s="221" t="s">
        <v>125</v>
      </c>
    </row>
    <row r="236" s="14" customFormat="1">
      <c r="A236" s="14"/>
      <c r="B236" s="222"/>
      <c r="C236" s="223"/>
      <c r="D236" s="213" t="s">
        <v>132</v>
      </c>
      <c r="E236" s="224" t="s">
        <v>19</v>
      </c>
      <c r="F236" s="225" t="s">
        <v>198</v>
      </c>
      <c r="G236" s="223"/>
      <c r="H236" s="226">
        <v>293.75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2" t="s">
        <v>132</v>
      </c>
      <c r="AU236" s="232" t="s">
        <v>81</v>
      </c>
      <c r="AV236" s="14" t="s">
        <v>81</v>
      </c>
      <c r="AW236" s="14" t="s">
        <v>33</v>
      </c>
      <c r="AX236" s="14" t="s">
        <v>72</v>
      </c>
      <c r="AY236" s="232" t="s">
        <v>125</v>
      </c>
    </row>
    <row r="237" s="13" customFormat="1">
      <c r="A237" s="13"/>
      <c r="B237" s="211"/>
      <c r="C237" s="212"/>
      <c r="D237" s="213" t="s">
        <v>132</v>
      </c>
      <c r="E237" s="214" t="s">
        <v>19</v>
      </c>
      <c r="F237" s="215" t="s">
        <v>192</v>
      </c>
      <c r="G237" s="212"/>
      <c r="H237" s="214" t="s">
        <v>19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1" t="s">
        <v>132</v>
      </c>
      <c r="AU237" s="221" t="s">
        <v>81</v>
      </c>
      <c r="AV237" s="13" t="s">
        <v>77</v>
      </c>
      <c r="AW237" s="13" t="s">
        <v>33</v>
      </c>
      <c r="AX237" s="13" t="s">
        <v>72</v>
      </c>
      <c r="AY237" s="221" t="s">
        <v>125</v>
      </c>
    </row>
    <row r="238" s="14" customFormat="1">
      <c r="A238" s="14"/>
      <c r="B238" s="222"/>
      <c r="C238" s="223"/>
      <c r="D238" s="213" t="s">
        <v>132</v>
      </c>
      <c r="E238" s="224" t="s">
        <v>19</v>
      </c>
      <c r="F238" s="225" t="s">
        <v>199</v>
      </c>
      <c r="G238" s="223"/>
      <c r="H238" s="226">
        <v>-48.613999999999997</v>
      </c>
      <c r="I238" s="227"/>
      <c r="J238" s="223"/>
      <c r="K238" s="223"/>
      <c r="L238" s="228"/>
      <c r="M238" s="229"/>
      <c r="N238" s="230"/>
      <c r="O238" s="230"/>
      <c r="P238" s="230"/>
      <c r="Q238" s="230"/>
      <c r="R238" s="230"/>
      <c r="S238" s="230"/>
      <c r="T238" s="23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2" t="s">
        <v>132</v>
      </c>
      <c r="AU238" s="232" t="s">
        <v>81</v>
      </c>
      <c r="AV238" s="14" t="s">
        <v>81</v>
      </c>
      <c r="AW238" s="14" t="s">
        <v>33</v>
      </c>
      <c r="AX238" s="14" t="s">
        <v>72</v>
      </c>
      <c r="AY238" s="232" t="s">
        <v>125</v>
      </c>
    </row>
    <row r="239" s="15" customFormat="1">
      <c r="A239" s="15"/>
      <c r="B239" s="233"/>
      <c r="C239" s="234"/>
      <c r="D239" s="213" t="s">
        <v>132</v>
      </c>
      <c r="E239" s="235" t="s">
        <v>19</v>
      </c>
      <c r="F239" s="236" t="s">
        <v>144</v>
      </c>
      <c r="G239" s="234"/>
      <c r="H239" s="237">
        <v>952.73900000000003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43" t="s">
        <v>132</v>
      </c>
      <c r="AU239" s="243" t="s">
        <v>81</v>
      </c>
      <c r="AV239" s="15" t="s">
        <v>130</v>
      </c>
      <c r="AW239" s="15" t="s">
        <v>33</v>
      </c>
      <c r="AX239" s="15" t="s">
        <v>77</v>
      </c>
      <c r="AY239" s="243" t="s">
        <v>125</v>
      </c>
    </row>
    <row r="240" s="2" customFormat="1" ht="21.75" customHeight="1">
      <c r="A240" s="38"/>
      <c r="B240" s="39"/>
      <c r="C240" s="244" t="s">
        <v>313</v>
      </c>
      <c r="D240" s="244" t="s">
        <v>151</v>
      </c>
      <c r="E240" s="245" t="s">
        <v>314</v>
      </c>
      <c r="F240" s="246" t="s">
        <v>315</v>
      </c>
      <c r="G240" s="247" t="s">
        <v>137</v>
      </c>
      <c r="H240" s="248">
        <v>1048.0129999999999</v>
      </c>
      <c r="I240" s="249"/>
      <c r="J240" s="250">
        <f>ROUND(I240*H240,2)</f>
        <v>0</v>
      </c>
      <c r="K240" s="246" t="s">
        <v>19</v>
      </c>
      <c r="L240" s="251"/>
      <c r="M240" s="252" t="s">
        <v>19</v>
      </c>
      <c r="N240" s="253" t="s">
        <v>43</v>
      </c>
      <c r="O240" s="84"/>
      <c r="P240" s="207">
        <f>O240*H240</f>
        <v>0</v>
      </c>
      <c r="Q240" s="207">
        <v>0.0023999999999999998</v>
      </c>
      <c r="R240" s="207">
        <f>Q240*H240</f>
        <v>2.5152311999999997</v>
      </c>
      <c r="S240" s="207">
        <v>0</v>
      </c>
      <c r="T240" s="20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9" t="s">
        <v>154</v>
      </c>
      <c r="AT240" s="209" t="s">
        <v>151</v>
      </c>
      <c r="AU240" s="209" t="s">
        <v>81</v>
      </c>
      <c r="AY240" s="17" t="s">
        <v>125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7" t="s">
        <v>77</v>
      </c>
      <c r="BK240" s="210">
        <f>ROUND(I240*H240,2)</f>
        <v>0</v>
      </c>
      <c r="BL240" s="17" t="s">
        <v>130</v>
      </c>
      <c r="BM240" s="209" t="s">
        <v>316</v>
      </c>
    </row>
    <row r="241" s="2" customFormat="1">
      <c r="A241" s="38"/>
      <c r="B241" s="39"/>
      <c r="C241" s="198" t="s">
        <v>317</v>
      </c>
      <c r="D241" s="198" t="s">
        <v>126</v>
      </c>
      <c r="E241" s="199" t="s">
        <v>318</v>
      </c>
      <c r="F241" s="200" t="s">
        <v>311</v>
      </c>
      <c r="G241" s="201" t="s">
        <v>137</v>
      </c>
      <c r="H241" s="202">
        <v>122.58</v>
      </c>
      <c r="I241" s="203"/>
      <c r="J241" s="204">
        <f>ROUND(I241*H241,2)</f>
        <v>0</v>
      </c>
      <c r="K241" s="200" t="s">
        <v>19</v>
      </c>
      <c r="L241" s="44"/>
      <c r="M241" s="205" t="s">
        <v>19</v>
      </c>
      <c r="N241" s="206" t="s">
        <v>43</v>
      </c>
      <c r="O241" s="84"/>
      <c r="P241" s="207">
        <f>O241*H241</f>
        <v>0</v>
      </c>
      <c r="Q241" s="207">
        <v>0.0084961600000000009</v>
      </c>
      <c r="R241" s="207">
        <f>Q241*H241</f>
        <v>1.0414592928000002</v>
      </c>
      <c r="S241" s="207">
        <v>0</v>
      </c>
      <c r="T241" s="20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09" t="s">
        <v>130</v>
      </c>
      <c r="AT241" s="209" t="s">
        <v>126</v>
      </c>
      <c r="AU241" s="209" t="s">
        <v>81</v>
      </c>
      <c r="AY241" s="17" t="s">
        <v>125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7" t="s">
        <v>77</v>
      </c>
      <c r="BK241" s="210">
        <f>ROUND(I241*H241,2)</f>
        <v>0</v>
      </c>
      <c r="BL241" s="17" t="s">
        <v>130</v>
      </c>
      <c r="BM241" s="209" t="s">
        <v>319</v>
      </c>
    </row>
    <row r="242" s="14" customFormat="1">
      <c r="A242" s="14"/>
      <c r="B242" s="222"/>
      <c r="C242" s="223"/>
      <c r="D242" s="213" t="s">
        <v>132</v>
      </c>
      <c r="E242" s="224" t="s">
        <v>19</v>
      </c>
      <c r="F242" s="225" t="s">
        <v>185</v>
      </c>
      <c r="G242" s="223"/>
      <c r="H242" s="226">
        <v>122.58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2" t="s">
        <v>132</v>
      </c>
      <c r="AU242" s="232" t="s">
        <v>81</v>
      </c>
      <c r="AV242" s="14" t="s">
        <v>81</v>
      </c>
      <c r="AW242" s="14" t="s">
        <v>33</v>
      </c>
      <c r="AX242" s="14" t="s">
        <v>77</v>
      </c>
      <c r="AY242" s="232" t="s">
        <v>125</v>
      </c>
    </row>
    <row r="243" s="2" customFormat="1">
      <c r="A243" s="38"/>
      <c r="B243" s="39"/>
      <c r="C243" s="244" t="s">
        <v>320</v>
      </c>
      <c r="D243" s="244" t="s">
        <v>151</v>
      </c>
      <c r="E243" s="245" t="s">
        <v>321</v>
      </c>
      <c r="F243" s="246" t="s">
        <v>322</v>
      </c>
      <c r="G243" s="247" t="s">
        <v>137</v>
      </c>
      <c r="H243" s="248">
        <v>128.709</v>
      </c>
      <c r="I243" s="249"/>
      <c r="J243" s="250">
        <f>ROUND(I243*H243,2)</f>
        <v>0</v>
      </c>
      <c r="K243" s="246" t="s">
        <v>19</v>
      </c>
      <c r="L243" s="251"/>
      <c r="M243" s="252" t="s">
        <v>19</v>
      </c>
      <c r="N243" s="253" t="s">
        <v>43</v>
      </c>
      <c r="O243" s="84"/>
      <c r="P243" s="207">
        <f>O243*H243</f>
        <v>0</v>
      </c>
      <c r="Q243" s="207">
        <v>0.0041000000000000003</v>
      </c>
      <c r="R243" s="207">
        <f>Q243*H243</f>
        <v>0.52770690000000009</v>
      </c>
      <c r="S243" s="207">
        <v>0</v>
      </c>
      <c r="T243" s="20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9" t="s">
        <v>154</v>
      </c>
      <c r="AT243" s="209" t="s">
        <v>151</v>
      </c>
      <c r="AU243" s="209" t="s">
        <v>81</v>
      </c>
      <c r="AY243" s="17" t="s">
        <v>125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7" t="s">
        <v>77</v>
      </c>
      <c r="BK243" s="210">
        <f>ROUND(I243*H243,2)</f>
        <v>0</v>
      </c>
      <c r="BL243" s="17" t="s">
        <v>130</v>
      </c>
      <c r="BM243" s="209" t="s">
        <v>323</v>
      </c>
    </row>
    <row r="244" s="2" customFormat="1">
      <c r="A244" s="38"/>
      <c r="B244" s="39"/>
      <c r="C244" s="198" t="s">
        <v>324</v>
      </c>
      <c r="D244" s="198" t="s">
        <v>126</v>
      </c>
      <c r="E244" s="199" t="s">
        <v>325</v>
      </c>
      <c r="F244" s="200" t="s">
        <v>326</v>
      </c>
      <c r="G244" s="201" t="s">
        <v>159</v>
      </c>
      <c r="H244" s="202">
        <v>50.417999999999999</v>
      </c>
      <c r="I244" s="203"/>
      <c r="J244" s="204">
        <f>ROUND(I244*H244,2)</f>
        <v>0</v>
      </c>
      <c r="K244" s="200" t="s">
        <v>19</v>
      </c>
      <c r="L244" s="44"/>
      <c r="M244" s="205" t="s">
        <v>19</v>
      </c>
      <c r="N244" s="206" t="s">
        <v>43</v>
      </c>
      <c r="O244" s="84"/>
      <c r="P244" s="207">
        <f>O244*H244</f>
        <v>0</v>
      </c>
      <c r="Q244" s="207">
        <v>0.0033899999999999998</v>
      </c>
      <c r="R244" s="207">
        <f>Q244*H244</f>
        <v>0.17091701999999998</v>
      </c>
      <c r="S244" s="207">
        <v>0</v>
      </c>
      <c r="T244" s="20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9" t="s">
        <v>130</v>
      </c>
      <c r="AT244" s="209" t="s">
        <v>126</v>
      </c>
      <c r="AU244" s="209" t="s">
        <v>81</v>
      </c>
      <c r="AY244" s="17" t="s">
        <v>125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7" t="s">
        <v>77</v>
      </c>
      <c r="BK244" s="210">
        <f>ROUND(I244*H244,2)</f>
        <v>0</v>
      </c>
      <c r="BL244" s="17" t="s">
        <v>130</v>
      </c>
      <c r="BM244" s="209" t="s">
        <v>327</v>
      </c>
    </row>
    <row r="245" s="13" customFormat="1">
      <c r="A245" s="13"/>
      <c r="B245" s="211"/>
      <c r="C245" s="212"/>
      <c r="D245" s="213" t="s">
        <v>132</v>
      </c>
      <c r="E245" s="214" t="s">
        <v>19</v>
      </c>
      <c r="F245" s="215" t="s">
        <v>281</v>
      </c>
      <c r="G245" s="212"/>
      <c r="H245" s="214" t="s">
        <v>19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1" t="s">
        <v>132</v>
      </c>
      <c r="AU245" s="221" t="s">
        <v>81</v>
      </c>
      <c r="AV245" s="13" t="s">
        <v>77</v>
      </c>
      <c r="AW245" s="13" t="s">
        <v>33</v>
      </c>
      <c r="AX245" s="13" t="s">
        <v>72</v>
      </c>
      <c r="AY245" s="221" t="s">
        <v>125</v>
      </c>
    </row>
    <row r="246" s="14" customFormat="1">
      <c r="A246" s="14"/>
      <c r="B246" s="222"/>
      <c r="C246" s="223"/>
      <c r="D246" s="213" t="s">
        <v>132</v>
      </c>
      <c r="E246" s="224" t="s">
        <v>19</v>
      </c>
      <c r="F246" s="225" t="s">
        <v>328</v>
      </c>
      <c r="G246" s="223"/>
      <c r="H246" s="226">
        <v>20.652000000000001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2" t="s">
        <v>132</v>
      </c>
      <c r="AU246" s="232" t="s">
        <v>81</v>
      </c>
      <c r="AV246" s="14" t="s">
        <v>81</v>
      </c>
      <c r="AW246" s="14" t="s">
        <v>33</v>
      </c>
      <c r="AX246" s="14" t="s">
        <v>72</v>
      </c>
      <c r="AY246" s="232" t="s">
        <v>125</v>
      </c>
    </row>
    <row r="247" s="14" customFormat="1">
      <c r="A247" s="14"/>
      <c r="B247" s="222"/>
      <c r="C247" s="223"/>
      <c r="D247" s="213" t="s">
        <v>132</v>
      </c>
      <c r="E247" s="224" t="s">
        <v>19</v>
      </c>
      <c r="F247" s="225" t="s">
        <v>329</v>
      </c>
      <c r="G247" s="223"/>
      <c r="H247" s="226">
        <v>19.23</v>
      </c>
      <c r="I247" s="227"/>
      <c r="J247" s="223"/>
      <c r="K247" s="223"/>
      <c r="L247" s="228"/>
      <c r="M247" s="229"/>
      <c r="N247" s="230"/>
      <c r="O247" s="230"/>
      <c r="P247" s="230"/>
      <c r="Q247" s="230"/>
      <c r="R247" s="230"/>
      <c r="S247" s="230"/>
      <c r="T247" s="23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2" t="s">
        <v>132</v>
      </c>
      <c r="AU247" s="232" t="s">
        <v>81</v>
      </c>
      <c r="AV247" s="14" t="s">
        <v>81</v>
      </c>
      <c r="AW247" s="14" t="s">
        <v>33</v>
      </c>
      <c r="AX247" s="14" t="s">
        <v>72</v>
      </c>
      <c r="AY247" s="232" t="s">
        <v>125</v>
      </c>
    </row>
    <row r="248" s="14" customFormat="1">
      <c r="A248" s="14"/>
      <c r="B248" s="222"/>
      <c r="C248" s="223"/>
      <c r="D248" s="213" t="s">
        <v>132</v>
      </c>
      <c r="E248" s="224" t="s">
        <v>19</v>
      </c>
      <c r="F248" s="225" t="s">
        <v>330</v>
      </c>
      <c r="G248" s="223"/>
      <c r="H248" s="226">
        <v>10.536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2" t="s">
        <v>132</v>
      </c>
      <c r="AU248" s="232" t="s">
        <v>81</v>
      </c>
      <c r="AV248" s="14" t="s">
        <v>81</v>
      </c>
      <c r="AW248" s="14" t="s">
        <v>33</v>
      </c>
      <c r="AX248" s="14" t="s">
        <v>72</v>
      </c>
      <c r="AY248" s="232" t="s">
        <v>125</v>
      </c>
    </row>
    <row r="249" s="15" customFormat="1">
      <c r="A249" s="15"/>
      <c r="B249" s="233"/>
      <c r="C249" s="234"/>
      <c r="D249" s="213" t="s">
        <v>132</v>
      </c>
      <c r="E249" s="235" t="s">
        <v>19</v>
      </c>
      <c r="F249" s="236" t="s">
        <v>144</v>
      </c>
      <c r="G249" s="234"/>
      <c r="H249" s="237">
        <v>50.418000000000006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43" t="s">
        <v>132</v>
      </c>
      <c r="AU249" s="243" t="s">
        <v>81</v>
      </c>
      <c r="AV249" s="15" t="s">
        <v>130</v>
      </c>
      <c r="AW249" s="15" t="s">
        <v>33</v>
      </c>
      <c r="AX249" s="15" t="s">
        <v>77</v>
      </c>
      <c r="AY249" s="243" t="s">
        <v>125</v>
      </c>
    </row>
    <row r="250" s="2" customFormat="1" ht="16.5" customHeight="1">
      <c r="A250" s="38"/>
      <c r="B250" s="39"/>
      <c r="C250" s="244" t="s">
        <v>331</v>
      </c>
      <c r="D250" s="244" t="s">
        <v>151</v>
      </c>
      <c r="E250" s="245" t="s">
        <v>332</v>
      </c>
      <c r="F250" s="246" t="s">
        <v>333</v>
      </c>
      <c r="G250" s="247" t="s">
        <v>137</v>
      </c>
      <c r="H250" s="248">
        <v>55.460000000000001</v>
      </c>
      <c r="I250" s="249"/>
      <c r="J250" s="250">
        <f>ROUND(I250*H250,2)</f>
        <v>0</v>
      </c>
      <c r="K250" s="246" t="s">
        <v>19</v>
      </c>
      <c r="L250" s="251"/>
      <c r="M250" s="252" t="s">
        <v>19</v>
      </c>
      <c r="N250" s="253" t="s">
        <v>43</v>
      </c>
      <c r="O250" s="84"/>
      <c r="P250" s="207">
        <f>O250*H250</f>
        <v>0</v>
      </c>
      <c r="Q250" s="207">
        <v>0.0011999999999999999</v>
      </c>
      <c r="R250" s="207">
        <f>Q250*H250</f>
        <v>0.066552</v>
      </c>
      <c r="S250" s="207">
        <v>0</v>
      </c>
      <c r="T250" s="20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9" t="s">
        <v>154</v>
      </c>
      <c r="AT250" s="209" t="s">
        <v>151</v>
      </c>
      <c r="AU250" s="209" t="s">
        <v>81</v>
      </c>
      <c r="AY250" s="17" t="s">
        <v>125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7" t="s">
        <v>77</v>
      </c>
      <c r="BK250" s="210">
        <f>ROUND(I250*H250,2)</f>
        <v>0</v>
      </c>
      <c r="BL250" s="17" t="s">
        <v>130</v>
      </c>
      <c r="BM250" s="209" t="s">
        <v>334</v>
      </c>
    </row>
    <row r="251" s="2" customFormat="1" ht="21.75" customHeight="1">
      <c r="A251" s="38"/>
      <c r="B251" s="39"/>
      <c r="C251" s="198" t="s">
        <v>335</v>
      </c>
      <c r="D251" s="198" t="s">
        <v>126</v>
      </c>
      <c r="E251" s="199" t="s">
        <v>336</v>
      </c>
      <c r="F251" s="200" t="s">
        <v>337</v>
      </c>
      <c r="G251" s="201" t="s">
        <v>159</v>
      </c>
      <c r="H251" s="202">
        <v>102.15000000000001</v>
      </c>
      <c r="I251" s="203"/>
      <c r="J251" s="204">
        <f>ROUND(I251*H251,2)</f>
        <v>0</v>
      </c>
      <c r="K251" s="200" t="s">
        <v>19</v>
      </c>
      <c r="L251" s="44"/>
      <c r="M251" s="205" t="s">
        <v>19</v>
      </c>
      <c r="N251" s="206" t="s">
        <v>43</v>
      </c>
      <c r="O251" s="84"/>
      <c r="P251" s="207">
        <f>O251*H251</f>
        <v>0</v>
      </c>
      <c r="Q251" s="207">
        <v>6.0000000000000002E-05</v>
      </c>
      <c r="R251" s="207">
        <f>Q251*H251</f>
        <v>0.0061290000000000008</v>
      </c>
      <c r="S251" s="207">
        <v>0</v>
      </c>
      <c r="T251" s="20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9" t="s">
        <v>130</v>
      </c>
      <c r="AT251" s="209" t="s">
        <v>126</v>
      </c>
      <c r="AU251" s="209" t="s">
        <v>81</v>
      </c>
      <c r="AY251" s="17" t="s">
        <v>125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7" t="s">
        <v>77</v>
      </c>
      <c r="BK251" s="210">
        <f>ROUND(I251*H251,2)</f>
        <v>0</v>
      </c>
      <c r="BL251" s="17" t="s">
        <v>130</v>
      </c>
      <c r="BM251" s="209" t="s">
        <v>338</v>
      </c>
    </row>
    <row r="252" s="14" customFormat="1">
      <c r="A252" s="14"/>
      <c r="B252" s="222"/>
      <c r="C252" s="223"/>
      <c r="D252" s="213" t="s">
        <v>132</v>
      </c>
      <c r="E252" s="224" t="s">
        <v>19</v>
      </c>
      <c r="F252" s="225" t="s">
        <v>339</v>
      </c>
      <c r="G252" s="223"/>
      <c r="H252" s="226">
        <v>102.15000000000001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2" t="s">
        <v>132</v>
      </c>
      <c r="AU252" s="232" t="s">
        <v>81</v>
      </c>
      <c r="AV252" s="14" t="s">
        <v>81</v>
      </c>
      <c r="AW252" s="14" t="s">
        <v>33</v>
      </c>
      <c r="AX252" s="14" t="s">
        <v>77</v>
      </c>
      <c r="AY252" s="232" t="s">
        <v>125</v>
      </c>
    </row>
    <row r="253" s="2" customFormat="1">
      <c r="A253" s="38"/>
      <c r="B253" s="39"/>
      <c r="C253" s="244" t="s">
        <v>340</v>
      </c>
      <c r="D253" s="244" t="s">
        <v>151</v>
      </c>
      <c r="E253" s="245" t="s">
        <v>341</v>
      </c>
      <c r="F253" s="246" t="s">
        <v>342</v>
      </c>
      <c r="G253" s="247" t="s">
        <v>159</v>
      </c>
      <c r="H253" s="248">
        <v>107.258</v>
      </c>
      <c r="I253" s="249"/>
      <c r="J253" s="250">
        <f>ROUND(I253*H253,2)</f>
        <v>0</v>
      </c>
      <c r="K253" s="246" t="s">
        <v>19</v>
      </c>
      <c r="L253" s="251"/>
      <c r="M253" s="252" t="s">
        <v>19</v>
      </c>
      <c r="N253" s="253" t="s">
        <v>43</v>
      </c>
      <c r="O253" s="84"/>
      <c r="P253" s="207">
        <f>O253*H253</f>
        <v>0</v>
      </c>
      <c r="Q253" s="207">
        <v>0.00059999999999999995</v>
      </c>
      <c r="R253" s="207">
        <f>Q253*H253</f>
        <v>0.06435479999999999</v>
      </c>
      <c r="S253" s="207">
        <v>0</v>
      </c>
      <c r="T253" s="20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9" t="s">
        <v>154</v>
      </c>
      <c r="AT253" s="209" t="s">
        <v>151</v>
      </c>
      <c r="AU253" s="209" t="s">
        <v>81</v>
      </c>
      <c r="AY253" s="17" t="s">
        <v>125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7" t="s">
        <v>77</v>
      </c>
      <c r="BK253" s="210">
        <f>ROUND(I253*H253,2)</f>
        <v>0</v>
      </c>
      <c r="BL253" s="17" t="s">
        <v>130</v>
      </c>
      <c r="BM253" s="209" t="s">
        <v>343</v>
      </c>
    </row>
    <row r="254" s="2" customFormat="1" ht="16.5" customHeight="1">
      <c r="A254" s="38"/>
      <c r="B254" s="39"/>
      <c r="C254" s="198" t="s">
        <v>344</v>
      </c>
      <c r="D254" s="198" t="s">
        <v>126</v>
      </c>
      <c r="E254" s="199" t="s">
        <v>345</v>
      </c>
      <c r="F254" s="200" t="s">
        <v>346</v>
      </c>
      <c r="G254" s="201" t="s">
        <v>137</v>
      </c>
      <c r="H254" s="202">
        <v>952.73900000000003</v>
      </c>
      <c r="I254" s="203"/>
      <c r="J254" s="204">
        <f>ROUND(I254*H254,2)</f>
        <v>0</v>
      </c>
      <c r="K254" s="200" t="s">
        <v>19</v>
      </c>
      <c r="L254" s="44"/>
      <c r="M254" s="205" t="s">
        <v>19</v>
      </c>
      <c r="N254" s="206" t="s">
        <v>43</v>
      </c>
      <c r="O254" s="84"/>
      <c r="P254" s="207">
        <f>O254*H254</f>
        <v>0</v>
      </c>
      <c r="Q254" s="207">
        <v>0</v>
      </c>
      <c r="R254" s="207">
        <f>Q254*H254</f>
        <v>0</v>
      </c>
      <c r="S254" s="207">
        <v>0</v>
      </c>
      <c r="T254" s="20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9" t="s">
        <v>130</v>
      </c>
      <c r="AT254" s="209" t="s">
        <v>126</v>
      </c>
      <c r="AU254" s="209" t="s">
        <v>81</v>
      </c>
      <c r="AY254" s="17" t="s">
        <v>125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7" t="s">
        <v>77</v>
      </c>
      <c r="BK254" s="210">
        <f>ROUND(I254*H254,2)</f>
        <v>0</v>
      </c>
      <c r="BL254" s="17" t="s">
        <v>130</v>
      </c>
      <c r="BM254" s="209" t="s">
        <v>347</v>
      </c>
    </row>
    <row r="255" s="13" customFormat="1">
      <c r="A255" s="13"/>
      <c r="B255" s="211"/>
      <c r="C255" s="212"/>
      <c r="D255" s="213" t="s">
        <v>132</v>
      </c>
      <c r="E255" s="214" t="s">
        <v>19</v>
      </c>
      <c r="F255" s="215" t="s">
        <v>190</v>
      </c>
      <c r="G255" s="212"/>
      <c r="H255" s="214" t="s">
        <v>19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1" t="s">
        <v>132</v>
      </c>
      <c r="AU255" s="221" t="s">
        <v>81</v>
      </c>
      <c r="AV255" s="13" t="s">
        <v>77</v>
      </c>
      <c r="AW255" s="13" t="s">
        <v>33</v>
      </c>
      <c r="AX255" s="13" t="s">
        <v>72</v>
      </c>
      <c r="AY255" s="221" t="s">
        <v>125</v>
      </c>
    </row>
    <row r="256" s="14" customFormat="1">
      <c r="A256" s="14"/>
      <c r="B256" s="222"/>
      <c r="C256" s="223"/>
      <c r="D256" s="213" t="s">
        <v>132</v>
      </c>
      <c r="E256" s="224" t="s">
        <v>19</v>
      </c>
      <c r="F256" s="225" t="s">
        <v>191</v>
      </c>
      <c r="G256" s="223"/>
      <c r="H256" s="226">
        <v>460.60000000000002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2" t="s">
        <v>132</v>
      </c>
      <c r="AU256" s="232" t="s">
        <v>81</v>
      </c>
      <c r="AV256" s="14" t="s">
        <v>81</v>
      </c>
      <c r="AW256" s="14" t="s">
        <v>33</v>
      </c>
      <c r="AX256" s="14" t="s">
        <v>72</v>
      </c>
      <c r="AY256" s="232" t="s">
        <v>125</v>
      </c>
    </row>
    <row r="257" s="13" customFormat="1">
      <c r="A257" s="13"/>
      <c r="B257" s="211"/>
      <c r="C257" s="212"/>
      <c r="D257" s="213" t="s">
        <v>132</v>
      </c>
      <c r="E257" s="214" t="s">
        <v>19</v>
      </c>
      <c r="F257" s="215" t="s">
        <v>192</v>
      </c>
      <c r="G257" s="212"/>
      <c r="H257" s="214" t="s">
        <v>19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1" t="s">
        <v>132</v>
      </c>
      <c r="AU257" s="221" t="s">
        <v>81</v>
      </c>
      <c r="AV257" s="13" t="s">
        <v>77</v>
      </c>
      <c r="AW257" s="13" t="s">
        <v>33</v>
      </c>
      <c r="AX257" s="13" t="s">
        <v>72</v>
      </c>
      <c r="AY257" s="221" t="s">
        <v>125</v>
      </c>
    </row>
    <row r="258" s="14" customFormat="1">
      <c r="A258" s="14"/>
      <c r="B258" s="222"/>
      <c r="C258" s="223"/>
      <c r="D258" s="213" t="s">
        <v>132</v>
      </c>
      <c r="E258" s="224" t="s">
        <v>19</v>
      </c>
      <c r="F258" s="225" t="s">
        <v>193</v>
      </c>
      <c r="G258" s="223"/>
      <c r="H258" s="226">
        <v>-168.86099999999999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32" t="s">
        <v>132</v>
      </c>
      <c r="AU258" s="232" t="s">
        <v>81</v>
      </c>
      <c r="AV258" s="14" t="s">
        <v>81</v>
      </c>
      <c r="AW258" s="14" t="s">
        <v>33</v>
      </c>
      <c r="AX258" s="14" t="s">
        <v>72</v>
      </c>
      <c r="AY258" s="232" t="s">
        <v>125</v>
      </c>
    </row>
    <row r="259" s="13" customFormat="1">
      <c r="A259" s="13"/>
      <c r="B259" s="211"/>
      <c r="C259" s="212"/>
      <c r="D259" s="213" t="s">
        <v>132</v>
      </c>
      <c r="E259" s="214" t="s">
        <v>19</v>
      </c>
      <c r="F259" s="215" t="s">
        <v>194</v>
      </c>
      <c r="G259" s="212"/>
      <c r="H259" s="214" t="s">
        <v>19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1" t="s">
        <v>132</v>
      </c>
      <c r="AU259" s="221" t="s">
        <v>81</v>
      </c>
      <c r="AV259" s="13" t="s">
        <v>77</v>
      </c>
      <c r="AW259" s="13" t="s">
        <v>33</v>
      </c>
      <c r="AX259" s="13" t="s">
        <v>72</v>
      </c>
      <c r="AY259" s="221" t="s">
        <v>125</v>
      </c>
    </row>
    <row r="260" s="14" customFormat="1">
      <c r="A260" s="14"/>
      <c r="B260" s="222"/>
      <c r="C260" s="223"/>
      <c r="D260" s="213" t="s">
        <v>132</v>
      </c>
      <c r="E260" s="224" t="s">
        <v>19</v>
      </c>
      <c r="F260" s="225" t="s">
        <v>195</v>
      </c>
      <c r="G260" s="223"/>
      <c r="H260" s="226">
        <v>497.05599999999998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2" t="s">
        <v>132</v>
      </c>
      <c r="AU260" s="232" t="s">
        <v>81</v>
      </c>
      <c r="AV260" s="14" t="s">
        <v>81</v>
      </c>
      <c r="AW260" s="14" t="s">
        <v>33</v>
      </c>
      <c r="AX260" s="14" t="s">
        <v>72</v>
      </c>
      <c r="AY260" s="232" t="s">
        <v>125</v>
      </c>
    </row>
    <row r="261" s="13" customFormat="1">
      <c r="A261" s="13"/>
      <c r="B261" s="211"/>
      <c r="C261" s="212"/>
      <c r="D261" s="213" t="s">
        <v>132</v>
      </c>
      <c r="E261" s="214" t="s">
        <v>19</v>
      </c>
      <c r="F261" s="215" t="s">
        <v>192</v>
      </c>
      <c r="G261" s="212"/>
      <c r="H261" s="214" t="s">
        <v>19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1" t="s">
        <v>132</v>
      </c>
      <c r="AU261" s="221" t="s">
        <v>81</v>
      </c>
      <c r="AV261" s="13" t="s">
        <v>77</v>
      </c>
      <c r="AW261" s="13" t="s">
        <v>33</v>
      </c>
      <c r="AX261" s="13" t="s">
        <v>72</v>
      </c>
      <c r="AY261" s="221" t="s">
        <v>125</v>
      </c>
    </row>
    <row r="262" s="14" customFormat="1">
      <c r="A262" s="14"/>
      <c r="B262" s="222"/>
      <c r="C262" s="223"/>
      <c r="D262" s="213" t="s">
        <v>132</v>
      </c>
      <c r="E262" s="224" t="s">
        <v>19</v>
      </c>
      <c r="F262" s="225" t="s">
        <v>196</v>
      </c>
      <c r="G262" s="223"/>
      <c r="H262" s="226">
        <v>-81.191999999999993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2" t="s">
        <v>132</v>
      </c>
      <c r="AU262" s="232" t="s">
        <v>81</v>
      </c>
      <c r="AV262" s="14" t="s">
        <v>81</v>
      </c>
      <c r="AW262" s="14" t="s">
        <v>33</v>
      </c>
      <c r="AX262" s="14" t="s">
        <v>72</v>
      </c>
      <c r="AY262" s="232" t="s">
        <v>125</v>
      </c>
    </row>
    <row r="263" s="13" customFormat="1">
      <c r="A263" s="13"/>
      <c r="B263" s="211"/>
      <c r="C263" s="212"/>
      <c r="D263" s="213" t="s">
        <v>132</v>
      </c>
      <c r="E263" s="214" t="s">
        <v>19</v>
      </c>
      <c r="F263" s="215" t="s">
        <v>197</v>
      </c>
      <c r="G263" s="212"/>
      <c r="H263" s="214" t="s">
        <v>19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1" t="s">
        <v>132</v>
      </c>
      <c r="AU263" s="221" t="s">
        <v>81</v>
      </c>
      <c r="AV263" s="13" t="s">
        <v>77</v>
      </c>
      <c r="AW263" s="13" t="s">
        <v>33</v>
      </c>
      <c r="AX263" s="13" t="s">
        <v>72</v>
      </c>
      <c r="AY263" s="221" t="s">
        <v>125</v>
      </c>
    </row>
    <row r="264" s="14" customFormat="1">
      <c r="A264" s="14"/>
      <c r="B264" s="222"/>
      <c r="C264" s="223"/>
      <c r="D264" s="213" t="s">
        <v>132</v>
      </c>
      <c r="E264" s="224" t="s">
        <v>19</v>
      </c>
      <c r="F264" s="225" t="s">
        <v>198</v>
      </c>
      <c r="G264" s="223"/>
      <c r="H264" s="226">
        <v>293.75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2" t="s">
        <v>132</v>
      </c>
      <c r="AU264" s="232" t="s">
        <v>81</v>
      </c>
      <c r="AV264" s="14" t="s">
        <v>81</v>
      </c>
      <c r="AW264" s="14" t="s">
        <v>33</v>
      </c>
      <c r="AX264" s="14" t="s">
        <v>72</v>
      </c>
      <c r="AY264" s="232" t="s">
        <v>125</v>
      </c>
    </row>
    <row r="265" s="13" customFormat="1">
      <c r="A265" s="13"/>
      <c r="B265" s="211"/>
      <c r="C265" s="212"/>
      <c r="D265" s="213" t="s">
        <v>132</v>
      </c>
      <c r="E265" s="214" t="s">
        <v>19</v>
      </c>
      <c r="F265" s="215" t="s">
        <v>192</v>
      </c>
      <c r="G265" s="212"/>
      <c r="H265" s="214" t="s">
        <v>19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1" t="s">
        <v>132</v>
      </c>
      <c r="AU265" s="221" t="s">
        <v>81</v>
      </c>
      <c r="AV265" s="13" t="s">
        <v>77</v>
      </c>
      <c r="AW265" s="13" t="s">
        <v>33</v>
      </c>
      <c r="AX265" s="13" t="s">
        <v>72</v>
      </c>
      <c r="AY265" s="221" t="s">
        <v>125</v>
      </c>
    </row>
    <row r="266" s="14" customFormat="1">
      <c r="A266" s="14"/>
      <c r="B266" s="222"/>
      <c r="C266" s="223"/>
      <c r="D266" s="213" t="s">
        <v>132</v>
      </c>
      <c r="E266" s="224" t="s">
        <v>19</v>
      </c>
      <c r="F266" s="225" t="s">
        <v>199</v>
      </c>
      <c r="G266" s="223"/>
      <c r="H266" s="226">
        <v>-48.613999999999997</v>
      </c>
      <c r="I266" s="227"/>
      <c r="J266" s="223"/>
      <c r="K266" s="223"/>
      <c r="L266" s="228"/>
      <c r="M266" s="229"/>
      <c r="N266" s="230"/>
      <c r="O266" s="230"/>
      <c r="P266" s="230"/>
      <c r="Q266" s="230"/>
      <c r="R266" s="230"/>
      <c r="S266" s="230"/>
      <c r="T266" s="23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2" t="s">
        <v>132</v>
      </c>
      <c r="AU266" s="232" t="s">
        <v>81</v>
      </c>
      <c r="AV266" s="14" t="s">
        <v>81</v>
      </c>
      <c r="AW266" s="14" t="s">
        <v>33</v>
      </c>
      <c r="AX266" s="14" t="s">
        <v>72</v>
      </c>
      <c r="AY266" s="232" t="s">
        <v>125</v>
      </c>
    </row>
    <row r="267" s="15" customFormat="1">
      <c r="A267" s="15"/>
      <c r="B267" s="233"/>
      <c r="C267" s="234"/>
      <c r="D267" s="213" t="s">
        <v>132</v>
      </c>
      <c r="E267" s="235" t="s">
        <v>19</v>
      </c>
      <c r="F267" s="236" t="s">
        <v>144</v>
      </c>
      <c r="G267" s="234"/>
      <c r="H267" s="237">
        <v>952.73900000000003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43" t="s">
        <v>132</v>
      </c>
      <c r="AU267" s="243" t="s">
        <v>81</v>
      </c>
      <c r="AV267" s="15" t="s">
        <v>130</v>
      </c>
      <c r="AW267" s="15" t="s">
        <v>33</v>
      </c>
      <c r="AX267" s="15" t="s">
        <v>77</v>
      </c>
      <c r="AY267" s="243" t="s">
        <v>125</v>
      </c>
    </row>
    <row r="268" s="12" customFormat="1" ht="22.8" customHeight="1">
      <c r="A268" s="12"/>
      <c r="B268" s="184"/>
      <c r="C268" s="185"/>
      <c r="D268" s="186" t="s">
        <v>71</v>
      </c>
      <c r="E268" s="254" t="s">
        <v>180</v>
      </c>
      <c r="F268" s="254" t="s">
        <v>348</v>
      </c>
      <c r="G268" s="185"/>
      <c r="H268" s="185"/>
      <c r="I268" s="188"/>
      <c r="J268" s="255">
        <f>BK268</f>
        <v>0</v>
      </c>
      <c r="K268" s="185"/>
      <c r="L268" s="190"/>
      <c r="M268" s="191"/>
      <c r="N268" s="192"/>
      <c r="O268" s="192"/>
      <c r="P268" s="193">
        <f>SUM(P269:P314)</f>
        <v>0</v>
      </c>
      <c r="Q268" s="192"/>
      <c r="R268" s="193">
        <f>SUM(R269:R314)</f>
        <v>0.001926</v>
      </c>
      <c r="S268" s="192"/>
      <c r="T268" s="194">
        <f>SUM(T269:T314)</f>
        <v>18.980917000000005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5" t="s">
        <v>77</v>
      </c>
      <c r="AT268" s="196" t="s">
        <v>71</v>
      </c>
      <c r="AU268" s="196" t="s">
        <v>77</v>
      </c>
      <c r="AY268" s="195" t="s">
        <v>125</v>
      </c>
      <c r="BK268" s="197">
        <f>SUM(BK269:BK314)</f>
        <v>0</v>
      </c>
    </row>
    <row r="269" s="2" customFormat="1" ht="33" customHeight="1">
      <c r="A269" s="38"/>
      <c r="B269" s="39"/>
      <c r="C269" s="198" t="s">
        <v>349</v>
      </c>
      <c r="D269" s="198" t="s">
        <v>126</v>
      </c>
      <c r="E269" s="199" t="s">
        <v>350</v>
      </c>
      <c r="F269" s="200" t="s">
        <v>351</v>
      </c>
      <c r="G269" s="201" t="s">
        <v>137</v>
      </c>
      <c r="H269" s="202">
        <v>1369.3499999999999</v>
      </c>
      <c r="I269" s="203"/>
      <c r="J269" s="204">
        <f>ROUND(I269*H269,2)</f>
        <v>0</v>
      </c>
      <c r="K269" s="200" t="s">
        <v>19</v>
      </c>
      <c r="L269" s="44"/>
      <c r="M269" s="205" t="s">
        <v>19</v>
      </c>
      <c r="N269" s="206" t="s">
        <v>43</v>
      </c>
      <c r="O269" s="84"/>
      <c r="P269" s="207">
        <f>O269*H269</f>
        <v>0</v>
      </c>
      <c r="Q269" s="207">
        <v>0</v>
      </c>
      <c r="R269" s="207">
        <f>Q269*H269</f>
        <v>0</v>
      </c>
      <c r="S269" s="207">
        <v>0</v>
      </c>
      <c r="T269" s="20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09" t="s">
        <v>130</v>
      </c>
      <c r="AT269" s="209" t="s">
        <v>126</v>
      </c>
      <c r="AU269" s="209" t="s">
        <v>81</v>
      </c>
      <c r="AY269" s="17" t="s">
        <v>125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7" t="s">
        <v>77</v>
      </c>
      <c r="BK269" s="210">
        <f>ROUND(I269*H269,2)</f>
        <v>0</v>
      </c>
      <c r="BL269" s="17" t="s">
        <v>130</v>
      </c>
      <c r="BM269" s="209" t="s">
        <v>352</v>
      </c>
    </row>
    <row r="270" s="13" customFormat="1">
      <c r="A270" s="13"/>
      <c r="B270" s="211"/>
      <c r="C270" s="212"/>
      <c r="D270" s="213" t="s">
        <v>132</v>
      </c>
      <c r="E270" s="214" t="s">
        <v>19</v>
      </c>
      <c r="F270" s="215" t="s">
        <v>353</v>
      </c>
      <c r="G270" s="212"/>
      <c r="H270" s="214" t="s">
        <v>19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1" t="s">
        <v>132</v>
      </c>
      <c r="AU270" s="221" t="s">
        <v>81</v>
      </c>
      <c r="AV270" s="13" t="s">
        <v>77</v>
      </c>
      <c r="AW270" s="13" t="s">
        <v>33</v>
      </c>
      <c r="AX270" s="13" t="s">
        <v>72</v>
      </c>
      <c r="AY270" s="221" t="s">
        <v>125</v>
      </c>
    </row>
    <row r="271" s="14" customFormat="1">
      <c r="A271" s="14"/>
      <c r="B271" s="222"/>
      <c r="C271" s="223"/>
      <c r="D271" s="213" t="s">
        <v>132</v>
      </c>
      <c r="E271" s="224" t="s">
        <v>19</v>
      </c>
      <c r="F271" s="225" t="s">
        <v>354</v>
      </c>
      <c r="G271" s="223"/>
      <c r="H271" s="226">
        <v>1369.3499999999999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2" t="s">
        <v>132</v>
      </c>
      <c r="AU271" s="232" t="s">
        <v>81</v>
      </c>
      <c r="AV271" s="14" t="s">
        <v>81</v>
      </c>
      <c r="AW271" s="14" t="s">
        <v>33</v>
      </c>
      <c r="AX271" s="14" t="s">
        <v>77</v>
      </c>
      <c r="AY271" s="232" t="s">
        <v>125</v>
      </c>
    </row>
    <row r="272" s="2" customFormat="1" ht="33" customHeight="1">
      <c r="A272" s="38"/>
      <c r="B272" s="39"/>
      <c r="C272" s="198" t="s">
        <v>355</v>
      </c>
      <c r="D272" s="198" t="s">
        <v>126</v>
      </c>
      <c r="E272" s="199" t="s">
        <v>356</v>
      </c>
      <c r="F272" s="200" t="s">
        <v>357</v>
      </c>
      <c r="G272" s="201" t="s">
        <v>137</v>
      </c>
      <c r="H272" s="202">
        <v>164322</v>
      </c>
      <c r="I272" s="203"/>
      <c r="J272" s="204">
        <f>ROUND(I272*H272,2)</f>
        <v>0</v>
      </c>
      <c r="K272" s="200" t="s">
        <v>19</v>
      </c>
      <c r="L272" s="44"/>
      <c r="M272" s="205" t="s">
        <v>19</v>
      </c>
      <c r="N272" s="206" t="s">
        <v>43</v>
      </c>
      <c r="O272" s="84"/>
      <c r="P272" s="207">
        <f>O272*H272</f>
        <v>0</v>
      </c>
      <c r="Q272" s="207">
        <v>0</v>
      </c>
      <c r="R272" s="207">
        <f>Q272*H272</f>
        <v>0</v>
      </c>
      <c r="S272" s="207">
        <v>0</v>
      </c>
      <c r="T272" s="20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9" t="s">
        <v>130</v>
      </c>
      <c r="AT272" s="209" t="s">
        <v>126</v>
      </c>
      <c r="AU272" s="209" t="s">
        <v>81</v>
      </c>
      <c r="AY272" s="17" t="s">
        <v>125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17" t="s">
        <v>77</v>
      </c>
      <c r="BK272" s="210">
        <f>ROUND(I272*H272,2)</f>
        <v>0</v>
      </c>
      <c r="BL272" s="17" t="s">
        <v>130</v>
      </c>
      <c r="BM272" s="209" t="s">
        <v>358</v>
      </c>
    </row>
    <row r="273" s="14" customFormat="1">
      <c r="A273" s="14"/>
      <c r="B273" s="222"/>
      <c r="C273" s="223"/>
      <c r="D273" s="213" t="s">
        <v>132</v>
      </c>
      <c r="E273" s="224" t="s">
        <v>19</v>
      </c>
      <c r="F273" s="225" t="s">
        <v>359</v>
      </c>
      <c r="G273" s="223"/>
      <c r="H273" s="226">
        <v>164322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2" t="s">
        <v>132</v>
      </c>
      <c r="AU273" s="232" t="s">
        <v>81</v>
      </c>
      <c r="AV273" s="14" t="s">
        <v>81</v>
      </c>
      <c r="AW273" s="14" t="s">
        <v>33</v>
      </c>
      <c r="AX273" s="14" t="s">
        <v>77</v>
      </c>
      <c r="AY273" s="232" t="s">
        <v>125</v>
      </c>
    </row>
    <row r="274" s="2" customFormat="1" ht="33" customHeight="1">
      <c r="A274" s="38"/>
      <c r="B274" s="39"/>
      <c r="C274" s="198" t="s">
        <v>360</v>
      </c>
      <c r="D274" s="198" t="s">
        <v>126</v>
      </c>
      <c r="E274" s="199" t="s">
        <v>361</v>
      </c>
      <c r="F274" s="200" t="s">
        <v>362</v>
      </c>
      <c r="G274" s="201" t="s">
        <v>137</v>
      </c>
      <c r="H274" s="202">
        <v>1369.3499999999999</v>
      </c>
      <c r="I274" s="203"/>
      <c r="J274" s="204">
        <f>ROUND(I274*H274,2)</f>
        <v>0</v>
      </c>
      <c r="K274" s="200" t="s">
        <v>19</v>
      </c>
      <c r="L274" s="44"/>
      <c r="M274" s="205" t="s">
        <v>19</v>
      </c>
      <c r="N274" s="206" t="s">
        <v>43</v>
      </c>
      <c r="O274" s="84"/>
      <c r="P274" s="207">
        <f>O274*H274</f>
        <v>0</v>
      </c>
      <c r="Q274" s="207">
        <v>0</v>
      </c>
      <c r="R274" s="207">
        <f>Q274*H274</f>
        <v>0</v>
      </c>
      <c r="S274" s="207">
        <v>0</v>
      </c>
      <c r="T274" s="20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9" t="s">
        <v>130</v>
      </c>
      <c r="AT274" s="209" t="s">
        <v>126</v>
      </c>
      <c r="AU274" s="209" t="s">
        <v>81</v>
      </c>
      <c r="AY274" s="17" t="s">
        <v>125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7" t="s">
        <v>77</v>
      </c>
      <c r="BK274" s="210">
        <f>ROUND(I274*H274,2)</f>
        <v>0</v>
      </c>
      <c r="BL274" s="17" t="s">
        <v>130</v>
      </c>
      <c r="BM274" s="209" t="s">
        <v>363</v>
      </c>
    </row>
    <row r="275" s="13" customFormat="1">
      <c r="A275" s="13"/>
      <c r="B275" s="211"/>
      <c r="C275" s="212"/>
      <c r="D275" s="213" t="s">
        <v>132</v>
      </c>
      <c r="E275" s="214" t="s">
        <v>19</v>
      </c>
      <c r="F275" s="215" t="s">
        <v>353</v>
      </c>
      <c r="G275" s="212"/>
      <c r="H275" s="214" t="s">
        <v>19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1" t="s">
        <v>132</v>
      </c>
      <c r="AU275" s="221" t="s">
        <v>81</v>
      </c>
      <c r="AV275" s="13" t="s">
        <v>77</v>
      </c>
      <c r="AW275" s="13" t="s">
        <v>33</v>
      </c>
      <c r="AX275" s="13" t="s">
        <v>72</v>
      </c>
      <c r="AY275" s="221" t="s">
        <v>125</v>
      </c>
    </row>
    <row r="276" s="14" customFormat="1">
      <c r="A276" s="14"/>
      <c r="B276" s="222"/>
      <c r="C276" s="223"/>
      <c r="D276" s="213" t="s">
        <v>132</v>
      </c>
      <c r="E276" s="224" t="s">
        <v>19</v>
      </c>
      <c r="F276" s="225" t="s">
        <v>354</v>
      </c>
      <c r="G276" s="223"/>
      <c r="H276" s="226">
        <v>1369.3499999999999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2" t="s">
        <v>132</v>
      </c>
      <c r="AU276" s="232" t="s">
        <v>81</v>
      </c>
      <c r="AV276" s="14" t="s">
        <v>81</v>
      </c>
      <c r="AW276" s="14" t="s">
        <v>33</v>
      </c>
      <c r="AX276" s="14" t="s">
        <v>77</v>
      </c>
      <c r="AY276" s="232" t="s">
        <v>125</v>
      </c>
    </row>
    <row r="277" s="2" customFormat="1" ht="16.5" customHeight="1">
      <c r="A277" s="38"/>
      <c r="B277" s="39"/>
      <c r="C277" s="198" t="s">
        <v>364</v>
      </c>
      <c r="D277" s="198" t="s">
        <v>126</v>
      </c>
      <c r="E277" s="199" t="s">
        <v>365</v>
      </c>
      <c r="F277" s="200" t="s">
        <v>366</v>
      </c>
      <c r="G277" s="201" t="s">
        <v>137</v>
      </c>
      <c r="H277" s="202">
        <v>1369.3499999999999</v>
      </c>
      <c r="I277" s="203"/>
      <c r="J277" s="204">
        <f>ROUND(I277*H277,2)</f>
        <v>0</v>
      </c>
      <c r="K277" s="200" t="s">
        <v>19</v>
      </c>
      <c r="L277" s="44"/>
      <c r="M277" s="205" t="s">
        <v>19</v>
      </c>
      <c r="N277" s="206" t="s">
        <v>43</v>
      </c>
      <c r="O277" s="84"/>
      <c r="P277" s="207">
        <f>O277*H277</f>
        <v>0</v>
      </c>
      <c r="Q277" s="207">
        <v>0</v>
      </c>
      <c r="R277" s="207">
        <f>Q277*H277</f>
        <v>0</v>
      </c>
      <c r="S277" s="207">
        <v>0</v>
      </c>
      <c r="T277" s="20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9" t="s">
        <v>130</v>
      </c>
      <c r="AT277" s="209" t="s">
        <v>126</v>
      </c>
      <c r="AU277" s="209" t="s">
        <v>81</v>
      </c>
      <c r="AY277" s="17" t="s">
        <v>125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17" t="s">
        <v>77</v>
      </c>
      <c r="BK277" s="210">
        <f>ROUND(I277*H277,2)</f>
        <v>0</v>
      </c>
      <c r="BL277" s="17" t="s">
        <v>130</v>
      </c>
      <c r="BM277" s="209" t="s">
        <v>367</v>
      </c>
    </row>
    <row r="278" s="2" customFormat="1" ht="21.75" customHeight="1">
      <c r="A278" s="38"/>
      <c r="B278" s="39"/>
      <c r="C278" s="198" t="s">
        <v>368</v>
      </c>
      <c r="D278" s="198" t="s">
        <v>126</v>
      </c>
      <c r="E278" s="199" t="s">
        <v>369</v>
      </c>
      <c r="F278" s="200" t="s">
        <v>370</v>
      </c>
      <c r="G278" s="201" t="s">
        <v>137</v>
      </c>
      <c r="H278" s="202">
        <v>164322</v>
      </c>
      <c r="I278" s="203"/>
      <c r="J278" s="204">
        <f>ROUND(I278*H278,2)</f>
        <v>0</v>
      </c>
      <c r="K278" s="200" t="s">
        <v>19</v>
      </c>
      <c r="L278" s="44"/>
      <c r="M278" s="205" t="s">
        <v>19</v>
      </c>
      <c r="N278" s="206" t="s">
        <v>43</v>
      </c>
      <c r="O278" s="84"/>
      <c r="P278" s="207">
        <f>O278*H278</f>
        <v>0</v>
      </c>
      <c r="Q278" s="207">
        <v>0</v>
      </c>
      <c r="R278" s="207">
        <f>Q278*H278</f>
        <v>0</v>
      </c>
      <c r="S278" s="207">
        <v>0</v>
      </c>
      <c r="T278" s="20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09" t="s">
        <v>130</v>
      </c>
      <c r="AT278" s="209" t="s">
        <v>126</v>
      </c>
      <c r="AU278" s="209" t="s">
        <v>81</v>
      </c>
      <c r="AY278" s="17" t="s">
        <v>125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17" t="s">
        <v>77</v>
      </c>
      <c r="BK278" s="210">
        <f>ROUND(I278*H278,2)</f>
        <v>0</v>
      </c>
      <c r="BL278" s="17" t="s">
        <v>130</v>
      </c>
      <c r="BM278" s="209" t="s">
        <v>371</v>
      </c>
    </row>
    <row r="279" s="14" customFormat="1">
      <c r="A279" s="14"/>
      <c r="B279" s="222"/>
      <c r="C279" s="223"/>
      <c r="D279" s="213" t="s">
        <v>132</v>
      </c>
      <c r="E279" s="224" t="s">
        <v>19</v>
      </c>
      <c r="F279" s="225" t="s">
        <v>372</v>
      </c>
      <c r="G279" s="223"/>
      <c r="H279" s="226">
        <v>164322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2" t="s">
        <v>132</v>
      </c>
      <c r="AU279" s="232" t="s">
        <v>81</v>
      </c>
      <c r="AV279" s="14" t="s">
        <v>81</v>
      </c>
      <c r="AW279" s="14" t="s">
        <v>33</v>
      </c>
      <c r="AX279" s="14" t="s">
        <v>77</v>
      </c>
      <c r="AY279" s="232" t="s">
        <v>125</v>
      </c>
    </row>
    <row r="280" s="2" customFormat="1" ht="21.75" customHeight="1">
      <c r="A280" s="38"/>
      <c r="B280" s="39"/>
      <c r="C280" s="198" t="s">
        <v>373</v>
      </c>
      <c r="D280" s="198" t="s">
        <v>126</v>
      </c>
      <c r="E280" s="199" t="s">
        <v>374</v>
      </c>
      <c r="F280" s="200" t="s">
        <v>375</v>
      </c>
      <c r="G280" s="201" t="s">
        <v>137</v>
      </c>
      <c r="H280" s="202">
        <v>1369.3499999999999</v>
      </c>
      <c r="I280" s="203"/>
      <c r="J280" s="204">
        <f>ROUND(I280*H280,2)</f>
        <v>0</v>
      </c>
      <c r="K280" s="200" t="s">
        <v>19</v>
      </c>
      <c r="L280" s="44"/>
      <c r="M280" s="205" t="s">
        <v>19</v>
      </c>
      <c r="N280" s="206" t="s">
        <v>43</v>
      </c>
      <c r="O280" s="84"/>
      <c r="P280" s="207">
        <f>O280*H280</f>
        <v>0</v>
      </c>
      <c r="Q280" s="207">
        <v>0</v>
      </c>
      <c r="R280" s="207">
        <f>Q280*H280</f>
        <v>0</v>
      </c>
      <c r="S280" s="207">
        <v>0</v>
      </c>
      <c r="T280" s="20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09" t="s">
        <v>130</v>
      </c>
      <c r="AT280" s="209" t="s">
        <v>126</v>
      </c>
      <c r="AU280" s="209" t="s">
        <v>81</v>
      </c>
      <c r="AY280" s="17" t="s">
        <v>125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17" t="s">
        <v>77</v>
      </c>
      <c r="BK280" s="210">
        <f>ROUND(I280*H280,2)</f>
        <v>0</v>
      </c>
      <c r="BL280" s="17" t="s">
        <v>130</v>
      </c>
      <c r="BM280" s="209" t="s">
        <v>376</v>
      </c>
    </row>
    <row r="281" s="14" customFormat="1">
      <c r="A281" s="14"/>
      <c r="B281" s="222"/>
      <c r="C281" s="223"/>
      <c r="D281" s="213" t="s">
        <v>132</v>
      </c>
      <c r="E281" s="224" t="s">
        <v>19</v>
      </c>
      <c r="F281" s="225" t="s">
        <v>377</v>
      </c>
      <c r="G281" s="223"/>
      <c r="H281" s="226">
        <v>1369.3499999999999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2" t="s">
        <v>132</v>
      </c>
      <c r="AU281" s="232" t="s">
        <v>81</v>
      </c>
      <c r="AV281" s="14" t="s">
        <v>81</v>
      </c>
      <c r="AW281" s="14" t="s">
        <v>33</v>
      </c>
      <c r="AX281" s="14" t="s">
        <v>77</v>
      </c>
      <c r="AY281" s="232" t="s">
        <v>125</v>
      </c>
    </row>
    <row r="282" s="2" customFormat="1" ht="16.5" customHeight="1">
      <c r="A282" s="38"/>
      <c r="B282" s="39"/>
      <c r="C282" s="198" t="s">
        <v>378</v>
      </c>
      <c r="D282" s="198" t="s">
        <v>126</v>
      </c>
      <c r="E282" s="199" t="s">
        <v>379</v>
      </c>
      <c r="F282" s="200" t="s">
        <v>380</v>
      </c>
      <c r="G282" s="201" t="s">
        <v>159</v>
      </c>
      <c r="H282" s="202">
        <v>13.4</v>
      </c>
      <c r="I282" s="203"/>
      <c r="J282" s="204">
        <f>ROUND(I282*H282,2)</f>
        <v>0</v>
      </c>
      <c r="K282" s="200" t="s">
        <v>19</v>
      </c>
      <c r="L282" s="44"/>
      <c r="M282" s="205" t="s">
        <v>19</v>
      </c>
      <c r="N282" s="206" t="s">
        <v>43</v>
      </c>
      <c r="O282" s="84"/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09" t="s">
        <v>130</v>
      </c>
      <c r="AT282" s="209" t="s">
        <v>126</v>
      </c>
      <c r="AU282" s="209" t="s">
        <v>81</v>
      </c>
      <c r="AY282" s="17" t="s">
        <v>125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7" t="s">
        <v>77</v>
      </c>
      <c r="BK282" s="210">
        <f>ROUND(I282*H282,2)</f>
        <v>0</v>
      </c>
      <c r="BL282" s="17" t="s">
        <v>130</v>
      </c>
      <c r="BM282" s="209" t="s">
        <v>381</v>
      </c>
    </row>
    <row r="283" s="14" customFormat="1">
      <c r="A283" s="14"/>
      <c r="B283" s="222"/>
      <c r="C283" s="223"/>
      <c r="D283" s="213" t="s">
        <v>132</v>
      </c>
      <c r="E283" s="224" t="s">
        <v>19</v>
      </c>
      <c r="F283" s="225" t="s">
        <v>382</v>
      </c>
      <c r="G283" s="223"/>
      <c r="H283" s="226">
        <v>13.4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2" t="s">
        <v>132</v>
      </c>
      <c r="AU283" s="232" t="s">
        <v>81</v>
      </c>
      <c r="AV283" s="14" t="s">
        <v>81</v>
      </c>
      <c r="AW283" s="14" t="s">
        <v>33</v>
      </c>
      <c r="AX283" s="14" t="s">
        <v>77</v>
      </c>
      <c r="AY283" s="232" t="s">
        <v>125</v>
      </c>
    </row>
    <row r="284" s="2" customFormat="1">
      <c r="A284" s="38"/>
      <c r="B284" s="39"/>
      <c r="C284" s="198" t="s">
        <v>383</v>
      </c>
      <c r="D284" s="198" t="s">
        <v>126</v>
      </c>
      <c r="E284" s="199" t="s">
        <v>384</v>
      </c>
      <c r="F284" s="200" t="s">
        <v>385</v>
      </c>
      <c r="G284" s="201" t="s">
        <v>159</v>
      </c>
      <c r="H284" s="202">
        <v>1608</v>
      </c>
      <c r="I284" s="203"/>
      <c r="J284" s="204">
        <f>ROUND(I284*H284,2)</f>
        <v>0</v>
      </c>
      <c r="K284" s="200" t="s">
        <v>19</v>
      </c>
      <c r="L284" s="44"/>
      <c r="M284" s="205" t="s">
        <v>19</v>
      </c>
      <c r="N284" s="206" t="s">
        <v>43</v>
      </c>
      <c r="O284" s="84"/>
      <c r="P284" s="207">
        <f>O284*H284</f>
        <v>0</v>
      </c>
      <c r="Q284" s="207">
        <v>0</v>
      </c>
      <c r="R284" s="207">
        <f>Q284*H284</f>
        <v>0</v>
      </c>
      <c r="S284" s="207">
        <v>0</v>
      </c>
      <c r="T284" s="20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09" t="s">
        <v>130</v>
      </c>
      <c r="AT284" s="209" t="s">
        <v>126</v>
      </c>
      <c r="AU284" s="209" t="s">
        <v>81</v>
      </c>
      <c r="AY284" s="17" t="s">
        <v>125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17" t="s">
        <v>77</v>
      </c>
      <c r="BK284" s="210">
        <f>ROUND(I284*H284,2)</f>
        <v>0</v>
      </c>
      <c r="BL284" s="17" t="s">
        <v>130</v>
      </c>
      <c r="BM284" s="209" t="s">
        <v>386</v>
      </c>
    </row>
    <row r="285" s="14" customFormat="1">
      <c r="A285" s="14"/>
      <c r="B285" s="222"/>
      <c r="C285" s="223"/>
      <c r="D285" s="213" t="s">
        <v>132</v>
      </c>
      <c r="E285" s="224" t="s">
        <v>19</v>
      </c>
      <c r="F285" s="225" t="s">
        <v>387</v>
      </c>
      <c r="G285" s="223"/>
      <c r="H285" s="226">
        <v>1608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2" t="s">
        <v>132</v>
      </c>
      <c r="AU285" s="232" t="s">
        <v>81</v>
      </c>
      <c r="AV285" s="14" t="s">
        <v>81</v>
      </c>
      <c r="AW285" s="14" t="s">
        <v>33</v>
      </c>
      <c r="AX285" s="14" t="s">
        <v>77</v>
      </c>
      <c r="AY285" s="232" t="s">
        <v>125</v>
      </c>
    </row>
    <row r="286" s="2" customFormat="1" ht="16.5" customHeight="1">
      <c r="A286" s="38"/>
      <c r="B286" s="39"/>
      <c r="C286" s="198" t="s">
        <v>388</v>
      </c>
      <c r="D286" s="198" t="s">
        <v>126</v>
      </c>
      <c r="E286" s="199" t="s">
        <v>389</v>
      </c>
      <c r="F286" s="200" t="s">
        <v>390</v>
      </c>
      <c r="G286" s="201" t="s">
        <v>159</v>
      </c>
      <c r="H286" s="202">
        <v>13.4</v>
      </c>
      <c r="I286" s="203"/>
      <c r="J286" s="204">
        <f>ROUND(I286*H286,2)</f>
        <v>0</v>
      </c>
      <c r="K286" s="200" t="s">
        <v>19</v>
      </c>
      <c r="L286" s="44"/>
      <c r="M286" s="205" t="s">
        <v>19</v>
      </c>
      <c r="N286" s="206" t="s">
        <v>43</v>
      </c>
      <c r="O286" s="84"/>
      <c r="P286" s="207">
        <f>O286*H286</f>
        <v>0</v>
      </c>
      <c r="Q286" s="207">
        <v>0</v>
      </c>
      <c r="R286" s="207">
        <f>Q286*H286</f>
        <v>0</v>
      </c>
      <c r="S286" s="207">
        <v>0</v>
      </c>
      <c r="T286" s="20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09" t="s">
        <v>130</v>
      </c>
      <c r="AT286" s="209" t="s">
        <v>126</v>
      </c>
      <c r="AU286" s="209" t="s">
        <v>81</v>
      </c>
      <c r="AY286" s="17" t="s">
        <v>125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17" t="s">
        <v>77</v>
      </c>
      <c r="BK286" s="210">
        <f>ROUND(I286*H286,2)</f>
        <v>0</v>
      </c>
      <c r="BL286" s="17" t="s">
        <v>130</v>
      </c>
      <c r="BM286" s="209" t="s">
        <v>391</v>
      </c>
    </row>
    <row r="287" s="14" customFormat="1">
      <c r="A287" s="14"/>
      <c r="B287" s="222"/>
      <c r="C287" s="223"/>
      <c r="D287" s="213" t="s">
        <v>132</v>
      </c>
      <c r="E287" s="224" t="s">
        <v>19</v>
      </c>
      <c r="F287" s="225" t="s">
        <v>392</v>
      </c>
      <c r="G287" s="223"/>
      <c r="H287" s="226">
        <v>13.4</v>
      </c>
      <c r="I287" s="227"/>
      <c r="J287" s="223"/>
      <c r="K287" s="223"/>
      <c r="L287" s="228"/>
      <c r="M287" s="229"/>
      <c r="N287" s="230"/>
      <c r="O287" s="230"/>
      <c r="P287" s="230"/>
      <c r="Q287" s="230"/>
      <c r="R287" s="230"/>
      <c r="S287" s="230"/>
      <c r="T287" s="23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2" t="s">
        <v>132</v>
      </c>
      <c r="AU287" s="232" t="s">
        <v>81</v>
      </c>
      <c r="AV287" s="14" t="s">
        <v>81</v>
      </c>
      <c r="AW287" s="14" t="s">
        <v>33</v>
      </c>
      <c r="AX287" s="14" t="s">
        <v>77</v>
      </c>
      <c r="AY287" s="232" t="s">
        <v>125</v>
      </c>
    </row>
    <row r="288" s="2" customFormat="1" ht="21.75" customHeight="1">
      <c r="A288" s="38"/>
      <c r="B288" s="39"/>
      <c r="C288" s="198" t="s">
        <v>393</v>
      </c>
      <c r="D288" s="198" t="s">
        <v>126</v>
      </c>
      <c r="E288" s="199" t="s">
        <v>394</v>
      </c>
      <c r="F288" s="200" t="s">
        <v>395</v>
      </c>
      <c r="G288" s="201" t="s">
        <v>137</v>
      </c>
      <c r="H288" s="202">
        <v>9.4900000000000002</v>
      </c>
      <c r="I288" s="203"/>
      <c r="J288" s="204">
        <f>ROUND(I288*H288,2)</f>
        <v>0</v>
      </c>
      <c r="K288" s="200" t="s">
        <v>19</v>
      </c>
      <c r="L288" s="44"/>
      <c r="M288" s="205" t="s">
        <v>19</v>
      </c>
      <c r="N288" s="206" t="s">
        <v>43</v>
      </c>
      <c r="O288" s="84"/>
      <c r="P288" s="207">
        <f>O288*H288</f>
        <v>0</v>
      </c>
      <c r="Q288" s="207">
        <v>0</v>
      </c>
      <c r="R288" s="207">
        <f>Q288*H288</f>
        <v>0</v>
      </c>
      <c r="S288" s="207">
        <v>0.11700000000000001</v>
      </c>
      <c r="T288" s="208">
        <f>S288*H288</f>
        <v>1.11033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09" t="s">
        <v>130</v>
      </c>
      <c r="AT288" s="209" t="s">
        <v>126</v>
      </c>
      <c r="AU288" s="209" t="s">
        <v>81</v>
      </c>
      <c r="AY288" s="17" t="s">
        <v>125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7" t="s">
        <v>77</v>
      </c>
      <c r="BK288" s="210">
        <f>ROUND(I288*H288,2)</f>
        <v>0</v>
      </c>
      <c r="BL288" s="17" t="s">
        <v>130</v>
      </c>
      <c r="BM288" s="209" t="s">
        <v>396</v>
      </c>
    </row>
    <row r="289" s="13" customFormat="1">
      <c r="A289" s="13"/>
      <c r="B289" s="211"/>
      <c r="C289" s="212"/>
      <c r="D289" s="213" t="s">
        <v>132</v>
      </c>
      <c r="E289" s="214" t="s">
        <v>19</v>
      </c>
      <c r="F289" s="215" t="s">
        <v>397</v>
      </c>
      <c r="G289" s="212"/>
      <c r="H289" s="214" t="s">
        <v>19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1" t="s">
        <v>132</v>
      </c>
      <c r="AU289" s="221" t="s">
        <v>81</v>
      </c>
      <c r="AV289" s="13" t="s">
        <v>77</v>
      </c>
      <c r="AW289" s="13" t="s">
        <v>33</v>
      </c>
      <c r="AX289" s="13" t="s">
        <v>72</v>
      </c>
      <c r="AY289" s="221" t="s">
        <v>125</v>
      </c>
    </row>
    <row r="290" s="14" customFormat="1">
      <c r="A290" s="14"/>
      <c r="B290" s="222"/>
      <c r="C290" s="223"/>
      <c r="D290" s="213" t="s">
        <v>132</v>
      </c>
      <c r="E290" s="224" t="s">
        <v>19</v>
      </c>
      <c r="F290" s="225" t="s">
        <v>398</v>
      </c>
      <c r="G290" s="223"/>
      <c r="H290" s="226">
        <v>9.4900000000000002</v>
      </c>
      <c r="I290" s="227"/>
      <c r="J290" s="223"/>
      <c r="K290" s="223"/>
      <c r="L290" s="228"/>
      <c r="M290" s="229"/>
      <c r="N290" s="230"/>
      <c r="O290" s="230"/>
      <c r="P290" s="230"/>
      <c r="Q290" s="230"/>
      <c r="R290" s="230"/>
      <c r="S290" s="230"/>
      <c r="T290" s="23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2" t="s">
        <v>132</v>
      </c>
      <c r="AU290" s="232" t="s">
        <v>81</v>
      </c>
      <c r="AV290" s="14" t="s">
        <v>81</v>
      </c>
      <c r="AW290" s="14" t="s">
        <v>33</v>
      </c>
      <c r="AX290" s="14" t="s">
        <v>77</v>
      </c>
      <c r="AY290" s="232" t="s">
        <v>125</v>
      </c>
    </row>
    <row r="291" s="2" customFormat="1">
      <c r="A291" s="38"/>
      <c r="B291" s="39"/>
      <c r="C291" s="198" t="s">
        <v>399</v>
      </c>
      <c r="D291" s="198" t="s">
        <v>126</v>
      </c>
      <c r="E291" s="199" t="s">
        <v>400</v>
      </c>
      <c r="F291" s="200" t="s">
        <v>401</v>
      </c>
      <c r="G291" s="201" t="s">
        <v>137</v>
      </c>
      <c r="H291" s="202">
        <v>194.71899999999999</v>
      </c>
      <c r="I291" s="203"/>
      <c r="J291" s="204">
        <f>ROUND(I291*H291,2)</f>
        <v>0</v>
      </c>
      <c r="K291" s="200" t="s">
        <v>19</v>
      </c>
      <c r="L291" s="44"/>
      <c r="M291" s="205" t="s">
        <v>19</v>
      </c>
      <c r="N291" s="206" t="s">
        <v>43</v>
      </c>
      <c r="O291" s="84"/>
      <c r="P291" s="207">
        <f>O291*H291</f>
        <v>0</v>
      </c>
      <c r="Q291" s="207">
        <v>0</v>
      </c>
      <c r="R291" s="207">
        <f>Q291*H291</f>
        <v>0</v>
      </c>
      <c r="S291" s="207">
        <v>0.025000000000000001</v>
      </c>
      <c r="T291" s="208">
        <f>S291*H291</f>
        <v>4.8679750000000004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09" t="s">
        <v>130</v>
      </c>
      <c r="AT291" s="209" t="s">
        <v>126</v>
      </c>
      <c r="AU291" s="209" t="s">
        <v>81</v>
      </c>
      <c r="AY291" s="17" t="s">
        <v>125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7" t="s">
        <v>77</v>
      </c>
      <c r="BK291" s="210">
        <f>ROUND(I291*H291,2)</f>
        <v>0</v>
      </c>
      <c r="BL291" s="17" t="s">
        <v>130</v>
      </c>
      <c r="BM291" s="209" t="s">
        <v>402</v>
      </c>
    </row>
    <row r="292" s="13" customFormat="1">
      <c r="A292" s="13"/>
      <c r="B292" s="211"/>
      <c r="C292" s="212"/>
      <c r="D292" s="213" t="s">
        <v>132</v>
      </c>
      <c r="E292" s="214" t="s">
        <v>19</v>
      </c>
      <c r="F292" s="215" t="s">
        <v>403</v>
      </c>
      <c r="G292" s="212"/>
      <c r="H292" s="214" t="s">
        <v>19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1" t="s">
        <v>132</v>
      </c>
      <c r="AU292" s="221" t="s">
        <v>81</v>
      </c>
      <c r="AV292" s="13" t="s">
        <v>77</v>
      </c>
      <c r="AW292" s="13" t="s">
        <v>33</v>
      </c>
      <c r="AX292" s="13" t="s">
        <v>72</v>
      </c>
      <c r="AY292" s="221" t="s">
        <v>125</v>
      </c>
    </row>
    <row r="293" s="14" customFormat="1">
      <c r="A293" s="14"/>
      <c r="B293" s="222"/>
      <c r="C293" s="223"/>
      <c r="D293" s="213" t="s">
        <v>132</v>
      </c>
      <c r="E293" s="224" t="s">
        <v>19</v>
      </c>
      <c r="F293" s="225" t="s">
        <v>404</v>
      </c>
      <c r="G293" s="223"/>
      <c r="H293" s="226">
        <v>273.149</v>
      </c>
      <c r="I293" s="227"/>
      <c r="J293" s="223"/>
      <c r="K293" s="223"/>
      <c r="L293" s="228"/>
      <c r="M293" s="229"/>
      <c r="N293" s="230"/>
      <c r="O293" s="230"/>
      <c r="P293" s="230"/>
      <c r="Q293" s="230"/>
      <c r="R293" s="230"/>
      <c r="S293" s="230"/>
      <c r="T293" s="23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32" t="s">
        <v>132</v>
      </c>
      <c r="AU293" s="232" t="s">
        <v>81</v>
      </c>
      <c r="AV293" s="14" t="s">
        <v>81</v>
      </c>
      <c r="AW293" s="14" t="s">
        <v>33</v>
      </c>
      <c r="AX293" s="14" t="s">
        <v>72</v>
      </c>
      <c r="AY293" s="232" t="s">
        <v>125</v>
      </c>
    </row>
    <row r="294" s="13" customFormat="1">
      <c r="A294" s="13"/>
      <c r="B294" s="211"/>
      <c r="C294" s="212"/>
      <c r="D294" s="213" t="s">
        <v>132</v>
      </c>
      <c r="E294" s="214" t="s">
        <v>19</v>
      </c>
      <c r="F294" s="215" t="s">
        <v>405</v>
      </c>
      <c r="G294" s="212"/>
      <c r="H294" s="214" t="s">
        <v>19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1" t="s">
        <v>132</v>
      </c>
      <c r="AU294" s="221" t="s">
        <v>81</v>
      </c>
      <c r="AV294" s="13" t="s">
        <v>77</v>
      </c>
      <c r="AW294" s="13" t="s">
        <v>33</v>
      </c>
      <c r="AX294" s="13" t="s">
        <v>72</v>
      </c>
      <c r="AY294" s="221" t="s">
        <v>125</v>
      </c>
    </row>
    <row r="295" s="14" customFormat="1">
      <c r="A295" s="14"/>
      <c r="B295" s="222"/>
      <c r="C295" s="223"/>
      <c r="D295" s="213" t="s">
        <v>132</v>
      </c>
      <c r="E295" s="224" t="s">
        <v>19</v>
      </c>
      <c r="F295" s="225" t="s">
        <v>406</v>
      </c>
      <c r="G295" s="223"/>
      <c r="H295" s="226">
        <v>-78.430000000000007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2" t="s">
        <v>132</v>
      </c>
      <c r="AU295" s="232" t="s">
        <v>81</v>
      </c>
      <c r="AV295" s="14" t="s">
        <v>81</v>
      </c>
      <c r="AW295" s="14" t="s">
        <v>33</v>
      </c>
      <c r="AX295" s="14" t="s">
        <v>72</v>
      </c>
      <c r="AY295" s="232" t="s">
        <v>125</v>
      </c>
    </row>
    <row r="296" s="15" customFormat="1">
      <c r="A296" s="15"/>
      <c r="B296" s="233"/>
      <c r="C296" s="234"/>
      <c r="D296" s="213" t="s">
        <v>132</v>
      </c>
      <c r="E296" s="235" t="s">
        <v>19</v>
      </c>
      <c r="F296" s="236" t="s">
        <v>144</v>
      </c>
      <c r="G296" s="234"/>
      <c r="H296" s="237">
        <v>194.71899999999999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43" t="s">
        <v>132</v>
      </c>
      <c r="AU296" s="243" t="s">
        <v>81</v>
      </c>
      <c r="AV296" s="15" t="s">
        <v>130</v>
      </c>
      <c r="AW296" s="15" t="s">
        <v>33</v>
      </c>
      <c r="AX296" s="15" t="s">
        <v>77</v>
      </c>
      <c r="AY296" s="243" t="s">
        <v>125</v>
      </c>
    </row>
    <row r="297" s="2" customFormat="1">
      <c r="A297" s="38"/>
      <c r="B297" s="39"/>
      <c r="C297" s="198" t="s">
        <v>407</v>
      </c>
      <c r="D297" s="198" t="s">
        <v>126</v>
      </c>
      <c r="E297" s="199" t="s">
        <v>408</v>
      </c>
      <c r="F297" s="200" t="s">
        <v>409</v>
      </c>
      <c r="G297" s="201" t="s">
        <v>137</v>
      </c>
      <c r="H297" s="202">
        <v>99.555000000000007</v>
      </c>
      <c r="I297" s="203"/>
      <c r="J297" s="204">
        <f>ROUND(I297*H297,2)</f>
        <v>0</v>
      </c>
      <c r="K297" s="200" t="s">
        <v>19</v>
      </c>
      <c r="L297" s="44"/>
      <c r="M297" s="205" t="s">
        <v>19</v>
      </c>
      <c r="N297" s="206" t="s">
        <v>43</v>
      </c>
      <c r="O297" s="84"/>
      <c r="P297" s="207">
        <f>O297*H297</f>
        <v>0</v>
      </c>
      <c r="Q297" s="207">
        <v>0</v>
      </c>
      <c r="R297" s="207">
        <f>Q297*H297</f>
        <v>0</v>
      </c>
      <c r="S297" s="207">
        <v>0.108</v>
      </c>
      <c r="T297" s="208">
        <f>S297*H297</f>
        <v>10.751940000000001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9" t="s">
        <v>130</v>
      </c>
      <c r="AT297" s="209" t="s">
        <v>126</v>
      </c>
      <c r="AU297" s="209" t="s">
        <v>81</v>
      </c>
      <c r="AY297" s="17" t="s">
        <v>125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17" t="s">
        <v>77</v>
      </c>
      <c r="BK297" s="210">
        <f>ROUND(I297*H297,2)</f>
        <v>0</v>
      </c>
      <c r="BL297" s="17" t="s">
        <v>130</v>
      </c>
      <c r="BM297" s="209" t="s">
        <v>410</v>
      </c>
    </row>
    <row r="298" s="13" customFormat="1">
      <c r="A298" s="13"/>
      <c r="B298" s="211"/>
      <c r="C298" s="212"/>
      <c r="D298" s="213" t="s">
        <v>132</v>
      </c>
      <c r="E298" s="214" t="s">
        <v>19</v>
      </c>
      <c r="F298" s="215" t="s">
        <v>411</v>
      </c>
      <c r="G298" s="212"/>
      <c r="H298" s="214" t="s">
        <v>19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1" t="s">
        <v>132</v>
      </c>
      <c r="AU298" s="221" t="s">
        <v>81</v>
      </c>
      <c r="AV298" s="13" t="s">
        <v>77</v>
      </c>
      <c r="AW298" s="13" t="s">
        <v>33</v>
      </c>
      <c r="AX298" s="13" t="s">
        <v>72</v>
      </c>
      <c r="AY298" s="221" t="s">
        <v>125</v>
      </c>
    </row>
    <row r="299" s="13" customFormat="1">
      <c r="A299" s="13"/>
      <c r="B299" s="211"/>
      <c r="C299" s="212"/>
      <c r="D299" s="213" t="s">
        <v>132</v>
      </c>
      <c r="E299" s="214" t="s">
        <v>19</v>
      </c>
      <c r="F299" s="215" t="s">
        <v>412</v>
      </c>
      <c r="G299" s="212"/>
      <c r="H299" s="214" t="s">
        <v>19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1" t="s">
        <v>132</v>
      </c>
      <c r="AU299" s="221" t="s">
        <v>81</v>
      </c>
      <c r="AV299" s="13" t="s">
        <v>77</v>
      </c>
      <c r="AW299" s="13" t="s">
        <v>33</v>
      </c>
      <c r="AX299" s="13" t="s">
        <v>72</v>
      </c>
      <c r="AY299" s="221" t="s">
        <v>125</v>
      </c>
    </row>
    <row r="300" s="14" customFormat="1">
      <c r="A300" s="14"/>
      <c r="B300" s="222"/>
      <c r="C300" s="223"/>
      <c r="D300" s="213" t="s">
        <v>132</v>
      </c>
      <c r="E300" s="224" t="s">
        <v>19</v>
      </c>
      <c r="F300" s="225" t="s">
        <v>413</v>
      </c>
      <c r="G300" s="223"/>
      <c r="H300" s="226">
        <v>47.039999999999999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2" t="s">
        <v>132</v>
      </c>
      <c r="AU300" s="232" t="s">
        <v>81</v>
      </c>
      <c r="AV300" s="14" t="s">
        <v>81</v>
      </c>
      <c r="AW300" s="14" t="s">
        <v>33</v>
      </c>
      <c r="AX300" s="14" t="s">
        <v>72</v>
      </c>
      <c r="AY300" s="232" t="s">
        <v>125</v>
      </c>
    </row>
    <row r="301" s="13" customFormat="1">
      <c r="A301" s="13"/>
      <c r="B301" s="211"/>
      <c r="C301" s="212"/>
      <c r="D301" s="213" t="s">
        <v>132</v>
      </c>
      <c r="E301" s="214" t="s">
        <v>19</v>
      </c>
      <c r="F301" s="215" t="s">
        <v>414</v>
      </c>
      <c r="G301" s="212"/>
      <c r="H301" s="214" t="s">
        <v>19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1" t="s">
        <v>132</v>
      </c>
      <c r="AU301" s="221" t="s">
        <v>81</v>
      </c>
      <c r="AV301" s="13" t="s">
        <v>77</v>
      </c>
      <c r="AW301" s="13" t="s">
        <v>33</v>
      </c>
      <c r="AX301" s="13" t="s">
        <v>72</v>
      </c>
      <c r="AY301" s="221" t="s">
        <v>125</v>
      </c>
    </row>
    <row r="302" s="14" customFormat="1">
      <c r="A302" s="14"/>
      <c r="B302" s="222"/>
      <c r="C302" s="223"/>
      <c r="D302" s="213" t="s">
        <v>132</v>
      </c>
      <c r="E302" s="224" t="s">
        <v>19</v>
      </c>
      <c r="F302" s="225" t="s">
        <v>415</v>
      </c>
      <c r="G302" s="223"/>
      <c r="H302" s="226">
        <v>22.515000000000001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2" t="s">
        <v>132</v>
      </c>
      <c r="AU302" s="232" t="s">
        <v>81</v>
      </c>
      <c r="AV302" s="14" t="s">
        <v>81</v>
      </c>
      <c r="AW302" s="14" t="s">
        <v>33</v>
      </c>
      <c r="AX302" s="14" t="s">
        <v>72</v>
      </c>
      <c r="AY302" s="232" t="s">
        <v>125</v>
      </c>
    </row>
    <row r="303" s="13" customFormat="1">
      <c r="A303" s="13"/>
      <c r="B303" s="211"/>
      <c r="C303" s="212"/>
      <c r="D303" s="213" t="s">
        <v>132</v>
      </c>
      <c r="E303" s="214" t="s">
        <v>19</v>
      </c>
      <c r="F303" s="215" t="s">
        <v>197</v>
      </c>
      <c r="G303" s="212"/>
      <c r="H303" s="214" t="s">
        <v>19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1" t="s">
        <v>132</v>
      </c>
      <c r="AU303" s="221" t="s">
        <v>81</v>
      </c>
      <c r="AV303" s="13" t="s">
        <v>77</v>
      </c>
      <c r="AW303" s="13" t="s">
        <v>33</v>
      </c>
      <c r="AX303" s="13" t="s">
        <v>72</v>
      </c>
      <c r="AY303" s="221" t="s">
        <v>125</v>
      </c>
    </row>
    <row r="304" s="14" customFormat="1">
      <c r="A304" s="14"/>
      <c r="B304" s="222"/>
      <c r="C304" s="223"/>
      <c r="D304" s="213" t="s">
        <v>132</v>
      </c>
      <c r="E304" s="224" t="s">
        <v>19</v>
      </c>
      <c r="F304" s="225" t="s">
        <v>416</v>
      </c>
      <c r="G304" s="223"/>
      <c r="H304" s="226">
        <v>30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2" t="s">
        <v>132</v>
      </c>
      <c r="AU304" s="232" t="s">
        <v>81</v>
      </c>
      <c r="AV304" s="14" t="s">
        <v>81</v>
      </c>
      <c r="AW304" s="14" t="s">
        <v>33</v>
      </c>
      <c r="AX304" s="14" t="s">
        <v>72</v>
      </c>
      <c r="AY304" s="232" t="s">
        <v>125</v>
      </c>
    </row>
    <row r="305" s="15" customFormat="1">
      <c r="A305" s="15"/>
      <c r="B305" s="233"/>
      <c r="C305" s="234"/>
      <c r="D305" s="213" t="s">
        <v>132</v>
      </c>
      <c r="E305" s="235" t="s">
        <v>19</v>
      </c>
      <c r="F305" s="236" t="s">
        <v>144</v>
      </c>
      <c r="G305" s="234"/>
      <c r="H305" s="237">
        <v>99.555000000000007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43" t="s">
        <v>132</v>
      </c>
      <c r="AU305" s="243" t="s">
        <v>81</v>
      </c>
      <c r="AV305" s="15" t="s">
        <v>130</v>
      </c>
      <c r="AW305" s="15" t="s">
        <v>33</v>
      </c>
      <c r="AX305" s="15" t="s">
        <v>77</v>
      </c>
      <c r="AY305" s="243" t="s">
        <v>125</v>
      </c>
    </row>
    <row r="306" s="2" customFormat="1" ht="16.5" customHeight="1">
      <c r="A306" s="38"/>
      <c r="B306" s="39"/>
      <c r="C306" s="198" t="s">
        <v>417</v>
      </c>
      <c r="D306" s="198" t="s">
        <v>126</v>
      </c>
      <c r="E306" s="199" t="s">
        <v>418</v>
      </c>
      <c r="F306" s="200" t="s">
        <v>419</v>
      </c>
      <c r="G306" s="201" t="s">
        <v>137</v>
      </c>
      <c r="H306" s="202">
        <v>29.867000000000001</v>
      </c>
      <c r="I306" s="203"/>
      <c r="J306" s="204">
        <f>ROUND(I306*H306,2)</f>
        <v>0</v>
      </c>
      <c r="K306" s="200" t="s">
        <v>19</v>
      </c>
      <c r="L306" s="44"/>
      <c r="M306" s="205" t="s">
        <v>19</v>
      </c>
      <c r="N306" s="206" t="s">
        <v>43</v>
      </c>
      <c r="O306" s="84"/>
      <c r="P306" s="207">
        <f>O306*H306</f>
        <v>0</v>
      </c>
      <c r="Q306" s="207">
        <v>0</v>
      </c>
      <c r="R306" s="207">
        <f>Q306*H306</f>
        <v>0</v>
      </c>
      <c r="S306" s="207">
        <v>0.066000000000000003</v>
      </c>
      <c r="T306" s="208">
        <f>S306*H306</f>
        <v>1.9712220000000003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9" t="s">
        <v>130</v>
      </c>
      <c r="AT306" s="209" t="s">
        <v>126</v>
      </c>
      <c r="AU306" s="209" t="s">
        <v>81</v>
      </c>
      <c r="AY306" s="17" t="s">
        <v>125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17" t="s">
        <v>77</v>
      </c>
      <c r="BK306" s="210">
        <f>ROUND(I306*H306,2)</f>
        <v>0</v>
      </c>
      <c r="BL306" s="17" t="s">
        <v>130</v>
      </c>
      <c r="BM306" s="209" t="s">
        <v>420</v>
      </c>
    </row>
    <row r="307" s="14" customFormat="1">
      <c r="A307" s="14"/>
      <c r="B307" s="222"/>
      <c r="C307" s="223"/>
      <c r="D307" s="213" t="s">
        <v>132</v>
      </c>
      <c r="E307" s="224" t="s">
        <v>19</v>
      </c>
      <c r="F307" s="225" t="s">
        <v>421</v>
      </c>
      <c r="G307" s="223"/>
      <c r="H307" s="226">
        <v>29.867000000000001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2" t="s">
        <v>132</v>
      </c>
      <c r="AU307" s="232" t="s">
        <v>81</v>
      </c>
      <c r="AV307" s="14" t="s">
        <v>81</v>
      </c>
      <c r="AW307" s="14" t="s">
        <v>33</v>
      </c>
      <c r="AX307" s="14" t="s">
        <v>77</v>
      </c>
      <c r="AY307" s="232" t="s">
        <v>125</v>
      </c>
    </row>
    <row r="308" s="2" customFormat="1">
      <c r="A308" s="38"/>
      <c r="B308" s="39"/>
      <c r="C308" s="198" t="s">
        <v>422</v>
      </c>
      <c r="D308" s="198" t="s">
        <v>126</v>
      </c>
      <c r="E308" s="199" t="s">
        <v>423</v>
      </c>
      <c r="F308" s="200" t="s">
        <v>424</v>
      </c>
      <c r="G308" s="201" t="s">
        <v>137</v>
      </c>
      <c r="H308" s="202">
        <v>3.1499999999999999</v>
      </c>
      <c r="I308" s="203"/>
      <c r="J308" s="204">
        <f>ROUND(I308*H308,2)</f>
        <v>0</v>
      </c>
      <c r="K308" s="200" t="s">
        <v>19</v>
      </c>
      <c r="L308" s="44"/>
      <c r="M308" s="205" t="s">
        <v>19</v>
      </c>
      <c r="N308" s="206" t="s">
        <v>43</v>
      </c>
      <c r="O308" s="84"/>
      <c r="P308" s="207">
        <f>O308*H308</f>
        <v>0</v>
      </c>
      <c r="Q308" s="207">
        <v>0</v>
      </c>
      <c r="R308" s="207">
        <f>Q308*H308</f>
        <v>0</v>
      </c>
      <c r="S308" s="207">
        <v>0.067000000000000004</v>
      </c>
      <c r="T308" s="208">
        <f>S308*H308</f>
        <v>0.21105000000000002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09" t="s">
        <v>130</v>
      </c>
      <c r="AT308" s="209" t="s">
        <v>126</v>
      </c>
      <c r="AU308" s="209" t="s">
        <v>81</v>
      </c>
      <c r="AY308" s="17" t="s">
        <v>125</v>
      </c>
      <c r="BE308" s="210">
        <f>IF(N308="základní",J308,0)</f>
        <v>0</v>
      </c>
      <c r="BF308" s="210">
        <f>IF(N308="snížená",J308,0)</f>
        <v>0</v>
      </c>
      <c r="BG308" s="210">
        <f>IF(N308="zákl. přenesená",J308,0)</f>
        <v>0</v>
      </c>
      <c r="BH308" s="210">
        <f>IF(N308="sníž. přenesená",J308,0)</f>
        <v>0</v>
      </c>
      <c r="BI308" s="210">
        <f>IF(N308="nulová",J308,0)</f>
        <v>0</v>
      </c>
      <c r="BJ308" s="17" t="s">
        <v>77</v>
      </c>
      <c r="BK308" s="210">
        <f>ROUND(I308*H308,2)</f>
        <v>0</v>
      </c>
      <c r="BL308" s="17" t="s">
        <v>130</v>
      </c>
      <c r="BM308" s="209" t="s">
        <v>425</v>
      </c>
    </row>
    <row r="309" s="14" customFormat="1">
      <c r="A309" s="14"/>
      <c r="B309" s="222"/>
      <c r="C309" s="223"/>
      <c r="D309" s="213" t="s">
        <v>132</v>
      </c>
      <c r="E309" s="224" t="s">
        <v>19</v>
      </c>
      <c r="F309" s="225" t="s">
        <v>426</v>
      </c>
      <c r="G309" s="223"/>
      <c r="H309" s="226">
        <v>3.1499999999999999</v>
      </c>
      <c r="I309" s="227"/>
      <c r="J309" s="223"/>
      <c r="K309" s="223"/>
      <c r="L309" s="228"/>
      <c r="M309" s="229"/>
      <c r="N309" s="230"/>
      <c r="O309" s="230"/>
      <c r="P309" s="230"/>
      <c r="Q309" s="230"/>
      <c r="R309" s="230"/>
      <c r="S309" s="230"/>
      <c r="T309" s="23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2" t="s">
        <v>132</v>
      </c>
      <c r="AU309" s="232" t="s">
        <v>81</v>
      </c>
      <c r="AV309" s="14" t="s">
        <v>81</v>
      </c>
      <c r="AW309" s="14" t="s">
        <v>33</v>
      </c>
      <c r="AX309" s="14" t="s">
        <v>77</v>
      </c>
      <c r="AY309" s="232" t="s">
        <v>125</v>
      </c>
    </row>
    <row r="310" s="2" customFormat="1">
      <c r="A310" s="38"/>
      <c r="B310" s="39"/>
      <c r="C310" s="198" t="s">
        <v>427</v>
      </c>
      <c r="D310" s="198" t="s">
        <v>126</v>
      </c>
      <c r="E310" s="199" t="s">
        <v>428</v>
      </c>
      <c r="F310" s="200" t="s">
        <v>429</v>
      </c>
      <c r="G310" s="201" t="s">
        <v>159</v>
      </c>
      <c r="H310" s="202">
        <v>1.8</v>
      </c>
      <c r="I310" s="203"/>
      <c r="J310" s="204">
        <f>ROUND(I310*H310,2)</f>
        <v>0</v>
      </c>
      <c r="K310" s="200" t="s">
        <v>19</v>
      </c>
      <c r="L310" s="44"/>
      <c r="M310" s="205" t="s">
        <v>19</v>
      </c>
      <c r="N310" s="206" t="s">
        <v>43</v>
      </c>
      <c r="O310" s="84"/>
      <c r="P310" s="207">
        <f>O310*H310</f>
        <v>0</v>
      </c>
      <c r="Q310" s="207">
        <v>0.00107</v>
      </c>
      <c r="R310" s="207">
        <f>Q310*H310</f>
        <v>0.001926</v>
      </c>
      <c r="S310" s="207">
        <v>0.037999999999999999</v>
      </c>
      <c r="T310" s="208">
        <f>S310*H310</f>
        <v>0.068400000000000002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09" t="s">
        <v>130</v>
      </c>
      <c r="AT310" s="209" t="s">
        <v>126</v>
      </c>
      <c r="AU310" s="209" t="s">
        <v>81</v>
      </c>
      <c r="AY310" s="17" t="s">
        <v>125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7" t="s">
        <v>77</v>
      </c>
      <c r="BK310" s="210">
        <f>ROUND(I310*H310,2)</f>
        <v>0</v>
      </c>
      <c r="BL310" s="17" t="s">
        <v>130</v>
      </c>
      <c r="BM310" s="209" t="s">
        <v>430</v>
      </c>
    </row>
    <row r="311" s="13" customFormat="1">
      <c r="A311" s="13"/>
      <c r="B311" s="211"/>
      <c r="C311" s="212"/>
      <c r="D311" s="213" t="s">
        <v>132</v>
      </c>
      <c r="E311" s="214" t="s">
        <v>19</v>
      </c>
      <c r="F311" s="215" t="s">
        <v>431</v>
      </c>
      <c r="G311" s="212"/>
      <c r="H311" s="214" t="s">
        <v>19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1" t="s">
        <v>132</v>
      </c>
      <c r="AU311" s="221" t="s">
        <v>81</v>
      </c>
      <c r="AV311" s="13" t="s">
        <v>77</v>
      </c>
      <c r="AW311" s="13" t="s">
        <v>33</v>
      </c>
      <c r="AX311" s="13" t="s">
        <v>72</v>
      </c>
      <c r="AY311" s="221" t="s">
        <v>125</v>
      </c>
    </row>
    <row r="312" s="14" customFormat="1">
      <c r="A312" s="14"/>
      <c r="B312" s="222"/>
      <c r="C312" s="223"/>
      <c r="D312" s="213" t="s">
        <v>132</v>
      </c>
      <c r="E312" s="224" t="s">
        <v>19</v>
      </c>
      <c r="F312" s="225" t="s">
        <v>432</v>
      </c>
      <c r="G312" s="223"/>
      <c r="H312" s="226">
        <v>1.8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2" t="s">
        <v>132</v>
      </c>
      <c r="AU312" s="232" t="s">
        <v>81</v>
      </c>
      <c r="AV312" s="14" t="s">
        <v>81</v>
      </c>
      <c r="AW312" s="14" t="s">
        <v>33</v>
      </c>
      <c r="AX312" s="14" t="s">
        <v>77</v>
      </c>
      <c r="AY312" s="232" t="s">
        <v>125</v>
      </c>
    </row>
    <row r="313" s="2" customFormat="1">
      <c r="A313" s="38"/>
      <c r="B313" s="39"/>
      <c r="C313" s="198" t="s">
        <v>433</v>
      </c>
      <c r="D313" s="198" t="s">
        <v>126</v>
      </c>
      <c r="E313" s="199" t="s">
        <v>434</v>
      </c>
      <c r="F313" s="200" t="s">
        <v>435</v>
      </c>
      <c r="G313" s="201" t="s">
        <v>436</v>
      </c>
      <c r="H313" s="202">
        <v>1</v>
      </c>
      <c r="I313" s="203"/>
      <c r="J313" s="204">
        <f>ROUND(I313*H313,2)</f>
        <v>0</v>
      </c>
      <c r="K313" s="200" t="s">
        <v>19</v>
      </c>
      <c r="L313" s="44"/>
      <c r="M313" s="205" t="s">
        <v>19</v>
      </c>
      <c r="N313" s="206" t="s">
        <v>43</v>
      </c>
      <c r="O313" s="84"/>
      <c r="P313" s="207">
        <f>O313*H313</f>
        <v>0</v>
      </c>
      <c r="Q313" s="207">
        <v>0</v>
      </c>
      <c r="R313" s="207">
        <f>Q313*H313</f>
        <v>0</v>
      </c>
      <c r="S313" s="207">
        <v>0</v>
      </c>
      <c r="T313" s="20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09" t="s">
        <v>130</v>
      </c>
      <c r="AT313" s="209" t="s">
        <v>126</v>
      </c>
      <c r="AU313" s="209" t="s">
        <v>81</v>
      </c>
      <c r="AY313" s="17" t="s">
        <v>125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17" t="s">
        <v>77</v>
      </c>
      <c r="BK313" s="210">
        <f>ROUND(I313*H313,2)</f>
        <v>0</v>
      </c>
      <c r="BL313" s="17" t="s">
        <v>130</v>
      </c>
      <c r="BM313" s="209" t="s">
        <v>437</v>
      </c>
    </row>
    <row r="314" s="2" customFormat="1">
      <c r="A314" s="38"/>
      <c r="B314" s="39"/>
      <c r="C314" s="198" t="s">
        <v>438</v>
      </c>
      <c r="D314" s="198" t="s">
        <v>126</v>
      </c>
      <c r="E314" s="199" t="s">
        <v>439</v>
      </c>
      <c r="F314" s="200" t="s">
        <v>440</v>
      </c>
      <c r="G314" s="201" t="s">
        <v>436</v>
      </c>
      <c r="H314" s="202">
        <v>1</v>
      </c>
      <c r="I314" s="203"/>
      <c r="J314" s="204">
        <f>ROUND(I314*H314,2)</f>
        <v>0</v>
      </c>
      <c r="K314" s="200" t="s">
        <v>19</v>
      </c>
      <c r="L314" s="44"/>
      <c r="M314" s="205" t="s">
        <v>19</v>
      </c>
      <c r="N314" s="206" t="s">
        <v>43</v>
      </c>
      <c r="O314" s="84"/>
      <c r="P314" s="207">
        <f>O314*H314</f>
        <v>0</v>
      </c>
      <c r="Q314" s="207">
        <v>0</v>
      </c>
      <c r="R314" s="207">
        <f>Q314*H314</f>
        <v>0</v>
      </c>
      <c r="S314" s="207">
        <v>0</v>
      </c>
      <c r="T314" s="20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09" t="s">
        <v>130</v>
      </c>
      <c r="AT314" s="209" t="s">
        <v>126</v>
      </c>
      <c r="AU314" s="209" t="s">
        <v>81</v>
      </c>
      <c r="AY314" s="17" t="s">
        <v>125</v>
      </c>
      <c r="BE314" s="210">
        <f>IF(N314="základní",J314,0)</f>
        <v>0</v>
      </c>
      <c r="BF314" s="210">
        <f>IF(N314="snížená",J314,0)</f>
        <v>0</v>
      </c>
      <c r="BG314" s="210">
        <f>IF(N314="zákl. přenesená",J314,0)</f>
        <v>0</v>
      </c>
      <c r="BH314" s="210">
        <f>IF(N314="sníž. přenesená",J314,0)</f>
        <v>0</v>
      </c>
      <c r="BI314" s="210">
        <f>IF(N314="nulová",J314,0)</f>
        <v>0</v>
      </c>
      <c r="BJ314" s="17" t="s">
        <v>77</v>
      </c>
      <c r="BK314" s="210">
        <f>ROUND(I314*H314,2)</f>
        <v>0</v>
      </c>
      <c r="BL314" s="17" t="s">
        <v>130</v>
      </c>
      <c r="BM314" s="209" t="s">
        <v>441</v>
      </c>
    </row>
    <row r="315" s="12" customFormat="1" ht="22.8" customHeight="1">
      <c r="A315" s="12"/>
      <c r="B315" s="184"/>
      <c r="C315" s="185"/>
      <c r="D315" s="186" t="s">
        <v>71</v>
      </c>
      <c r="E315" s="254" t="s">
        <v>442</v>
      </c>
      <c r="F315" s="254" t="s">
        <v>443</v>
      </c>
      <c r="G315" s="185"/>
      <c r="H315" s="185"/>
      <c r="I315" s="188"/>
      <c r="J315" s="255">
        <f>BK315</f>
        <v>0</v>
      </c>
      <c r="K315" s="185"/>
      <c r="L315" s="190"/>
      <c r="M315" s="191"/>
      <c r="N315" s="192"/>
      <c r="O315" s="192"/>
      <c r="P315" s="193">
        <f>SUM(P316:P326)</f>
        <v>0</v>
      </c>
      <c r="Q315" s="192"/>
      <c r="R315" s="193">
        <f>SUM(R316:R326)</f>
        <v>0</v>
      </c>
      <c r="S315" s="192"/>
      <c r="T315" s="194">
        <f>SUM(T316:T326)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95" t="s">
        <v>77</v>
      </c>
      <c r="AT315" s="196" t="s">
        <v>71</v>
      </c>
      <c r="AU315" s="196" t="s">
        <v>77</v>
      </c>
      <c r="AY315" s="195" t="s">
        <v>125</v>
      </c>
      <c r="BK315" s="197">
        <f>SUM(BK316:BK326)</f>
        <v>0</v>
      </c>
    </row>
    <row r="316" s="2" customFormat="1" ht="33" customHeight="1">
      <c r="A316" s="38"/>
      <c r="B316" s="39"/>
      <c r="C316" s="198" t="s">
        <v>444</v>
      </c>
      <c r="D316" s="198" t="s">
        <v>126</v>
      </c>
      <c r="E316" s="199" t="s">
        <v>445</v>
      </c>
      <c r="F316" s="200" t="s">
        <v>446</v>
      </c>
      <c r="G316" s="201" t="s">
        <v>147</v>
      </c>
      <c r="H316" s="202">
        <v>34.021999999999998</v>
      </c>
      <c r="I316" s="203"/>
      <c r="J316" s="204">
        <f>ROUND(I316*H316,2)</f>
        <v>0</v>
      </c>
      <c r="K316" s="200" t="s">
        <v>19</v>
      </c>
      <c r="L316" s="44"/>
      <c r="M316" s="205" t="s">
        <v>19</v>
      </c>
      <c r="N316" s="206" t="s">
        <v>43</v>
      </c>
      <c r="O316" s="84"/>
      <c r="P316" s="207">
        <f>O316*H316</f>
        <v>0</v>
      </c>
      <c r="Q316" s="207">
        <v>0</v>
      </c>
      <c r="R316" s="207">
        <f>Q316*H316</f>
        <v>0</v>
      </c>
      <c r="S316" s="207">
        <v>0</v>
      </c>
      <c r="T316" s="20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9" t="s">
        <v>130</v>
      </c>
      <c r="AT316" s="209" t="s">
        <v>126</v>
      </c>
      <c r="AU316" s="209" t="s">
        <v>81</v>
      </c>
      <c r="AY316" s="17" t="s">
        <v>125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17" t="s">
        <v>77</v>
      </c>
      <c r="BK316" s="210">
        <f>ROUND(I316*H316,2)</f>
        <v>0</v>
      </c>
      <c r="BL316" s="17" t="s">
        <v>130</v>
      </c>
      <c r="BM316" s="209" t="s">
        <v>447</v>
      </c>
    </row>
    <row r="317" s="2" customFormat="1">
      <c r="A317" s="38"/>
      <c r="B317" s="39"/>
      <c r="C317" s="198" t="s">
        <v>448</v>
      </c>
      <c r="D317" s="198" t="s">
        <v>126</v>
      </c>
      <c r="E317" s="199" t="s">
        <v>449</v>
      </c>
      <c r="F317" s="200" t="s">
        <v>450</v>
      </c>
      <c r="G317" s="201" t="s">
        <v>147</v>
      </c>
      <c r="H317" s="202">
        <v>34.021999999999998</v>
      </c>
      <c r="I317" s="203"/>
      <c r="J317" s="204">
        <f>ROUND(I317*H317,2)</f>
        <v>0</v>
      </c>
      <c r="K317" s="200" t="s">
        <v>19</v>
      </c>
      <c r="L317" s="44"/>
      <c r="M317" s="205" t="s">
        <v>19</v>
      </c>
      <c r="N317" s="206" t="s">
        <v>43</v>
      </c>
      <c r="O317" s="84"/>
      <c r="P317" s="207">
        <f>O317*H317</f>
        <v>0</v>
      </c>
      <c r="Q317" s="207">
        <v>0</v>
      </c>
      <c r="R317" s="207">
        <f>Q317*H317</f>
        <v>0</v>
      </c>
      <c r="S317" s="207">
        <v>0</v>
      </c>
      <c r="T317" s="20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09" t="s">
        <v>130</v>
      </c>
      <c r="AT317" s="209" t="s">
        <v>126</v>
      </c>
      <c r="AU317" s="209" t="s">
        <v>81</v>
      </c>
      <c r="AY317" s="17" t="s">
        <v>125</v>
      </c>
      <c r="BE317" s="210">
        <f>IF(N317="základní",J317,0)</f>
        <v>0</v>
      </c>
      <c r="BF317" s="210">
        <f>IF(N317="snížená",J317,0)</f>
        <v>0</v>
      </c>
      <c r="BG317" s="210">
        <f>IF(N317="zákl. přenesená",J317,0)</f>
        <v>0</v>
      </c>
      <c r="BH317" s="210">
        <f>IF(N317="sníž. přenesená",J317,0)</f>
        <v>0</v>
      </c>
      <c r="BI317" s="210">
        <f>IF(N317="nulová",J317,0)</f>
        <v>0</v>
      </c>
      <c r="BJ317" s="17" t="s">
        <v>77</v>
      </c>
      <c r="BK317" s="210">
        <f>ROUND(I317*H317,2)</f>
        <v>0</v>
      </c>
      <c r="BL317" s="17" t="s">
        <v>130</v>
      </c>
      <c r="BM317" s="209" t="s">
        <v>451</v>
      </c>
    </row>
    <row r="318" s="2" customFormat="1">
      <c r="A318" s="38"/>
      <c r="B318" s="39"/>
      <c r="C318" s="198" t="s">
        <v>452</v>
      </c>
      <c r="D318" s="198" t="s">
        <v>126</v>
      </c>
      <c r="E318" s="199" t="s">
        <v>453</v>
      </c>
      <c r="F318" s="200" t="s">
        <v>454</v>
      </c>
      <c r="G318" s="201" t="s">
        <v>147</v>
      </c>
      <c r="H318" s="202">
        <v>1274.3499999999999</v>
      </c>
      <c r="I318" s="203"/>
      <c r="J318" s="204">
        <f>ROUND(I318*H318,2)</f>
        <v>0</v>
      </c>
      <c r="K318" s="200" t="s">
        <v>19</v>
      </c>
      <c r="L318" s="44"/>
      <c r="M318" s="205" t="s">
        <v>19</v>
      </c>
      <c r="N318" s="206" t="s">
        <v>43</v>
      </c>
      <c r="O318" s="84"/>
      <c r="P318" s="207">
        <f>O318*H318</f>
        <v>0</v>
      </c>
      <c r="Q318" s="207">
        <v>0</v>
      </c>
      <c r="R318" s="207">
        <f>Q318*H318</f>
        <v>0</v>
      </c>
      <c r="S318" s="207">
        <v>0</v>
      </c>
      <c r="T318" s="20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9" t="s">
        <v>130</v>
      </c>
      <c r="AT318" s="209" t="s">
        <v>126</v>
      </c>
      <c r="AU318" s="209" t="s">
        <v>81</v>
      </c>
      <c r="AY318" s="17" t="s">
        <v>125</v>
      </c>
      <c r="BE318" s="210">
        <f>IF(N318="základní",J318,0)</f>
        <v>0</v>
      </c>
      <c r="BF318" s="210">
        <f>IF(N318="snížená",J318,0)</f>
        <v>0</v>
      </c>
      <c r="BG318" s="210">
        <f>IF(N318="zákl. přenesená",J318,0)</f>
        <v>0</v>
      </c>
      <c r="BH318" s="210">
        <f>IF(N318="sníž. přenesená",J318,0)</f>
        <v>0</v>
      </c>
      <c r="BI318" s="210">
        <f>IF(N318="nulová",J318,0)</f>
        <v>0</v>
      </c>
      <c r="BJ318" s="17" t="s">
        <v>77</v>
      </c>
      <c r="BK318" s="210">
        <f>ROUND(I318*H318,2)</f>
        <v>0</v>
      </c>
      <c r="BL318" s="17" t="s">
        <v>130</v>
      </c>
      <c r="BM318" s="209" t="s">
        <v>455</v>
      </c>
    </row>
    <row r="319" s="14" customFormat="1">
      <c r="A319" s="14"/>
      <c r="B319" s="222"/>
      <c r="C319" s="223"/>
      <c r="D319" s="213" t="s">
        <v>132</v>
      </c>
      <c r="E319" s="224" t="s">
        <v>19</v>
      </c>
      <c r="F319" s="225" t="s">
        <v>456</v>
      </c>
      <c r="G319" s="223"/>
      <c r="H319" s="226">
        <v>1274.3499999999999</v>
      </c>
      <c r="I319" s="227"/>
      <c r="J319" s="223"/>
      <c r="K319" s="223"/>
      <c r="L319" s="228"/>
      <c r="M319" s="229"/>
      <c r="N319" s="230"/>
      <c r="O319" s="230"/>
      <c r="P319" s="230"/>
      <c r="Q319" s="230"/>
      <c r="R319" s="230"/>
      <c r="S319" s="230"/>
      <c r="T319" s="23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2" t="s">
        <v>132</v>
      </c>
      <c r="AU319" s="232" t="s">
        <v>81</v>
      </c>
      <c r="AV319" s="14" t="s">
        <v>81</v>
      </c>
      <c r="AW319" s="14" t="s">
        <v>33</v>
      </c>
      <c r="AX319" s="14" t="s">
        <v>77</v>
      </c>
      <c r="AY319" s="232" t="s">
        <v>125</v>
      </c>
    </row>
    <row r="320" s="2" customFormat="1" ht="33" customHeight="1">
      <c r="A320" s="38"/>
      <c r="B320" s="39"/>
      <c r="C320" s="198" t="s">
        <v>457</v>
      </c>
      <c r="D320" s="198" t="s">
        <v>126</v>
      </c>
      <c r="E320" s="199" t="s">
        <v>458</v>
      </c>
      <c r="F320" s="200" t="s">
        <v>459</v>
      </c>
      <c r="G320" s="201" t="s">
        <v>147</v>
      </c>
      <c r="H320" s="202">
        <v>1</v>
      </c>
      <c r="I320" s="203"/>
      <c r="J320" s="204">
        <f>ROUND(I320*H320,2)</f>
        <v>0</v>
      </c>
      <c r="K320" s="200" t="s">
        <v>19</v>
      </c>
      <c r="L320" s="44"/>
      <c r="M320" s="205" t="s">
        <v>19</v>
      </c>
      <c r="N320" s="206" t="s">
        <v>43</v>
      </c>
      <c r="O320" s="84"/>
      <c r="P320" s="207">
        <f>O320*H320</f>
        <v>0</v>
      </c>
      <c r="Q320" s="207">
        <v>0</v>
      </c>
      <c r="R320" s="207">
        <f>Q320*H320</f>
        <v>0</v>
      </c>
      <c r="S320" s="207">
        <v>0</v>
      </c>
      <c r="T320" s="20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09" t="s">
        <v>130</v>
      </c>
      <c r="AT320" s="209" t="s">
        <v>126</v>
      </c>
      <c r="AU320" s="209" t="s">
        <v>81</v>
      </c>
      <c r="AY320" s="17" t="s">
        <v>125</v>
      </c>
      <c r="BE320" s="210">
        <f>IF(N320="základní",J320,0)</f>
        <v>0</v>
      </c>
      <c r="BF320" s="210">
        <f>IF(N320="snížená",J320,0)</f>
        <v>0</v>
      </c>
      <c r="BG320" s="210">
        <f>IF(N320="zákl. přenesená",J320,0)</f>
        <v>0</v>
      </c>
      <c r="BH320" s="210">
        <f>IF(N320="sníž. přenesená",J320,0)</f>
        <v>0</v>
      </c>
      <c r="BI320" s="210">
        <f>IF(N320="nulová",J320,0)</f>
        <v>0</v>
      </c>
      <c r="BJ320" s="17" t="s">
        <v>77</v>
      </c>
      <c r="BK320" s="210">
        <f>ROUND(I320*H320,2)</f>
        <v>0</v>
      </c>
      <c r="BL320" s="17" t="s">
        <v>130</v>
      </c>
      <c r="BM320" s="209" t="s">
        <v>460</v>
      </c>
    </row>
    <row r="321" s="2" customFormat="1" ht="33" customHeight="1">
      <c r="A321" s="38"/>
      <c r="B321" s="39"/>
      <c r="C321" s="198" t="s">
        <v>461</v>
      </c>
      <c r="D321" s="198" t="s">
        <v>126</v>
      </c>
      <c r="E321" s="199" t="s">
        <v>462</v>
      </c>
      <c r="F321" s="200" t="s">
        <v>463</v>
      </c>
      <c r="G321" s="201" t="s">
        <v>147</v>
      </c>
      <c r="H321" s="202">
        <v>0.97999999999999998</v>
      </c>
      <c r="I321" s="203"/>
      <c r="J321" s="204">
        <f>ROUND(I321*H321,2)</f>
        <v>0</v>
      </c>
      <c r="K321" s="200" t="s">
        <v>19</v>
      </c>
      <c r="L321" s="44"/>
      <c r="M321" s="205" t="s">
        <v>19</v>
      </c>
      <c r="N321" s="206" t="s">
        <v>43</v>
      </c>
      <c r="O321" s="84"/>
      <c r="P321" s="207">
        <f>O321*H321</f>
        <v>0</v>
      </c>
      <c r="Q321" s="207">
        <v>0</v>
      </c>
      <c r="R321" s="207">
        <f>Q321*H321</f>
        <v>0</v>
      </c>
      <c r="S321" s="207">
        <v>0</v>
      </c>
      <c r="T321" s="20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09" t="s">
        <v>130</v>
      </c>
      <c r="AT321" s="209" t="s">
        <v>126</v>
      </c>
      <c r="AU321" s="209" t="s">
        <v>81</v>
      </c>
      <c r="AY321" s="17" t="s">
        <v>125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17" t="s">
        <v>77</v>
      </c>
      <c r="BK321" s="210">
        <f>ROUND(I321*H321,2)</f>
        <v>0</v>
      </c>
      <c r="BL321" s="17" t="s">
        <v>130</v>
      </c>
      <c r="BM321" s="209" t="s">
        <v>464</v>
      </c>
    </row>
    <row r="322" s="2" customFormat="1" ht="33" customHeight="1">
      <c r="A322" s="38"/>
      <c r="B322" s="39"/>
      <c r="C322" s="198" t="s">
        <v>174</v>
      </c>
      <c r="D322" s="198" t="s">
        <v>126</v>
      </c>
      <c r="E322" s="199" t="s">
        <v>465</v>
      </c>
      <c r="F322" s="200" t="s">
        <v>466</v>
      </c>
      <c r="G322" s="201" t="s">
        <v>147</v>
      </c>
      <c r="H322" s="202">
        <v>23.170000000000002</v>
      </c>
      <c r="I322" s="203"/>
      <c r="J322" s="204">
        <f>ROUND(I322*H322,2)</f>
        <v>0</v>
      </c>
      <c r="K322" s="200" t="s">
        <v>19</v>
      </c>
      <c r="L322" s="44"/>
      <c r="M322" s="205" t="s">
        <v>19</v>
      </c>
      <c r="N322" s="206" t="s">
        <v>43</v>
      </c>
      <c r="O322" s="84"/>
      <c r="P322" s="207">
        <f>O322*H322</f>
        <v>0</v>
      </c>
      <c r="Q322" s="207">
        <v>0</v>
      </c>
      <c r="R322" s="207">
        <f>Q322*H322</f>
        <v>0</v>
      </c>
      <c r="S322" s="207">
        <v>0</v>
      </c>
      <c r="T322" s="20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09" t="s">
        <v>130</v>
      </c>
      <c r="AT322" s="209" t="s">
        <v>126</v>
      </c>
      <c r="AU322" s="209" t="s">
        <v>81</v>
      </c>
      <c r="AY322" s="17" t="s">
        <v>125</v>
      </c>
      <c r="BE322" s="210">
        <f>IF(N322="základní",J322,0)</f>
        <v>0</v>
      </c>
      <c r="BF322" s="210">
        <f>IF(N322="snížená",J322,0)</f>
        <v>0</v>
      </c>
      <c r="BG322" s="210">
        <f>IF(N322="zákl. přenesená",J322,0)</f>
        <v>0</v>
      </c>
      <c r="BH322" s="210">
        <f>IF(N322="sníž. přenesená",J322,0)</f>
        <v>0</v>
      </c>
      <c r="BI322" s="210">
        <f>IF(N322="nulová",J322,0)</f>
        <v>0</v>
      </c>
      <c r="BJ322" s="17" t="s">
        <v>77</v>
      </c>
      <c r="BK322" s="210">
        <f>ROUND(I322*H322,2)</f>
        <v>0</v>
      </c>
      <c r="BL322" s="17" t="s">
        <v>130</v>
      </c>
      <c r="BM322" s="209" t="s">
        <v>467</v>
      </c>
    </row>
    <row r="323" s="14" customFormat="1">
      <c r="A323" s="14"/>
      <c r="B323" s="222"/>
      <c r="C323" s="223"/>
      <c r="D323" s="213" t="s">
        <v>132</v>
      </c>
      <c r="E323" s="224" t="s">
        <v>19</v>
      </c>
      <c r="F323" s="225" t="s">
        <v>468</v>
      </c>
      <c r="G323" s="223"/>
      <c r="H323" s="226">
        <v>23.170000000000002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2" t="s">
        <v>132</v>
      </c>
      <c r="AU323" s="232" t="s">
        <v>81</v>
      </c>
      <c r="AV323" s="14" t="s">
        <v>81</v>
      </c>
      <c r="AW323" s="14" t="s">
        <v>33</v>
      </c>
      <c r="AX323" s="14" t="s">
        <v>77</v>
      </c>
      <c r="AY323" s="232" t="s">
        <v>125</v>
      </c>
    </row>
    <row r="324" s="2" customFormat="1">
      <c r="A324" s="38"/>
      <c r="B324" s="39"/>
      <c r="C324" s="198" t="s">
        <v>211</v>
      </c>
      <c r="D324" s="198" t="s">
        <v>126</v>
      </c>
      <c r="E324" s="199" t="s">
        <v>469</v>
      </c>
      <c r="F324" s="200" t="s">
        <v>470</v>
      </c>
      <c r="G324" s="201" t="s">
        <v>147</v>
      </c>
      <c r="H324" s="202">
        <v>6.8600000000000003</v>
      </c>
      <c r="I324" s="203"/>
      <c r="J324" s="204">
        <f>ROUND(I324*H324,2)</f>
        <v>0</v>
      </c>
      <c r="K324" s="200" t="s">
        <v>19</v>
      </c>
      <c r="L324" s="44"/>
      <c r="M324" s="205" t="s">
        <v>19</v>
      </c>
      <c r="N324" s="206" t="s">
        <v>43</v>
      </c>
      <c r="O324" s="84"/>
      <c r="P324" s="207">
        <f>O324*H324</f>
        <v>0</v>
      </c>
      <c r="Q324" s="207">
        <v>0</v>
      </c>
      <c r="R324" s="207">
        <f>Q324*H324</f>
        <v>0</v>
      </c>
      <c r="S324" s="207">
        <v>0</v>
      </c>
      <c r="T324" s="20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09" t="s">
        <v>130</v>
      </c>
      <c r="AT324" s="209" t="s">
        <v>126</v>
      </c>
      <c r="AU324" s="209" t="s">
        <v>81</v>
      </c>
      <c r="AY324" s="17" t="s">
        <v>125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17" t="s">
        <v>77</v>
      </c>
      <c r="BK324" s="210">
        <f>ROUND(I324*H324,2)</f>
        <v>0</v>
      </c>
      <c r="BL324" s="17" t="s">
        <v>130</v>
      </c>
      <c r="BM324" s="209" t="s">
        <v>471</v>
      </c>
    </row>
    <row r="325" s="13" customFormat="1">
      <c r="A325" s="13"/>
      <c r="B325" s="211"/>
      <c r="C325" s="212"/>
      <c r="D325" s="213" t="s">
        <v>132</v>
      </c>
      <c r="E325" s="214" t="s">
        <v>19</v>
      </c>
      <c r="F325" s="215" t="s">
        <v>472</v>
      </c>
      <c r="G325" s="212"/>
      <c r="H325" s="214" t="s">
        <v>19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1" t="s">
        <v>132</v>
      </c>
      <c r="AU325" s="221" t="s">
        <v>81</v>
      </c>
      <c r="AV325" s="13" t="s">
        <v>77</v>
      </c>
      <c r="AW325" s="13" t="s">
        <v>33</v>
      </c>
      <c r="AX325" s="13" t="s">
        <v>72</v>
      </c>
      <c r="AY325" s="221" t="s">
        <v>125</v>
      </c>
    </row>
    <row r="326" s="14" customFormat="1">
      <c r="A326" s="14"/>
      <c r="B326" s="222"/>
      <c r="C326" s="223"/>
      <c r="D326" s="213" t="s">
        <v>132</v>
      </c>
      <c r="E326" s="224" t="s">
        <v>19</v>
      </c>
      <c r="F326" s="225" t="s">
        <v>473</v>
      </c>
      <c r="G326" s="223"/>
      <c r="H326" s="226">
        <v>6.8600000000000003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32" t="s">
        <v>132</v>
      </c>
      <c r="AU326" s="232" t="s">
        <v>81</v>
      </c>
      <c r="AV326" s="14" t="s">
        <v>81</v>
      </c>
      <c r="AW326" s="14" t="s">
        <v>33</v>
      </c>
      <c r="AX326" s="14" t="s">
        <v>77</v>
      </c>
      <c r="AY326" s="232" t="s">
        <v>125</v>
      </c>
    </row>
    <row r="327" s="12" customFormat="1" ht="25.92" customHeight="1">
      <c r="A327" s="12"/>
      <c r="B327" s="184"/>
      <c r="C327" s="185"/>
      <c r="D327" s="186" t="s">
        <v>71</v>
      </c>
      <c r="E327" s="187" t="s">
        <v>474</v>
      </c>
      <c r="F327" s="187" t="s">
        <v>475</v>
      </c>
      <c r="G327" s="185"/>
      <c r="H327" s="185"/>
      <c r="I327" s="188"/>
      <c r="J327" s="189">
        <f>BK327</f>
        <v>0</v>
      </c>
      <c r="K327" s="185"/>
      <c r="L327" s="190"/>
      <c r="M327" s="191"/>
      <c r="N327" s="192"/>
      <c r="O327" s="192"/>
      <c r="P327" s="193">
        <f>P328+P330+P367+P382+P423</f>
        <v>0</v>
      </c>
      <c r="Q327" s="192"/>
      <c r="R327" s="193">
        <f>R328+R330+R367+R382+R423</f>
        <v>0.94579758077000009</v>
      </c>
      <c r="S327" s="192"/>
      <c r="T327" s="194">
        <f>T328+T330+T367+T382+T423</f>
        <v>15.299990960000002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95" t="s">
        <v>81</v>
      </c>
      <c r="AT327" s="196" t="s">
        <v>71</v>
      </c>
      <c r="AU327" s="196" t="s">
        <v>72</v>
      </c>
      <c r="AY327" s="195" t="s">
        <v>125</v>
      </c>
      <c r="BK327" s="197">
        <f>BK328+BK330+BK367+BK382+BK423</f>
        <v>0</v>
      </c>
    </row>
    <row r="328" s="12" customFormat="1" ht="22.8" customHeight="1">
      <c r="A328" s="12"/>
      <c r="B328" s="184"/>
      <c r="C328" s="185"/>
      <c r="D328" s="186" t="s">
        <v>71</v>
      </c>
      <c r="E328" s="254" t="s">
        <v>476</v>
      </c>
      <c r="F328" s="254" t="s">
        <v>477</v>
      </c>
      <c r="G328" s="185"/>
      <c r="H328" s="185"/>
      <c r="I328" s="188"/>
      <c r="J328" s="255">
        <f>BK328</f>
        <v>0</v>
      </c>
      <c r="K328" s="185"/>
      <c r="L328" s="190"/>
      <c r="M328" s="191"/>
      <c r="N328" s="192"/>
      <c r="O328" s="192"/>
      <c r="P328" s="193">
        <f>P329</f>
        <v>0</v>
      </c>
      <c r="Q328" s="192"/>
      <c r="R328" s="193">
        <f>R329</f>
        <v>0</v>
      </c>
      <c r="S328" s="192"/>
      <c r="T328" s="194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5" t="s">
        <v>81</v>
      </c>
      <c r="AT328" s="196" t="s">
        <v>71</v>
      </c>
      <c r="AU328" s="196" t="s">
        <v>77</v>
      </c>
      <c r="AY328" s="195" t="s">
        <v>125</v>
      </c>
      <c r="BK328" s="197">
        <f>BK329</f>
        <v>0</v>
      </c>
    </row>
    <row r="329" s="2" customFormat="1">
      <c r="A329" s="38"/>
      <c r="B329" s="39"/>
      <c r="C329" s="198" t="s">
        <v>221</v>
      </c>
      <c r="D329" s="198" t="s">
        <v>126</v>
      </c>
      <c r="E329" s="199" t="s">
        <v>478</v>
      </c>
      <c r="F329" s="200" t="s">
        <v>479</v>
      </c>
      <c r="G329" s="201" t="s">
        <v>480</v>
      </c>
      <c r="H329" s="202">
        <v>6</v>
      </c>
      <c r="I329" s="203"/>
      <c r="J329" s="204">
        <f>ROUND(I329*H329,2)</f>
        <v>0</v>
      </c>
      <c r="K329" s="200" t="s">
        <v>19</v>
      </c>
      <c r="L329" s="44"/>
      <c r="M329" s="205" t="s">
        <v>19</v>
      </c>
      <c r="N329" s="206" t="s">
        <v>43</v>
      </c>
      <c r="O329" s="84"/>
      <c r="P329" s="207">
        <f>O329*H329</f>
        <v>0</v>
      </c>
      <c r="Q329" s="207">
        <v>0</v>
      </c>
      <c r="R329" s="207">
        <f>Q329*H329</f>
        <v>0</v>
      </c>
      <c r="S329" s="207">
        <v>0</v>
      </c>
      <c r="T329" s="20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09" t="s">
        <v>245</v>
      </c>
      <c r="AT329" s="209" t="s">
        <v>126</v>
      </c>
      <c r="AU329" s="209" t="s">
        <v>81</v>
      </c>
      <c r="AY329" s="17" t="s">
        <v>125</v>
      </c>
      <c r="BE329" s="210">
        <f>IF(N329="základní",J329,0)</f>
        <v>0</v>
      </c>
      <c r="BF329" s="210">
        <f>IF(N329="snížená",J329,0)</f>
        <v>0</v>
      </c>
      <c r="BG329" s="210">
        <f>IF(N329="zákl. přenesená",J329,0)</f>
        <v>0</v>
      </c>
      <c r="BH329" s="210">
        <f>IF(N329="sníž. přenesená",J329,0)</f>
        <v>0</v>
      </c>
      <c r="BI329" s="210">
        <f>IF(N329="nulová",J329,0)</f>
        <v>0</v>
      </c>
      <c r="BJ329" s="17" t="s">
        <v>77</v>
      </c>
      <c r="BK329" s="210">
        <f>ROUND(I329*H329,2)</f>
        <v>0</v>
      </c>
      <c r="BL329" s="17" t="s">
        <v>245</v>
      </c>
      <c r="BM329" s="209" t="s">
        <v>481</v>
      </c>
    </row>
    <row r="330" s="12" customFormat="1" ht="22.8" customHeight="1">
      <c r="A330" s="12"/>
      <c r="B330" s="184"/>
      <c r="C330" s="185"/>
      <c r="D330" s="186" t="s">
        <v>71</v>
      </c>
      <c r="E330" s="254" t="s">
        <v>482</v>
      </c>
      <c r="F330" s="254" t="s">
        <v>483</v>
      </c>
      <c r="G330" s="185"/>
      <c r="H330" s="185"/>
      <c r="I330" s="188"/>
      <c r="J330" s="255">
        <f>BK330</f>
        <v>0</v>
      </c>
      <c r="K330" s="185"/>
      <c r="L330" s="190"/>
      <c r="M330" s="191"/>
      <c r="N330" s="192"/>
      <c r="O330" s="192"/>
      <c r="P330" s="193">
        <f>SUM(P331:P366)</f>
        <v>0</v>
      </c>
      <c r="Q330" s="192"/>
      <c r="R330" s="193">
        <f>SUM(R331:R366)</f>
        <v>0.89462519862000001</v>
      </c>
      <c r="S330" s="192"/>
      <c r="T330" s="194">
        <f>SUM(T331:T366)</f>
        <v>0.53974696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95" t="s">
        <v>81</v>
      </c>
      <c r="AT330" s="196" t="s">
        <v>71</v>
      </c>
      <c r="AU330" s="196" t="s">
        <v>77</v>
      </c>
      <c r="AY330" s="195" t="s">
        <v>125</v>
      </c>
      <c r="BK330" s="197">
        <f>SUM(BK331:BK366)</f>
        <v>0</v>
      </c>
    </row>
    <row r="331" s="2" customFormat="1">
      <c r="A331" s="38"/>
      <c r="B331" s="39"/>
      <c r="C331" s="198" t="s">
        <v>484</v>
      </c>
      <c r="D331" s="198" t="s">
        <v>126</v>
      </c>
      <c r="E331" s="199" t="s">
        <v>485</v>
      </c>
      <c r="F331" s="200" t="s">
        <v>486</v>
      </c>
      <c r="G331" s="201" t="s">
        <v>159</v>
      </c>
      <c r="H331" s="202">
        <v>101.17</v>
      </c>
      <c r="I331" s="203"/>
      <c r="J331" s="204">
        <f>ROUND(I331*H331,2)</f>
        <v>0</v>
      </c>
      <c r="K331" s="200" t="s">
        <v>19</v>
      </c>
      <c r="L331" s="44"/>
      <c r="M331" s="205" t="s">
        <v>19</v>
      </c>
      <c r="N331" s="206" t="s">
        <v>43</v>
      </c>
      <c r="O331" s="84"/>
      <c r="P331" s="207">
        <f>O331*H331</f>
        <v>0</v>
      </c>
      <c r="Q331" s="207">
        <v>0</v>
      </c>
      <c r="R331" s="207">
        <f>Q331*H331</f>
        <v>0</v>
      </c>
      <c r="S331" s="207">
        <v>0.0017700000000000001</v>
      </c>
      <c r="T331" s="208">
        <f>S331*H331</f>
        <v>0.17907090000000001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09" t="s">
        <v>245</v>
      </c>
      <c r="AT331" s="209" t="s">
        <v>126</v>
      </c>
      <c r="AU331" s="209" t="s">
        <v>81</v>
      </c>
      <c r="AY331" s="17" t="s">
        <v>125</v>
      </c>
      <c r="BE331" s="210">
        <f>IF(N331="základní",J331,0)</f>
        <v>0</v>
      </c>
      <c r="BF331" s="210">
        <f>IF(N331="snížená",J331,0)</f>
        <v>0</v>
      </c>
      <c r="BG331" s="210">
        <f>IF(N331="zákl. přenesená",J331,0)</f>
        <v>0</v>
      </c>
      <c r="BH331" s="210">
        <f>IF(N331="sníž. přenesená",J331,0)</f>
        <v>0</v>
      </c>
      <c r="BI331" s="210">
        <f>IF(N331="nulová",J331,0)</f>
        <v>0</v>
      </c>
      <c r="BJ331" s="17" t="s">
        <v>77</v>
      </c>
      <c r="BK331" s="210">
        <f>ROUND(I331*H331,2)</f>
        <v>0</v>
      </c>
      <c r="BL331" s="17" t="s">
        <v>245</v>
      </c>
      <c r="BM331" s="209" t="s">
        <v>487</v>
      </c>
    </row>
    <row r="332" s="14" customFormat="1">
      <c r="A332" s="14"/>
      <c r="B332" s="222"/>
      <c r="C332" s="223"/>
      <c r="D332" s="213" t="s">
        <v>132</v>
      </c>
      <c r="E332" s="224" t="s">
        <v>19</v>
      </c>
      <c r="F332" s="225" t="s">
        <v>488</v>
      </c>
      <c r="G332" s="223"/>
      <c r="H332" s="226">
        <v>101.17</v>
      </c>
      <c r="I332" s="227"/>
      <c r="J332" s="223"/>
      <c r="K332" s="223"/>
      <c r="L332" s="228"/>
      <c r="M332" s="229"/>
      <c r="N332" s="230"/>
      <c r="O332" s="230"/>
      <c r="P332" s="230"/>
      <c r="Q332" s="230"/>
      <c r="R332" s="230"/>
      <c r="S332" s="230"/>
      <c r="T332" s="23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2" t="s">
        <v>132</v>
      </c>
      <c r="AU332" s="232" t="s">
        <v>81</v>
      </c>
      <c r="AV332" s="14" t="s">
        <v>81</v>
      </c>
      <c r="AW332" s="14" t="s">
        <v>33</v>
      </c>
      <c r="AX332" s="14" t="s">
        <v>77</v>
      </c>
      <c r="AY332" s="232" t="s">
        <v>125</v>
      </c>
    </row>
    <row r="333" s="2" customFormat="1" ht="16.5" customHeight="1">
      <c r="A333" s="38"/>
      <c r="B333" s="39"/>
      <c r="C333" s="198" t="s">
        <v>489</v>
      </c>
      <c r="D333" s="198" t="s">
        <v>126</v>
      </c>
      <c r="E333" s="199" t="s">
        <v>490</v>
      </c>
      <c r="F333" s="200" t="s">
        <v>491</v>
      </c>
      <c r="G333" s="201" t="s">
        <v>159</v>
      </c>
      <c r="H333" s="202">
        <v>50.417999999999999</v>
      </c>
      <c r="I333" s="203"/>
      <c r="J333" s="204">
        <f>ROUND(I333*H333,2)</f>
        <v>0</v>
      </c>
      <c r="K333" s="200" t="s">
        <v>19</v>
      </c>
      <c r="L333" s="44"/>
      <c r="M333" s="205" t="s">
        <v>19</v>
      </c>
      <c r="N333" s="206" t="s">
        <v>43</v>
      </c>
      <c r="O333" s="84"/>
      <c r="P333" s="207">
        <f>O333*H333</f>
        <v>0</v>
      </c>
      <c r="Q333" s="207">
        <v>0</v>
      </c>
      <c r="R333" s="207">
        <f>Q333*H333</f>
        <v>0</v>
      </c>
      <c r="S333" s="207">
        <v>0.00167</v>
      </c>
      <c r="T333" s="208">
        <f>S333*H333</f>
        <v>0.084198060000000005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09" t="s">
        <v>130</v>
      </c>
      <c r="AT333" s="209" t="s">
        <v>126</v>
      </c>
      <c r="AU333" s="209" t="s">
        <v>81</v>
      </c>
      <c r="AY333" s="17" t="s">
        <v>125</v>
      </c>
      <c r="BE333" s="210">
        <f>IF(N333="základní",J333,0)</f>
        <v>0</v>
      </c>
      <c r="BF333" s="210">
        <f>IF(N333="snížená",J333,0)</f>
        <v>0</v>
      </c>
      <c r="BG333" s="210">
        <f>IF(N333="zákl. přenesená",J333,0)</f>
        <v>0</v>
      </c>
      <c r="BH333" s="210">
        <f>IF(N333="sníž. přenesená",J333,0)</f>
        <v>0</v>
      </c>
      <c r="BI333" s="210">
        <f>IF(N333="nulová",J333,0)</f>
        <v>0</v>
      </c>
      <c r="BJ333" s="17" t="s">
        <v>77</v>
      </c>
      <c r="BK333" s="210">
        <f>ROUND(I333*H333,2)</f>
        <v>0</v>
      </c>
      <c r="BL333" s="17" t="s">
        <v>130</v>
      </c>
      <c r="BM333" s="209" t="s">
        <v>492</v>
      </c>
    </row>
    <row r="334" s="13" customFormat="1">
      <c r="A334" s="13"/>
      <c r="B334" s="211"/>
      <c r="C334" s="212"/>
      <c r="D334" s="213" t="s">
        <v>132</v>
      </c>
      <c r="E334" s="214" t="s">
        <v>19</v>
      </c>
      <c r="F334" s="215" t="s">
        <v>281</v>
      </c>
      <c r="G334" s="212"/>
      <c r="H334" s="214" t="s">
        <v>19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1" t="s">
        <v>132</v>
      </c>
      <c r="AU334" s="221" t="s">
        <v>81</v>
      </c>
      <c r="AV334" s="13" t="s">
        <v>77</v>
      </c>
      <c r="AW334" s="13" t="s">
        <v>33</v>
      </c>
      <c r="AX334" s="13" t="s">
        <v>72</v>
      </c>
      <c r="AY334" s="221" t="s">
        <v>125</v>
      </c>
    </row>
    <row r="335" s="14" customFormat="1">
      <c r="A335" s="14"/>
      <c r="B335" s="222"/>
      <c r="C335" s="223"/>
      <c r="D335" s="213" t="s">
        <v>132</v>
      </c>
      <c r="E335" s="224" t="s">
        <v>19</v>
      </c>
      <c r="F335" s="225" t="s">
        <v>328</v>
      </c>
      <c r="G335" s="223"/>
      <c r="H335" s="226">
        <v>20.652000000000001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2" t="s">
        <v>132</v>
      </c>
      <c r="AU335" s="232" t="s">
        <v>81</v>
      </c>
      <c r="AV335" s="14" t="s">
        <v>81</v>
      </c>
      <c r="AW335" s="14" t="s">
        <v>33</v>
      </c>
      <c r="AX335" s="14" t="s">
        <v>72</v>
      </c>
      <c r="AY335" s="232" t="s">
        <v>125</v>
      </c>
    </row>
    <row r="336" s="14" customFormat="1">
      <c r="A336" s="14"/>
      <c r="B336" s="222"/>
      <c r="C336" s="223"/>
      <c r="D336" s="213" t="s">
        <v>132</v>
      </c>
      <c r="E336" s="224" t="s">
        <v>19</v>
      </c>
      <c r="F336" s="225" t="s">
        <v>329</v>
      </c>
      <c r="G336" s="223"/>
      <c r="H336" s="226">
        <v>19.23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32" t="s">
        <v>132</v>
      </c>
      <c r="AU336" s="232" t="s">
        <v>81</v>
      </c>
      <c r="AV336" s="14" t="s">
        <v>81</v>
      </c>
      <c r="AW336" s="14" t="s">
        <v>33</v>
      </c>
      <c r="AX336" s="14" t="s">
        <v>72</v>
      </c>
      <c r="AY336" s="232" t="s">
        <v>125</v>
      </c>
    </row>
    <row r="337" s="14" customFormat="1">
      <c r="A337" s="14"/>
      <c r="B337" s="222"/>
      <c r="C337" s="223"/>
      <c r="D337" s="213" t="s">
        <v>132</v>
      </c>
      <c r="E337" s="224" t="s">
        <v>19</v>
      </c>
      <c r="F337" s="225" t="s">
        <v>330</v>
      </c>
      <c r="G337" s="223"/>
      <c r="H337" s="226">
        <v>10.536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32" t="s">
        <v>132</v>
      </c>
      <c r="AU337" s="232" t="s">
        <v>81</v>
      </c>
      <c r="AV337" s="14" t="s">
        <v>81</v>
      </c>
      <c r="AW337" s="14" t="s">
        <v>33</v>
      </c>
      <c r="AX337" s="14" t="s">
        <v>72</v>
      </c>
      <c r="AY337" s="232" t="s">
        <v>125</v>
      </c>
    </row>
    <row r="338" s="15" customFormat="1">
      <c r="A338" s="15"/>
      <c r="B338" s="233"/>
      <c r="C338" s="234"/>
      <c r="D338" s="213" t="s">
        <v>132</v>
      </c>
      <c r="E338" s="235" t="s">
        <v>19</v>
      </c>
      <c r="F338" s="236" t="s">
        <v>144</v>
      </c>
      <c r="G338" s="234"/>
      <c r="H338" s="237">
        <v>50.418000000000006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43" t="s">
        <v>132</v>
      </c>
      <c r="AU338" s="243" t="s">
        <v>81</v>
      </c>
      <c r="AV338" s="15" t="s">
        <v>130</v>
      </c>
      <c r="AW338" s="15" t="s">
        <v>33</v>
      </c>
      <c r="AX338" s="15" t="s">
        <v>77</v>
      </c>
      <c r="AY338" s="243" t="s">
        <v>125</v>
      </c>
    </row>
    <row r="339" s="2" customFormat="1" ht="21.75" customHeight="1">
      <c r="A339" s="38"/>
      <c r="B339" s="39"/>
      <c r="C339" s="198" t="s">
        <v>493</v>
      </c>
      <c r="D339" s="198" t="s">
        <v>126</v>
      </c>
      <c r="E339" s="199" t="s">
        <v>494</v>
      </c>
      <c r="F339" s="200" t="s">
        <v>495</v>
      </c>
      <c r="G339" s="201" t="s">
        <v>159</v>
      </c>
      <c r="H339" s="202">
        <v>103.40000000000001</v>
      </c>
      <c r="I339" s="203"/>
      <c r="J339" s="204">
        <f>ROUND(I339*H339,2)</f>
        <v>0</v>
      </c>
      <c r="K339" s="200" t="s">
        <v>19</v>
      </c>
      <c r="L339" s="44"/>
      <c r="M339" s="205" t="s">
        <v>19</v>
      </c>
      <c r="N339" s="206" t="s">
        <v>43</v>
      </c>
      <c r="O339" s="84"/>
      <c r="P339" s="207">
        <f>O339*H339</f>
        <v>0</v>
      </c>
      <c r="Q339" s="207">
        <v>0</v>
      </c>
      <c r="R339" s="207">
        <f>Q339*H339</f>
        <v>0</v>
      </c>
      <c r="S339" s="207">
        <v>0.0022300000000000002</v>
      </c>
      <c r="T339" s="208">
        <f>S339*H339</f>
        <v>0.23058200000000004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9" t="s">
        <v>245</v>
      </c>
      <c r="AT339" s="209" t="s">
        <v>126</v>
      </c>
      <c r="AU339" s="209" t="s">
        <v>81</v>
      </c>
      <c r="AY339" s="17" t="s">
        <v>125</v>
      </c>
      <c r="BE339" s="210">
        <f>IF(N339="základní",J339,0)</f>
        <v>0</v>
      </c>
      <c r="BF339" s="210">
        <f>IF(N339="snížená",J339,0)</f>
        <v>0</v>
      </c>
      <c r="BG339" s="210">
        <f>IF(N339="zákl. přenesená",J339,0)</f>
        <v>0</v>
      </c>
      <c r="BH339" s="210">
        <f>IF(N339="sníž. přenesená",J339,0)</f>
        <v>0</v>
      </c>
      <c r="BI339" s="210">
        <f>IF(N339="nulová",J339,0)</f>
        <v>0</v>
      </c>
      <c r="BJ339" s="17" t="s">
        <v>77</v>
      </c>
      <c r="BK339" s="210">
        <f>ROUND(I339*H339,2)</f>
        <v>0</v>
      </c>
      <c r="BL339" s="17" t="s">
        <v>245</v>
      </c>
      <c r="BM339" s="209" t="s">
        <v>496</v>
      </c>
    </row>
    <row r="340" s="14" customFormat="1">
      <c r="A340" s="14"/>
      <c r="B340" s="222"/>
      <c r="C340" s="223"/>
      <c r="D340" s="213" t="s">
        <v>132</v>
      </c>
      <c r="E340" s="224" t="s">
        <v>19</v>
      </c>
      <c r="F340" s="225" t="s">
        <v>497</v>
      </c>
      <c r="G340" s="223"/>
      <c r="H340" s="226">
        <v>103.40000000000001</v>
      </c>
      <c r="I340" s="227"/>
      <c r="J340" s="223"/>
      <c r="K340" s="223"/>
      <c r="L340" s="228"/>
      <c r="M340" s="229"/>
      <c r="N340" s="230"/>
      <c r="O340" s="230"/>
      <c r="P340" s="230"/>
      <c r="Q340" s="230"/>
      <c r="R340" s="230"/>
      <c r="S340" s="230"/>
      <c r="T340" s="23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2" t="s">
        <v>132</v>
      </c>
      <c r="AU340" s="232" t="s">
        <v>81</v>
      </c>
      <c r="AV340" s="14" t="s">
        <v>81</v>
      </c>
      <c r="AW340" s="14" t="s">
        <v>33</v>
      </c>
      <c r="AX340" s="14" t="s">
        <v>77</v>
      </c>
      <c r="AY340" s="232" t="s">
        <v>125</v>
      </c>
    </row>
    <row r="341" s="2" customFormat="1" ht="16.5" customHeight="1">
      <c r="A341" s="38"/>
      <c r="B341" s="39"/>
      <c r="C341" s="198" t="s">
        <v>498</v>
      </c>
      <c r="D341" s="198" t="s">
        <v>126</v>
      </c>
      <c r="E341" s="199" t="s">
        <v>499</v>
      </c>
      <c r="F341" s="200" t="s">
        <v>500</v>
      </c>
      <c r="G341" s="201" t="s">
        <v>159</v>
      </c>
      <c r="H341" s="202">
        <v>12.5</v>
      </c>
      <c r="I341" s="203"/>
      <c r="J341" s="204">
        <f>ROUND(I341*H341,2)</f>
        <v>0</v>
      </c>
      <c r="K341" s="200" t="s">
        <v>19</v>
      </c>
      <c r="L341" s="44"/>
      <c r="M341" s="205" t="s">
        <v>19</v>
      </c>
      <c r="N341" s="206" t="s">
        <v>43</v>
      </c>
      <c r="O341" s="84"/>
      <c r="P341" s="207">
        <f>O341*H341</f>
        <v>0</v>
      </c>
      <c r="Q341" s="207">
        <v>0</v>
      </c>
      <c r="R341" s="207">
        <f>Q341*H341</f>
        <v>0</v>
      </c>
      <c r="S341" s="207">
        <v>0.0025999999999999999</v>
      </c>
      <c r="T341" s="208">
        <f>S341*H341</f>
        <v>0.032500000000000001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09" t="s">
        <v>130</v>
      </c>
      <c r="AT341" s="209" t="s">
        <v>126</v>
      </c>
      <c r="AU341" s="209" t="s">
        <v>81</v>
      </c>
      <c r="AY341" s="17" t="s">
        <v>125</v>
      </c>
      <c r="BE341" s="210">
        <f>IF(N341="základní",J341,0)</f>
        <v>0</v>
      </c>
      <c r="BF341" s="210">
        <f>IF(N341="snížená",J341,0)</f>
        <v>0</v>
      </c>
      <c r="BG341" s="210">
        <f>IF(N341="zákl. přenesená",J341,0)</f>
        <v>0</v>
      </c>
      <c r="BH341" s="210">
        <f>IF(N341="sníž. přenesená",J341,0)</f>
        <v>0</v>
      </c>
      <c r="BI341" s="210">
        <f>IF(N341="nulová",J341,0)</f>
        <v>0</v>
      </c>
      <c r="BJ341" s="17" t="s">
        <v>77</v>
      </c>
      <c r="BK341" s="210">
        <f>ROUND(I341*H341,2)</f>
        <v>0</v>
      </c>
      <c r="BL341" s="17" t="s">
        <v>130</v>
      </c>
      <c r="BM341" s="209" t="s">
        <v>501</v>
      </c>
    </row>
    <row r="342" s="13" customFormat="1">
      <c r="A342" s="13"/>
      <c r="B342" s="211"/>
      <c r="C342" s="212"/>
      <c r="D342" s="213" t="s">
        <v>132</v>
      </c>
      <c r="E342" s="214" t="s">
        <v>19</v>
      </c>
      <c r="F342" s="215" t="s">
        <v>502</v>
      </c>
      <c r="G342" s="212"/>
      <c r="H342" s="214" t="s">
        <v>19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1" t="s">
        <v>132</v>
      </c>
      <c r="AU342" s="221" t="s">
        <v>81</v>
      </c>
      <c r="AV342" s="13" t="s">
        <v>77</v>
      </c>
      <c r="AW342" s="13" t="s">
        <v>33</v>
      </c>
      <c r="AX342" s="13" t="s">
        <v>72</v>
      </c>
      <c r="AY342" s="221" t="s">
        <v>125</v>
      </c>
    </row>
    <row r="343" s="14" customFormat="1">
      <c r="A343" s="14"/>
      <c r="B343" s="222"/>
      <c r="C343" s="223"/>
      <c r="D343" s="213" t="s">
        <v>132</v>
      </c>
      <c r="E343" s="224" t="s">
        <v>19</v>
      </c>
      <c r="F343" s="225" t="s">
        <v>503</v>
      </c>
      <c r="G343" s="223"/>
      <c r="H343" s="226">
        <v>12.5</v>
      </c>
      <c r="I343" s="227"/>
      <c r="J343" s="223"/>
      <c r="K343" s="223"/>
      <c r="L343" s="228"/>
      <c r="M343" s="229"/>
      <c r="N343" s="230"/>
      <c r="O343" s="230"/>
      <c r="P343" s="230"/>
      <c r="Q343" s="230"/>
      <c r="R343" s="230"/>
      <c r="S343" s="230"/>
      <c r="T343" s="23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2" t="s">
        <v>132</v>
      </c>
      <c r="AU343" s="232" t="s">
        <v>81</v>
      </c>
      <c r="AV343" s="14" t="s">
        <v>81</v>
      </c>
      <c r="AW343" s="14" t="s">
        <v>33</v>
      </c>
      <c r="AX343" s="14" t="s">
        <v>77</v>
      </c>
      <c r="AY343" s="232" t="s">
        <v>125</v>
      </c>
    </row>
    <row r="344" s="2" customFormat="1" ht="16.5" customHeight="1">
      <c r="A344" s="38"/>
      <c r="B344" s="39"/>
      <c r="C344" s="198" t="s">
        <v>504</v>
      </c>
      <c r="D344" s="198" t="s">
        <v>126</v>
      </c>
      <c r="E344" s="199" t="s">
        <v>505</v>
      </c>
      <c r="F344" s="200" t="s">
        <v>506</v>
      </c>
      <c r="G344" s="201" t="s">
        <v>159</v>
      </c>
      <c r="H344" s="202">
        <v>3.3999999999999999</v>
      </c>
      <c r="I344" s="203"/>
      <c r="J344" s="204">
        <f>ROUND(I344*H344,2)</f>
        <v>0</v>
      </c>
      <c r="K344" s="200" t="s">
        <v>19</v>
      </c>
      <c r="L344" s="44"/>
      <c r="M344" s="205" t="s">
        <v>19</v>
      </c>
      <c r="N344" s="206" t="s">
        <v>43</v>
      </c>
      <c r="O344" s="84"/>
      <c r="P344" s="207">
        <f>O344*H344</f>
        <v>0</v>
      </c>
      <c r="Q344" s="207">
        <v>0</v>
      </c>
      <c r="R344" s="207">
        <f>Q344*H344</f>
        <v>0</v>
      </c>
      <c r="S344" s="207">
        <v>0.0039399999999999999</v>
      </c>
      <c r="T344" s="208">
        <f>S344*H344</f>
        <v>0.013396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09" t="s">
        <v>130</v>
      </c>
      <c r="AT344" s="209" t="s">
        <v>126</v>
      </c>
      <c r="AU344" s="209" t="s">
        <v>81</v>
      </c>
      <c r="AY344" s="17" t="s">
        <v>125</v>
      </c>
      <c r="BE344" s="210">
        <f>IF(N344="základní",J344,0)</f>
        <v>0</v>
      </c>
      <c r="BF344" s="210">
        <f>IF(N344="snížená",J344,0)</f>
        <v>0</v>
      </c>
      <c r="BG344" s="210">
        <f>IF(N344="zákl. přenesená",J344,0)</f>
        <v>0</v>
      </c>
      <c r="BH344" s="210">
        <f>IF(N344="sníž. přenesená",J344,0)</f>
        <v>0</v>
      </c>
      <c r="BI344" s="210">
        <f>IF(N344="nulová",J344,0)</f>
        <v>0</v>
      </c>
      <c r="BJ344" s="17" t="s">
        <v>77</v>
      </c>
      <c r="BK344" s="210">
        <f>ROUND(I344*H344,2)</f>
        <v>0</v>
      </c>
      <c r="BL344" s="17" t="s">
        <v>130</v>
      </c>
      <c r="BM344" s="209" t="s">
        <v>507</v>
      </c>
    </row>
    <row r="345" s="13" customFormat="1">
      <c r="A345" s="13"/>
      <c r="B345" s="211"/>
      <c r="C345" s="212"/>
      <c r="D345" s="213" t="s">
        <v>132</v>
      </c>
      <c r="E345" s="214" t="s">
        <v>19</v>
      </c>
      <c r="F345" s="215" t="s">
        <v>508</v>
      </c>
      <c r="G345" s="212"/>
      <c r="H345" s="214" t="s">
        <v>19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1" t="s">
        <v>132</v>
      </c>
      <c r="AU345" s="221" t="s">
        <v>81</v>
      </c>
      <c r="AV345" s="13" t="s">
        <v>77</v>
      </c>
      <c r="AW345" s="13" t="s">
        <v>33</v>
      </c>
      <c r="AX345" s="13" t="s">
        <v>72</v>
      </c>
      <c r="AY345" s="221" t="s">
        <v>125</v>
      </c>
    </row>
    <row r="346" s="14" customFormat="1">
      <c r="A346" s="14"/>
      <c r="B346" s="222"/>
      <c r="C346" s="223"/>
      <c r="D346" s="213" t="s">
        <v>132</v>
      </c>
      <c r="E346" s="224" t="s">
        <v>19</v>
      </c>
      <c r="F346" s="225" t="s">
        <v>509</v>
      </c>
      <c r="G346" s="223"/>
      <c r="H346" s="226">
        <v>3.3999999999999999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2" t="s">
        <v>132</v>
      </c>
      <c r="AU346" s="232" t="s">
        <v>81</v>
      </c>
      <c r="AV346" s="14" t="s">
        <v>81</v>
      </c>
      <c r="AW346" s="14" t="s">
        <v>33</v>
      </c>
      <c r="AX346" s="14" t="s">
        <v>77</v>
      </c>
      <c r="AY346" s="232" t="s">
        <v>125</v>
      </c>
    </row>
    <row r="347" s="2" customFormat="1">
      <c r="A347" s="38"/>
      <c r="B347" s="39"/>
      <c r="C347" s="198" t="s">
        <v>510</v>
      </c>
      <c r="D347" s="198" t="s">
        <v>126</v>
      </c>
      <c r="E347" s="199" t="s">
        <v>511</v>
      </c>
      <c r="F347" s="200" t="s">
        <v>512</v>
      </c>
      <c r="G347" s="201" t="s">
        <v>159</v>
      </c>
      <c r="H347" s="202">
        <v>162.31999999999999</v>
      </c>
      <c r="I347" s="203"/>
      <c r="J347" s="204">
        <f>ROUND(I347*H347,2)</f>
        <v>0</v>
      </c>
      <c r="K347" s="200" t="s">
        <v>19</v>
      </c>
      <c r="L347" s="44"/>
      <c r="M347" s="205" t="s">
        <v>19</v>
      </c>
      <c r="N347" s="206" t="s">
        <v>43</v>
      </c>
      <c r="O347" s="84"/>
      <c r="P347" s="207">
        <f>O347*H347</f>
        <v>0</v>
      </c>
      <c r="Q347" s="207">
        <v>0.0029114660000000001</v>
      </c>
      <c r="R347" s="207">
        <f>Q347*H347</f>
        <v>0.47258916111999999</v>
      </c>
      <c r="S347" s="207">
        <v>0</v>
      </c>
      <c r="T347" s="20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09" t="s">
        <v>130</v>
      </c>
      <c r="AT347" s="209" t="s">
        <v>126</v>
      </c>
      <c r="AU347" s="209" t="s">
        <v>81</v>
      </c>
      <c r="AY347" s="17" t="s">
        <v>125</v>
      </c>
      <c r="BE347" s="210">
        <f>IF(N347="základní",J347,0)</f>
        <v>0</v>
      </c>
      <c r="BF347" s="210">
        <f>IF(N347="snížená",J347,0)</f>
        <v>0</v>
      </c>
      <c r="BG347" s="210">
        <f>IF(N347="zákl. přenesená",J347,0)</f>
        <v>0</v>
      </c>
      <c r="BH347" s="210">
        <f>IF(N347="sníž. přenesená",J347,0)</f>
        <v>0</v>
      </c>
      <c r="BI347" s="210">
        <f>IF(N347="nulová",J347,0)</f>
        <v>0</v>
      </c>
      <c r="BJ347" s="17" t="s">
        <v>77</v>
      </c>
      <c r="BK347" s="210">
        <f>ROUND(I347*H347,2)</f>
        <v>0</v>
      </c>
      <c r="BL347" s="17" t="s">
        <v>130</v>
      </c>
      <c r="BM347" s="209" t="s">
        <v>513</v>
      </c>
    </row>
    <row r="348" s="13" customFormat="1">
      <c r="A348" s="13"/>
      <c r="B348" s="211"/>
      <c r="C348" s="212"/>
      <c r="D348" s="213" t="s">
        <v>132</v>
      </c>
      <c r="E348" s="214" t="s">
        <v>19</v>
      </c>
      <c r="F348" s="215" t="s">
        <v>281</v>
      </c>
      <c r="G348" s="212"/>
      <c r="H348" s="214" t="s">
        <v>19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1" t="s">
        <v>132</v>
      </c>
      <c r="AU348" s="221" t="s">
        <v>81</v>
      </c>
      <c r="AV348" s="13" t="s">
        <v>77</v>
      </c>
      <c r="AW348" s="13" t="s">
        <v>33</v>
      </c>
      <c r="AX348" s="13" t="s">
        <v>72</v>
      </c>
      <c r="AY348" s="221" t="s">
        <v>125</v>
      </c>
    </row>
    <row r="349" s="13" customFormat="1">
      <c r="A349" s="13"/>
      <c r="B349" s="211"/>
      <c r="C349" s="212"/>
      <c r="D349" s="213" t="s">
        <v>132</v>
      </c>
      <c r="E349" s="214" t="s">
        <v>19</v>
      </c>
      <c r="F349" s="215" t="s">
        <v>514</v>
      </c>
      <c r="G349" s="212"/>
      <c r="H349" s="214" t="s">
        <v>19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1" t="s">
        <v>132</v>
      </c>
      <c r="AU349" s="221" t="s">
        <v>81</v>
      </c>
      <c r="AV349" s="13" t="s">
        <v>77</v>
      </c>
      <c r="AW349" s="13" t="s">
        <v>33</v>
      </c>
      <c r="AX349" s="13" t="s">
        <v>72</v>
      </c>
      <c r="AY349" s="221" t="s">
        <v>125</v>
      </c>
    </row>
    <row r="350" s="14" customFormat="1">
      <c r="A350" s="14"/>
      <c r="B350" s="222"/>
      <c r="C350" s="223"/>
      <c r="D350" s="213" t="s">
        <v>132</v>
      </c>
      <c r="E350" s="224" t="s">
        <v>19</v>
      </c>
      <c r="F350" s="225" t="s">
        <v>515</v>
      </c>
      <c r="G350" s="223"/>
      <c r="H350" s="226">
        <v>48.200000000000003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2" t="s">
        <v>132</v>
      </c>
      <c r="AU350" s="232" t="s">
        <v>81</v>
      </c>
      <c r="AV350" s="14" t="s">
        <v>81</v>
      </c>
      <c r="AW350" s="14" t="s">
        <v>33</v>
      </c>
      <c r="AX350" s="14" t="s">
        <v>72</v>
      </c>
      <c r="AY350" s="232" t="s">
        <v>125</v>
      </c>
    </row>
    <row r="351" s="13" customFormat="1">
      <c r="A351" s="13"/>
      <c r="B351" s="211"/>
      <c r="C351" s="212"/>
      <c r="D351" s="213" t="s">
        <v>132</v>
      </c>
      <c r="E351" s="214" t="s">
        <v>19</v>
      </c>
      <c r="F351" s="215" t="s">
        <v>516</v>
      </c>
      <c r="G351" s="212"/>
      <c r="H351" s="214" t="s">
        <v>19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1" t="s">
        <v>132</v>
      </c>
      <c r="AU351" s="221" t="s">
        <v>81</v>
      </c>
      <c r="AV351" s="13" t="s">
        <v>77</v>
      </c>
      <c r="AW351" s="13" t="s">
        <v>33</v>
      </c>
      <c r="AX351" s="13" t="s">
        <v>72</v>
      </c>
      <c r="AY351" s="221" t="s">
        <v>125</v>
      </c>
    </row>
    <row r="352" s="14" customFormat="1">
      <c r="A352" s="14"/>
      <c r="B352" s="222"/>
      <c r="C352" s="223"/>
      <c r="D352" s="213" t="s">
        <v>132</v>
      </c>
      <c r="E352" s="224" t="s">
        <v>19</v>
      </c>
      <c r="F352" s="225" t="s">
        <v>517</v>
      </c>
      <c r="G352" s="223"/>
      <c r="H352" s="226">
        <v>57.060000000000002</v>
      </c>
      <c r="I352" s="227"/>
      <c r="J352" s="223"/>
      <c r="K352" s="223"/>
      <c r="L352" s="228"/>
      <c r="M352" s="229"/>
      <c r="N352" s="230"/>
      <c r="O352" s="230"/>
      <c r="P352" s="230"/>
      <c r="Q352" s="230"/>
      <c r="R352" s="230"/>
      <c r="S352" s="230"/>
      <c r="T352" s="23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2" t="s">
        <v>132</v>
      </c>
      <c r="AU352" s="232" t="s">
        <v>81</v>
      </c>
      <c r="AV352" s="14" t="s">
        <v>81</v>
      </c>
      <c r="AW352" s="14" t="s">
        <v>33</v>
      </c>
      <c r="AX352" s="14" t="s">
        <v>72</v>
      </c>
      <c r="AY352" s="232" t="s">
        <v>125</v>
      </c>
    </row>
    <row r="353" s="13" customFormat="1">
      <c r="A353" s="13"/>
      <c r="B353" s="211"/>
      <c r="C353" s="212"/>
      <c r="D353" s="213" t="s">
        <v>132</v>
      </c>
      <c r="E353" s="214" t="s">
        <v>19</v>
      </c>
      <c r="F353" s="215" t="s">
        <v>518</v>
      </c>
      <c r="G353" s="212"/>
      <c r="H353" s="214" t="s">
        <v>19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1" t="s">
        <v>132</v>
      </c>
      <c r="AU353" s="221" t="s">
        <v>81</v>
      </c>
      <c r="AV353" s="13" t="s">
        <v>77</v>
      </c>
      <c r="AW353" s="13" t="s">
        <v>33</v>
      </c>
      <c r="AX353" s="13" t="s">
        <v>72</v>
      </c>
      <c r="AY353" s="221" t="s">
        <v>125</v>
      </c>
    </row>
    <row r="354" s="14" customFormat="1">
      <c r="A354" s="14"/>
      <c r="B354" s="222"/>
      <c r="C354" s="223"/>
      <c r="D354" s="213" t="s">
        <v>132</v>
      </c>
      <c r="E354" s="224" t="s">
        <v>19</v>
      </c>
      <c r="F354" s="225" t="s">
        <v>517</v>
      </c>
      <c r="G354" s="223"/>
      <c r="H354" s="226">
        <v>57.060000000000002</v>
      </c>
      <c r="I354" s="227"/>
      <c r="J354" s="223"/>
      <c r="K354" s="223"/>
      <c r="L354" s="228"/>
      <c r="M354" s="229"/>
      <c r="N354" s="230"/>
      <c r="O354" s="230"/>
      <c r="P354" s="230"/>
      <c r="Q354" s="230"/>
      <c r="R354" s="230"/>
      <c r="S354" s="230"/>
      <c r="T354" s="23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2" t="s">
        <v>132</v>
      </c>
      <c r="AU354" s="232" t="s">
        <v>81</v>
      </c>
      <c r="AV354" s="14" t="s">
        <v>81</v>
      </c>
      <c r="AW354" s="14" t="s">
        <v>33</v>
      </c>
      <c r="AX354" s="14" t="s">
        <v>72</v>
      </c>
      <c r="AY354" s="232" t="s">
        <v>125</v>
      </c>
    </row>
    <row r="355" s="15" customFormat="1">
      <c r="A355" s="15"/>
      <c r="B355" s="233"/>
      <c r="C355" s="234"/>
      <c r="D355" s="213" t="s">
        <v>132</v>
      </c>
      <c r="E355" s="235" t="s">
        <v>19</v>
      </c>
      <c r="F355" s="236" t="s">
        <v>144</v>
      </c>
      <c r="G355" s="234"/>
      <c r="H355" s="237">
        <v>162.31999999999999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43" t="s">
        <v>132</v>
      </c>
      <c r="AU355" s="243" t="s">
        <v>81</v>
      </c>
      <c r="AV355" s="15" t="s">
        <v>130</v>
      </c>
      <c r="AW355" s="15" t="s">
        <v>33</v>
      </c>
      <c r="AX355" s="15" t="s">
        <v>77</v>
      </c>
      <c r="AY355" s="243" t="s">
        <v>125</v>
      </c>
    </row>
    <row r="356" s="2" customFormat="1" ht="33" customHeight="1">
      <c r="A356" s="38"/>
      <c r="B356" s="39"/>
      <c r="C356" s="198" t="s">
        <v>519</v>
      </c>
      <c r="D356" s="198" t="s">
        <v>126</v>
      </c>
      <c r="E356" s="199" t="s">
        <v>520</v>
      </c>
      <c r="F356" s="200" t="s">
        <v>521</v>
      </c>
      <c r="G356" s="201" t="s">
        <v>159</v>
      </c>
      <c r="H356" s="202">
        <v>129.06999999999999</v>
      </c>
      <c r="I356" s="203"/>
      <c r="J356" s="204">
        <f>ROUND(I356*H356,2)</f>
        <v>0</v>
      </c>
      <c r="K356" s="200" t="s">
        <v>19</v>
      </c>
      <c r="L356" s="44"/>
      <c r="M356" s="205" t="s">
        <v>19</v>
      </c>
      <c r="N356" s="206" t="s">
        <v>43</v>
      </c>
      <c r="O356" s="84"/>
      <c r="P356" s="207">
        <f>O356*H356</f>
        <v>0</v>
      </c>
      <c r="Q356" s="207">
        <v>0.0028912500000000002</v>
      </c>
      <c r="R356" s="207">
        <f>Q356*H356</f>
        <v>0.37317363749999999</v>
      </c>
      <c r="S356" s="207">
        <v>0</v>
      </c>
      <c r="T356" s="20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09" t="s">
        <v>245</v>
      </c>
      <c r="AT356" s="209" t="s">
        <v>126</v>
      </c>
      <c r="AU356" s="209" t="s">
        <v>81</v>
      </c>
      <c r="AY356" s="17" t="s">
        <v>125</v>
      </c>
      <c r="BE356" s="210">
        <f>IF(N356="základní",J356,0)</f>
        <v>0</v>
      </c>
      <c r="BF356" s="210">
        <f>IF(N356="snížená",J356,0)</f>
        <v>0</v>
      </c>
      <c r="BG356" s="210">
        <f>IF(N356="zákl. přenesená",J356,0)</f>
        <v>0</v>
      </c>
      <c r="BH356" s="210">
        <f>IF(N356="sníž. přenesená",J356,0)</f>
        <v>0</v>
      </c>
      <c r="BI356" s="210">
        <f>IF(N356="nulová",J356,0)</f>
        <v>0</v>
      </c>
      <c r="BJ356" s="17" t="s">
        <v>77</v>
      </c>
      <c r="BK356" s="210">
        <f>ROUND(I356*H356,2)</f>
        <v>0</v>
      </c>
      <c r="BL356" s="17" t="s">
        <v>245</v>
      </c>
      <c r="BM356" s="209" t="s">
        <v>522</v>
      </c>
    </row>
    <row r="357" s="13" customFormat="1">
      <c r="A357" s="13"/>
      <c r="B357" s="211"/>
      <c r="C357" s="212"/>
      <c r="D357" s="213" t="s">
        <v>132</v>
      </c>
      <c r="E357" s="214" t="s">
        <v>19</v>
      </c>
      <c r="F357" s="215" t="s">
        <v>523</v>
      </c>
      <c r="G357" s="212"/>
      <c r="H357" s="214" t="s">
        <v>19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1" t="s">
        <v>132</v>
      </c>
      <c r="AU357" s="221" t="s">
        <v>81</v>
      </c>
      <c r="AV357" s="13" t="s">
        <v>77</v>
      </c>
      <c r="AW357" s="13" t="s">
        <v>33</v>
      </c>
      <c r="AX357" s="13" t="s">
        <v>72</v>
      </c>
      <c r="AY357" s="221" t="s">
        <v>125</v>
      </c>
    </row>
    <row r="358" s="14" customFormat="1">
      <c r="A358" s="14"/>
      <c r="B358" s="222"/>
      <c r="C358" s="223"/>
      <c r="D358" s="213" t="s">
        <v>132</v>
      </c>
      <c r="E358" s="224" t="s">
        <v>19</v>
      </c>
      <c r="F358" s="225" t="s">
        <v>488</v>
      </c>
      <c r="G358" s="223"/>
      <c r="H358" s="226">
        <v>101.17</v>
      </c>
      <c r="I358" s="227"/>
      <c r="J358" s="223"/>
      <c r="K358" s="223"/>
      <c r="L358" s="228"/>
      <c r="M358" s="229"/>
      <c r="N358" s="230"/>
      <c r="O358" s="230"/>
      <c r="P358" s="230"/>
      <c r="Q358" s="230"/>
      <c r="R358" s="230"/>
      <c r="S358" s="230"/>
      <c r="T358" s="23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32" t="s">
        <v>132</v>
      </c>
      <c r="AU358" s="232" t="s">
        <v>81</v>
      </c>
      <c r="AV358" s="14" t="s">
        <v>81</v>
      </c>
      <c r="AW358" s="14" t="s">
        <v>33</v>
      </c>
      <c r="AX358" s="14" t="s">
        <v>72</v>
      </c>
      <c r="AY358" s="232" t="s">
        <v>125</v>
      </c>
    </row>
    <row r="359" s="13" customFormat="1">
      <c r="A359" s="13"/>
      <c r="B359" s="211"/>
      <c r="C359" s="212"/>
      <c r="D359" s="213" t="s">
        <v>132</v>
      </c>
      <c r="E359" s="214" t="s">
        <v>19</v>
      </c>
      <c r="F359" s="215" t="s">
        <v>524</v>
      </c>
      <c r="G359" s="212"/>
      <c r="H359" s="214" t="s">
        <v>19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1" t="s">
        <v>132</v>
      </c>
      <c r="AU359" s="221" t="s">
        <v>81</v>
      </c>
      <c r="AV359" s="13" t="s">
        <v>77</v>
      </c>
      <c r="AW359" s="13" t="s">
        <v>33</v>
      </c>
      <c r="AX359" s="13" t="s">
        <v>72</v>
      </c>
      <c r="AY359" s="221" t="s">
        <v>125</v>
      </c>
    </row>
    <row r="360" s="14" customFormat="1">
      <c r="A360" s="14"/>
      <c r="B360" s="222"/>
      <c r="C360" s="223"/>
      <c r="D360" s="213" t="s">
        <v>132</v>
      </c>
      <c r="E360" s="224" t="s">
        <v>19</v>
      </c>
      <c r="F360" s="225" t="s">
        <v>525</v>
      </c>
      <c r="G360" s="223"/>
      <c r="H360" s="226">
        <v>27.899999999999999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2" t="s">
        <v>132</v>
      </c>
      <c r="AU360" s="232" t="s">
        <v>81</v>
      </c>
      <c r="AV360" s="14" t="s">
        <v>81</v>
      </c>
      <c r="AW360" s="14" t="s">
        <v>33</v>
      </c>
      <c r="AX360" s="14" t="s">
        <v>72</v>
      </c>
      <c r="AY360" s="232" t="s">
        <v>125</v>
      </c>
    </row>
    <row r="361" s="15" customFormat="1">
      <c r="A361" s="15"/>
      <c r="B361" s="233"/>
      <c r="C361" s="234"/>
      <c r="D361" s="213" t="s">
        <v>132</v>
      </c>
      <c r="E361" s="235" t="s">
        <v>19</v>
      </c>
      <c r="F361" s="236" t="s">
        <v>144</v>
      </c>
      <c r="G361" s="234"/>
      <c r="H361" s="237">
        <v>129.06999999999999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43" t="s">
        <v>132</v>
      </c>
      <c r="AU361" s="243" t="s">
        <v>81</v>
      </c>
      <c r="AV361" s="15" t="s">
        <v>130</v>
      </c>
      <c r="AW361" s="15" t="s">
        <v>33</v>
      </c>
      <c r="AX361" s="15" t="s">
        <v>77</v>
      </c>
      <c r="AY361" s="243" t="s">
        <v>125</v>
      </c>
    </row>
    <row r="362" s="2" customFormat="1">
      <c r="A362" s="38"/>
      <c r="B362" s="39"/>
      <c r="C362" s="198" t="s">
        <v>526</v>
      </c>
      <c r="D362" s="198" t="s">
        <v>126</v>
      </c>
      <c r="E362" s="199" t="s">
        <v>527</v>
      </c>
      <c r="F362" s="200" t="s">
        <v>528</v>
      </c>
      <c r="G362" s="201" t="s">
        <v>159</v>
      </c>
      <c r="H362" s="202">
        <v>24</v>
      </c>
      <c r="I362" s="203"/>
      <c r="J362" s="204">
        <f>ROUND(I362*H362,2)</f>
        <v>0</v>
      </c>
      <c r="K362" s="200" t="s">
        <v>19</v>
      </c>
      <c r="L362" s="44"/>
      <c r="M362" s="205" t="s">
        <v>19</v>
      </c>
      <c r="N362" s="206" t="s">
        <v>43</v>
      </c>
      <c r="O362" s="84"/>
      <c r="P362" s="207">
        <f>O362*H362</f>
        <v>0</v>
      </c>
      <c r="Q362" s="207">
        <v>0.0017355999999999999</v>
      </c>
      <c r="R362" s="207">
        <f>Q362*H362</f>
        <v>0.041654399999999994</v>
      </c>
      <c r="S362" s="207">
        <v>0</v>
      </c>
      <c r="T362" s="20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09" t="s">
        <v>130</v>
      </c>
      <c r="AT362" s="209" t="s">
        <v>126</v>
      </c>
      <c r="AU362" s="209" t="s">
        <v>81</v>
      </c>
      <c r="AY362" s="17" t="s">
        <v>125</v>
      </c>
      <c r="BE362" s="210">
        <f>IF(N362="základní",J362,0)</f>
        <v>0</v>
      </c>
      <c r="BF362" s="210">
        <f>IF(N362="snížená",J362,0)</f>
        <v>0</v>
      </c>
      <c r="BG362" s="210">
        <f>IF(N362="zákl. přenesená",J362,0)</f>
        <v>0</v>
      </c>
      <c r="BH362" s="210">
        <f>IF(N362="sníž. přenesená",J362,0)</f>
        <v>0</v>
      </c>
      <c r="BI362" s="210">
        <f>IF(N362="nulová",J362,0)</f>
        <v>0</v>
      </c>
      <c r="BJ362" s="17" t="s">
        <v>77</v>
      </c>
      <c r="BK362" s="210">
        <f>ROUND(I362*H362,2)</f>
        <v>0</v>
      </c>
      <c r="BL362" s="17" t="s">
        <v>130</v>
      </c>
      <c r="BM362" s="209" t="s">
        <v>529</v>
      </c>
    </row>
    <row r="363" s="14" customFormat="1">
      <c r="A363" s="14"/>
      <c r="B363" s="222"/>
      <c r="C363" s="223"/>
      <c r="D363" s="213" t="s">
        <v>132</v>
      </c>
      <c r="E363" s="224" t="s">
        <v>19</v>
      </c>
      <c r="F363" s="225" t="s">
        <v>530</v>
      </c>
      <c r="G363" s="223"/>
      <c r="H363" s="226">
        <v>24</v>
      </c>
      <c r="I363" s="227"/>
      <c r="J363" s="223"/>
      <c r="K363" s="223"/>
      <c r="L363" s="228"/>
      <c r="M363" s="229"/>
      <c r="N363" s="230"/>
      <c r="O363" s="230"/>
      <c r="P363" s="230"/>
      <c r="Q363" s="230"/>
      <c r="R363" s="230"/>
      <c r="S363" s="230"/>
      <c r="T363" s="23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2" t="s">
        <v>132</v>
      </c>
      <c r="AU363" s="232" t="s">
        <v>81</v>
      </c>
      <c r="AV363" s="14" t="s">
        <v>81</v>
      </c>
      <c r="AW363" s="14" t="s">
        <v>33</v>
      </c>
      <c r="AX363" s="14" t="s">
        <v>72</v>
      </c>
      <c r="AY363" s="232" t="s">
        <v>125</v>
      </c>
    </row>
    <row r="364" s="15" customFormat="1">
      <c r="A364" s="15"/>
      <c r="B364" s="233"/>
      <c r="C364" s="234"/>
      <c r="D364" s="213" t="s">
        <v>132</v>
      </c>
      <c r="E364" s="235" t="s">
        <v>19</v>
      </c>
      <c r="F364" s="236" t="s">
        <v>144</v>
      </c>
      <c r="G364" s="234"/>
      <c r="H364" s="237">
        <v>24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43" t="s">
        <v>132</v>
      </c>
      <c r="AU364" s="243" t="s">
        <v>81</v>
      </c>
      <c r="AV364" s="15" t="s">
        <v>130</v>
      </c>
      <c r="AW364" s="15" t="s">
        <v>33</v>
      </c>
      <c r="AX364" s="15" t="s">
        <v>77</v>
      </c>
      <c r="AY364" s="243" t="s">
        <v>125</v>
      </c>
    </row>
    <row r="365" s="2" customFormat="1">
      <c r="A365" s="38"/>
      <c r="B365" s="39"/>
      <c r="C365" s="198" t="s">
        <v>531</v>
      </c>
      <c r="D365" s="198" t="s">
        <v>126</v>
      </c>
      <c r="E365" s="199" t="s">
        <v>532</v>
      </c>
      <c r="F365" s="200" t="s">
        <v>533</v>
      </c>
      <c r="G365" s="201" t="s">
        <v>159</v>
      </c>
      <c r="H365" s="202">
        <v>3.3999999999999999</v>
      </c>
      <c r="I365" s="203"/>
      <c r="J365" s="204">
        <f>ROUND(I365*H365,2)</f>
        <v>0</v>
      </c>
      <c r="K365" s="200" t="s">
        <v>19</v>
      </c>
      <c r="L365" s="44"/>
      <c r="M365" s="205" t="s">
        <v>19</v>
      </c>
      <c r="N365" s="206" t="s">
        <v>43</v>
      </c>
      <c r="O365" s="84"/>
      <c r="P365" s="207">
        <f>O365*H365</f>
        <v>0</v>
      </c>
      <c r="Q365" s="207">
        <v>0.0021199999999999999</v>
      </c>
      <c r="R365" s="207">
        <f>Q365*H365</f>
        <v>0.0072079999999999991</v>
      </c>
      <c r="S365" s="207">
        <v>0</v>
      </c>
      <c r="T365" s="20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09" t="s">
        <v>130</v>
      </c>
      <c r="AT365" s="209" t="s">
        <v>126</v>
      </c>
      <c r="AU365" s="209" t="s">
        <v>81</v>
      </c>
      <c r="AY365" s="17" t="s">
        <v>125</v>
      </c>
      <c r="BE365" s="210">
        <f>IF(N365="základní",J365,0)</f>
        <v>0</v>
      </c>
      <c r="BF365" s="210">
        <f>IF(N365="snížená",J365,0)</f>
        <v>0</v>
      </c>
      <c r="BG365" s="210">
        <f>IF(N365="zákl. přenesená",J365,0)</f>
        <v>0</v>
      </c>
      <c r="BH365" s="210">
        <f>IF(N365="sníž. přenesená",J365,0)</f>
        <v>0</v>
      </c>
      <c r="BI365" s="210">
        <f>IF(N365="nulová",J365,0)</f>
        <v>0</v>
      </c>
      <c r="BJ365" s="17" t="s">
        <v>77</v>
      </c>
      <c r="BK365" s="210">
        <f>ROUND(I365*H365,2)</f>
        <v>0</v>
      </c>
      <c r="BL365" s="17" t="s">
        <v>130</v>
      </c>
      <c r="BM365" s="209" t="s">
        <v>534</v>
      </c>
    </row>
    <row r="366" s="2" customFormat="1">
      <c r="A366" s="38"/>
      <c r="B366" s="39"/>
      <c r="C366" s="198" t="s">
        <v>535</v>
      </c>
      <c r="D366" s="198" t="s">
        <v>126</v>
      </c>
      <c r="E366" s="199" t="s">
        <v>536</v>
      </c>
      <c r="F366" s="200" t="s">
        <v>537</v>
      </c>
      <c r="G366" s="201" t="s">
        <v>147</v>
      </c>
      <c r="H366" s="202">
        <v>0.69999999999999996</v>
      </c>
      <c r="I366" s="203"/>
      <c r="J366" s="204">
        <f>ROUND(I366*H366,2)</f>
        <v>0</v>
      </c>
      <c r="K366" s="200" t="s">
        <v>19</v>
      </c>
      <c r="L366" s="44"/>
      <c r="M366" s="205" t="s">
        <v>19</v>
      </c>
      <c r="N366" s="206" t="s">
        <v>43</v>
      </c>
      <c r="O366" s="84"/>
      <c r="P366" s="207">
        <f>O366*H366</f>
        <v>0</v>
      </c>
      <c r="Q366" s="207">
        <v>0</v>
      </c>
      <c r="R366" s="207">
        <f>Q366*H366</f>
        <v>0</v>
      </c>
      <c r="S366" s="207">
        <v>0</v>
      </c>
      <c r="T366" s="20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09" t="s">
        <v>130</v>
      </c>
      <c r="AT366" s="209" t="s">
        <v>126</v>
      </c>
      <c r="AU366" s="209" t="s">
        <v>81</v>
      </c>
      <c r="AY366" s="17" t="s">
        <v>125</v>
      </c>
      <c r="BE366" s="210">
        <f>IF(N366="základní",J366,0)</f>
        <v>0</v>
      </c>
      <c r="BF366" s="210">
        <f>IF(N366="snížená",J366,0)</f>
        <v>0</v>
      </c>
      <c r="BG366" s="210">
        <f>IF(N366="zákl. přenesená",J366,0)</f>
        <v>0</v>
      </c>
      <c r="BH366" s="210">
        <f>IF(N366="sníž. přenesená",J366,0)</f>
        <v>0</v>
      </c>
      <c r="BI366" s="210">
        <f>IF(N366="nulová",J366,0)</f>
        <v>0</v>
      </c>
      <c r="BJ366" s="17" t="s">
        <v>77</v>
      </c>
      <c r="BK366" s="210">
        <f>ROUND(I366*H366,2)</f>
        <v>0</v>
      </c>
      <c r="BL366" s="17" t="s">
        <v>130</v>
      </c>
      <c r="BM366" s="209" t="s">
        <v>538</v>
      </c>
    </row>
    <row r="367" s="12" customFormat="1" ht="22.8" customHeight="1">
      <c r="A367" s="12"/>
      <c r="B367" s="184"/>
      <c r="C367" s="185"/>
      <c r="D367" s="186" t="s">
        <v>71</v>
      </c>
      <c r="E367" s="254" t="s">
        <v>539</v>
      </c>
      <c r="F367" s="254" t="s">
        <v>540</v>
      </c>
      <c r="G367" s="185"/>
      <c r="H367" s="185"/>
      <c r="I367" s="188"/>
      <c r="J367" s="255">
        <f>BK367</f>
        <v>0</v>
      </c>
      <c r="K367" s="185"/>
      <c r="L367" s="190"/>
      <c r="M367" s="191"/>
      <c r="N367" s="192"/>
      <c r="O367" s="192"/>
      <c r="P367" s="193">
        <f>SUM(P368:P381)</f>
        <v>0</v>
      </c>
      <c r="Q367" s="192"/>
      <c r="R367" s="193">
        <f>SUM(R368:R381)</f>
        <v>0.027158214999999996</v>
      </c>
      <c r="S367" s="192"/>
      <c r="T367" s="194">
        <f>SUM(T368:T381)</f>
        <v>0.048000000000000001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195" t="s">
        <v>81</v>
      </c>
      <c r="AT367" s="196" t="s">
        <v>71</v>
      </c>
      <c r="AU367" s="196" t="s">
        <v>77</v>
      </c>
      <c r="AY367" s="195" t="s">
        <v>125</v>
      </c>
      <c r="BK367" s="197">
        <f>SUM(BK368:BK381)</f>
        <v>0</v>
      </c>
    </row>
    <row r="368" s="2" customFormat="1">
      <c r="A368" s="38"/>
      <c r="B368" s="39"/>
      <c r="C368" s="198" t="s">
        <v>541</v>
      </c>
      <c r="D368" s="198" t="s">
        <v>126</v>
      </c>
      <c r="E368" s="199" t="s">
        <v>542</v>
      </c>
      <c r="F368" s="200" t="s">
        <v>543</v>
      </c>
      <c r="G368" s="201" t="s">
        <v>137</v>
      </c>
      <c r="H368" s="202">
        <v>103.464</v>
      </c>
      <c r="I368" s="203"/>
      <c r="J368" s="204">
        <f>ROUND(I368*H368,2)</f>
        <v>0</v>
      </c>
      <c r="K368" s="200" t="s">
        <v>19</v>
      </c>
      <c r="L368" s="44"/>
      <c r="M368" s="205" t="s">
        <v>19</v>
      </c>
      <c r="N368" s="206" t="s">
        <v>43</v>
      </c>
      <c r="O368" s="84"/>
      <c r="P368" s="207">
        <f>O368*H368</f>
        <v>0</v>
      </c>
      <c r="Q368" s="207">
        <v>0.00025999999999999998</v>
      </c>
      <c r="R368" s="207">
        <f>Q368*H368</f>
        <v>0.026900639999999996</v>
      </c>
      <c r="S368" s="207">
        <v>0</v>
      </c>
      <c r="T368" s="20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09" t="s">
        <v>245</v>
      </c>
      <c r="AT368" s="209" t="s">
        <v>126</v>
      </c>
      <c r="AU368" s="209" t="s">
        <v>81</v>
      </c>
      <c r="AY368" s="17" t="s">
        <v>125</v>
      </c>
      <c r="BE368" s="210">
        <f>IF(N368="základní",J368,0)</f>
        <v>0</v>
      </c>
      <c r="BF368" s="210">
        <f>IF(N368="snížená",J368,0)</f>
        <v>0</v>
      </c>
      <c r="BG368" s="210">
        <f>IF(N368="zákl. přenesená",J368,0)</f>
        <v>0</v>
      </c>
      <c r="BH368" s="210">
        <f>IF(N368="sníž. přenesená",J368,0)</f>
        <v>0</v>
      </c>
      <c r="BI368" s="210">
        <f>IF(N368="nulová",J368,0)</f>
        <v>0</v>
      </c>
      <c r="BJ368" s="17" t="s">
        <v>77</v>
      </c>
      <c r="BK368" s="210">
        <f>ROUND(I368*H368,2)</f>
        <v>0</v>
      </c>
      <c r="BL368" s="17" t="s">
        <v>245</v>
      </c>
      <c r="BM368" s="209" t="s">
        <v>544</v>
      </c>
    </row>
    <row r="369" s="13" customFormat="1">
      <c r="A369" s="13"/>
      <c r="B369" s="211"/>
      <c r="C369" s="212"/>
      <c r="D369" s="213" t="s">
        <v>132</v>
      </c>
      <c r="E369" s="214" t="s">
        <v>19</v>
      </c>
      <c r="F369" s="215" t="s">
        <v>545</v>
      </c>
      <c r="G369" s="212"/>
      <c r="H369" s="214" t="s">
        <v>19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1" t="s">
        <v>132</v>
      </c>
      <c r="AU369" s="221" t="s">
        <v>81</v>
      </c>
      <c r="AV369" s="13" t="s">
        <v>77</v>
      </c>
      <c r="AW369" s="13" t="s">
        <v>33</v>
      </c>
      <c r="AX369" s="13" t="s">
        <v>72</v>
      </c>
      <c r="AY369" s="221" t="s">
        <v>125</v>
      </c>
    </row>
    <row r="370" s="14" customFormat="1">
      <c r="A370" s="14"/>
      <c r="B370" s="222"/>
      <c r="C370" s="223"/>
      <c r="D370" s="213" t="s">
        <v>132</v>
      </c>
      <c r="E370" s="224" t="s">
        <v>19</v>
      </c>
      <c r="F370" s="225" t="s">
        <v>546</v>
      </c>
      <c r="G370" s="223"/>
      <c r="H370" s="226">
        <v>6.984</v>
      </c>
      <c r="I370" s="227"/>
      <c r="J370" s="223"/>
      <c r="K370" s="223"/>
      <c r="L370" s="228"/>
      <c r="M370" s="229"/>
      <c r="N370" s="230"/>
      <c r="O370" s="230"/>
      <c r="P370" s="230"/>
      <c r="Q370" s="230"/>
      <c r="R370" s="230"/>
      <c r="S370" s="230"/>
      <c r="T370" s="23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2" t="s">
        <v>132</v>
      </c>
      <c r="AU370" s="232" t="s">
        <v>81</v>
      </c>
      <c r="AV370" s="14" t="s">
        <v>81</v>
      </c>
      <c r="AW370" s="14" t="s">
        <v>33</v>
      </c>
      <c r="AX370" s="14" t="s">
        <v>72</v>
      </c>
      <c r="AY370" s="232" t="s">
        <v>125</v>
      </c>
    </row>
    <row r="371" s="13" customFormat="1">
      <c r="A371" s="13"/>
      <c r="B371" s="211"/>
      <c r="C371" s="212"/>
      <c r="D371" s="213" t="s">
        <v>132</v>
      </c>
      <c r="E371" s="214" t="s">
        <v>19</v>
      </c>
      <c r="F371" s="215" t="s">
        <v>547</v>
      </c>
      <c r="G371" s="212"/>
      <c r="H371" s="214" t="s">
        <v>19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1" t="s">
        <v>132</v>
      </c>
      <c r="AU371" s="221" t="s">
        <v>81</v>
      </c>
      <c r="AV371" s="13" t="s">
        <v>77</v>
      </c>
      <c r="AW371" s="13" t="s">
        <v>33</v>
      </c>
      <c r="AX371" s="13" t="s">
        <v>72</v>
      </c>
      <c r="AY371" s="221" t="s">
        <v>125</v>
      </c>
    </row>
    <row r="372" s="14" customFormat="1">
      <c r="A372" s="14"/>
      <c r="B372" s="222"/>
      <c r="C372" s="223"/>
      <c r="D372" s="213" t="s">
        <v>132</v>
      </c>
      <c r="E372" s="224" t="s">
        <v>19</v>
      </c>
      <c r="F372" s="225" t="s">
        <v>548</v>
      </c>
      <c r="G372" s="223"/>
      <c r="H372" s="226">
        <v>95.760000000000005</v>
      </c>
      <c r="I372" s="227"/>
      <c r="J372" s="223"/>
      <c r="K372" s="223"/>
      <c r="L372" s="228"/>
      <c r="M372" s="229"/>
      <c r="N372" s="230"/>
      <c r="O372" s="230"/>
      <c r="P372" s="230"/>
      <c r="Q372" s="230"/>
      <c r="R372" s="230"/>
      <c r="S372" s="230"/>
      <c r="T372" s="23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2" t="s">
        <v>132</v>
      </c>
      <c r="AU372" s="232" t="s">
        <v>81</v>
      </c>
      <c r="AV372" s="14" t="s">
        <v>81</v>
      </c>
      <c r="AW372" s="14" t="s">
        <v>33</v>
      </c>
      <c r="AX372" s="14" t="s">
        <v>72</v>
      </c>
      <c r="AY372" s="232" t="s">
        <v>125</v>
      </c>
    </row>
    <row r="373" s="13" customFormat="1">
      <c r="A373" s="13"/>
      <c r="B373" s="211"/>
      <c r="C373" s="212"/>
      <c r="D373" s="213" t="s">
        <v>132</v>
      </c>
      <c r="E373" s="214" t="s">
        <v>19</v>
      </c>
      <c r="F373" s="215" t="s">
        <v>549</v>
      </c>
      <c r="G373" s="212"/>
      <c r="H373" s="214" t="s">
        <v>19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1" t="s">
        <v>132</v>
      </c>
      <c r="AU373" s="221" t="s">
        <v>81</v>
      </c>
      <c r="AV373" s="13" t="s">
        <v>77</v>
      </c>
      <c r="AW373" s="13" t="s">
        <v>33</v>
      </c>
      <c r="AX373" s="13" t="s">
        <v>72</v>
      </c>
      <c r="AY373" s="221" t="s">
        <v>125</v>
      </c>
    </row>
    <row r="374" s="14" customFormat="1">
      <c r="A374" s="14"/>
      <c r="B374" s="222"/>
      <c r="C374" s="223"/>
      <c r="D374" s="213" t="s">
        <v>132</v>
      </c>
      <c r="E374" s="224" t="s">
        <v>19</v>
      </c>
      <c r="F374" s="225" t="s">
        <v>550</v>
      </c>
      <c r="G374" s="223"/>
      <c r="H374" s="226">
        <v>0.71999999999999997</v>
      </c>
      <c r="I374" s="227"/>
      <c r="J374" s="223"/>
      <c r="K374" s="223"/>
      <c r="L374" s="228"/>
      <c r="M374" s="229"/>
      <c r="N374" s="230"/>
      <c r="O374" s="230"/>
      <c r="P374" s="230"/>
      <c r="Q374" s="230"/>
      <c r="R374" s="230"/>
      <c r="S374" s="230"/>
      <c r="T374" s="23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2" t="s">
        <v>132</v>
      </c>
      <c r="AU374" s="232" t="s">
        <v>81</v>
      </c>
      <c r="AV374" s="14" t="s">
        <v>81</v>
      </c>
      <c r="AW374" s="14" t="s">
        <v>33</v>
      </c>
      <c r="AX374" s="14" t="s">
        <v>72</v>
      </c>
      <c r="AY374" s="232" t="s">
        <v>125</v>
      </c>
    </row>
    <row r="375" s="15" customFormat="1">
      <c r="A375" s="15"/>
      <c r="B375" s="233"/>
      <c r="C375" s="234"/>
      <c r="D375" s="213" t="s">
        <v>132</v>
      </c>
      <c r="E375" s="235" t="s">
        <v>19</v>
      </c>
      <c r="F375" s="236" t="s">
        <v>144</v>
      </c>
      <c r="G375" s="234"/>
      <c r="H375" s="237">
        <v>103.464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43" t="s">
        <v>132</v>
      </c>
      <c r="AU375" s="243" t="s">
        <v>81</v>
      </c>
      <c r="AV375" s="15" t="s">
        <v>130</v>
      </c>
      <c r="AW375" s="15" t="s">
        <v>33</v>
      </c>
      <c r="AX375" s="15" t="s">
        <v>77</v>
      </c>
      <c r="AY375" s="243" t="s">
        <v>125</v>
      </c>
    </row>
    <row r="376" s="2" customFormat="1">
      <c r="A376" s="38"/>
      <c r="B376" s="39"/>
      <c r="C376" s="244" t="s">
        <v>551</v>
      </c>
      <c r="D376" s="244" t="s">
        <v>151</v>
      </c>
      <c r="E376" s="245" t="s">
        <v>545</v>
      </c>
      <c r="F376" s="246" t="s">
        <v>552</v>
      </c>
      <c r="G376" s="247" t="s">
        <v>480</v>
      </c>
      <c r="H376" s="248">
        <v>4</v>
      </c>
      <c r="I376" s="249"/>
      <c r="J376" s="250">
        <f>ROUND(I376*H376,2)</f>
        <v>0</v>
      </c>
      <c r="K376" s="246" t="s">
        <v>19</v>
      </c>
      <c r="L376" s="251"/>
      <c r="M376" s="252" t="s">
        <v>19</v>
      </c>
      <c r="N376" s="253" t="s">
        <v>43</v>
      </c>
      <c r="O376" s="84"/>
      <c r="P376" s="207">
        <f>O376*H376</f>
        <v>0</v>
      </c>
      <c r="Q376" s="207">
        <v>0</v>
      </c>
      <c r="R376" s="207">
        <f>Q376*H376</f>
        <v>0</v>
      </c>
      <c r="S376" s="207">
        <v>0</v>
      </c>
      <c r="T376" s="20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09" t="s">
        <v>320</v>
      </c>
      <c r="AT376" s="209" t="s">
        <v>151</v>
      </c>
      <c r="AU376" s="209" t="s">
        <v>81</v>
      </c>
      <c r="AY376" s="17" t="s">
        <v>125</v>
      </c>
      <c r="BE376" s="210">
        <f>IF(N376="základní",J376,0)</f>
        <v>0</v>
      </c>
      <c r="BF376" s="210">
        <f>IF(N376="snížená",J376,0)</f>
        <v>0</v>
      </c>
      <c r="BG376" s="210">
        <f>IF(N376="zákl. přenesená",J376,0)</f>
        <v>0</v>
      </c>
      <c r="BH376" s="210">
        <f>IF(N376="sníž. přenesená",J376,0)</f>
        <v>0</v>
      </c>
      <c r="BI376" s="210">
        <f>IF(N376="nulová",J376,0)</f>
        <v>0</v>
      </c>
      <c r="BJ376" s="17" t="s">
        <v>77</v>
      </c>
      <c r="BK376" s="210">
        <f>ROUND(I376*H376,2)</f>
        <v>0</v>
      </c>
      <c r="BL376" s="17" t="s">
        <v>245</v>
      </c>
      <c r="BM376" s="209" t="s">
        <v>553</v>
      </c>
    </row>
    <row r="377" s="2" customFormat="1">
      <c r="A377" s="38"/>
      <c r="B377" s="39"/>
      <c r="C377" s="244" t="s">
        <v>554</v>
      </c>
      <c r="D377" s="244" t="s">
        <v>151</v>
      </c>
      <c r="E377" s="245" t="s">
        <v>547</v>
      </c>
      <c r="F377" s="246" t="s">
        <v>555</v>
      </c>
      <c r="G377" s="247" t="s">
        <v>480</v>
      </c>
      <c r="H377" s="248">
        <v>28</v>
      </c>
      <c r="I377" s="249"/>
      <c r="J377" s="250">
        <f>ROUND(I377*H377,2)</f>
        <v>0</v>
      </c>
      <c r="K377" s="246" t="s">
        <v>19</v>
      </c>
      <c r="L377" s="251"/>
      <c r="M377" s="252" t="s">
        <v>19</v>
      </c>
      <c r="N377" s="253" t="s">
        <v>43</v>
      </c>
      <c r="O377" s="84"/>
      <c r="P377" s="207">
        <f>O377*H377</f>
        <v>0</v>
      </c>
      <c r="Q377" s="207">
        <v>0</v>
      </c>
      <c r="R377" s="207">
        <f>Q377*H377</f>
        <v>0</v>
      </c>
      <c r="S377" s="207">
        <v>0</v>
      </c>
      <c r="T377" s="20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09" t="s">
        <v>320</v>
      </c>
      <c r="AT377" s="209" t="s">
        <v>151</v>
      </c>
      <c r="AU377" s="209" t="s">
        <v>81</v>
      </c>
      <c r="AY377" s="17" t="s">
        <v>125</v>
      </c>
      <c r="BE377" s="210">
        <f>IF(N377="základní",J377,0)</f>
        <v>0</v>
      </c>
      <c r="BF377" s="210">
        <f>IF(N377="snížená",J377,0)</f>
        <v>0</v>
      </c>
      <c r="BG377" s="210">
        <f>IF(N377="zákl. přenesená",J377,0)</f>
        <v>0</v>
      </c>
      <c r="BH377" s="210">
        <f>IF(N377="sníž. přenesená",J377,0)</f>
        <v>0</v>
      </c>
      <c r="BI377" s="210">
        <f>IF(N377="nulová",J377,0)</f>
        <v>0</v>
      </c>
      <c r="BJ377" s="17" t="s">
        <v>77</v>
      </c>
      <c r="BK377" s="210">
        <f>ROUND(I377*H377,2)</f>
        <v>0</v>
      </c>
      <c r="BL377" s="17" t="s">
        <v>245</v>
      </c>
      <c r="BM377" s="209" t="s">
        <v>556</v>
      </c>
    </row>
    <row r="378" s="2" customFormat="1" ht="33" customHeight="1">
      <c r="A378" s="38"/>
      <c r="B378" s="39"/>
      <c r="C378" s="244" t="s">
        <v>557</v>
      </c>
      <c r="D378" s="244" t="s">
        <v>151</v>
      </c>
      <c r="E378" s="245" t="s">
        <v>558</v>
      </c>
      <c r="F378" s="246" t="s">
        <v>559</v>
      </c>
      <c r="G378" s="247" t="s">
        <v>480</v>
      </c>
      <c r="H378" s="248">
        <v>2</v>
      </c>
      <c r="I378" s="249"/>
      <c r="J378" s="250">
        <f>ROUND(I378*H378,2)</f>
        <v>0</v>
      </c>
      <c r="K378" s="246" t="s">
        <v>19</v>
      </c>
      <c r="L378" s="251"/>
      <c r="M378" s="252" t="s">
        <v>19</v>
      </c>
      <c r="N378" s="253" t="s">
        <v>43</v>
      </c>
      <c r="O378" s="84"/>
      <c r="P378" s="207">
        <f>O378*H378</f>
        <v>0</v>
      </c>
      <c r="Q378" s="207">
        <v>0</v>
      </c>
      <c r="R378" s="207">
        <f>Q378*H378</f>
        <v>0</v>
      </c>
      <c r="S378" s="207">
        <v>0</v>
      </c>
      <c r="T378" s="20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09" t="s">
        <v>320</v>
      </c>
      <c r="AT378" s="209" t="s">
        <v>151</v>
      </c>
      <c r="AU378" s="209" t="s">
        <v>81</v>
      </c>
      <c r="AY378" s="17" t="s">
        <v>125</v>
      </c>
      <c r="BE378" s="210">
        <f>IF(N378="základní",J378,0)</f>
        <v>0</v>
      </c>
      <c r="BF378" s="210">
        <f>IF(N378="snížená",J378,0)</f>
        <v>0</v>
      </c>
      <c r="BG378" s="210">
        <f>IF(N378="zákl. přenesená",J378,0)</f>
        <v>0</v>
      </c>
      <c r="BH378" s="210">
        <f>IF(N378="sníž. přenesená",J378,0)</f>
        <v>0</v>
      </c>
      <c r="BI378" s="210">
        <f>IF(N378="nulová",J378,0)</f>
        <v>0</v>
      </c>
      <c r="BJ378" s="17" t="s">
        <v>77</v>
      </c>
      <c r="BK378" s="210">
        <f>ROUND(I378*H378,2)</f>
        <v>0</v>
      </c>
      <c r="BL378" s="17" t="s">
        <v>245</v>
      </c>
      <c r="BM378" s="209" t="s">
        <v>560</v>
      </c>
    </row>
    <row r="379" s="2" customFormat="1">
      <c r="A379" s="38"/>
      <c r="B379" s="39"/>
      <c r="C379" s="198" t="s">
        <v>561</v>
      </c>
      <c r="D379" s="198" t="s">
        <v>126</v>
      </c>
      <c r="E379" s="199" t="s">
        <v>562</v>
      </c>
      <c r="F379" s="200" t="s">
        <v>563</v>
      </c>
      <c r="G379" s="201" t="s">
        <v>480</v>
      </c>
      <c r="H379" s="202">
        <v>1</v>
      </c>
      <c r="I379" s="203"/>
      <c r="J379" s="204">
        <f>ROUND(I379*H379,2)</f>
        <v>0</v>
      </c>
      <c r="K379" s="200" t="s">
        <v>19</v>
      </c>
      <c r="L379" s="44"/>
      <c r="M379" s="205" t="s">
        <v>19</v>
      </c>
      <c r="N379" s="206" t="s">
        <v>43</v>
      </c>
      <c r="O379" s="84"/>
      <c r="P379" s="207">
        <f>O379*H379</f>
        <v>0</v>
      </c>
      <c r="Q379" s="207">
        <v>0.00025757500000000001</v>
      </c>
      <c r="R379" s="207">
        <f>Q379*H379</f>
        <v>0.00025757500000000001</v>
      </c>
      <c r="S379" s="207">
        <v>0</v>
      </c>
      <c r="T379" s="20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09" t="s">
        <v>245</v>
      </c>
      <c r="AT379" s="209" t="s">
        <v>126</v>
      </c>
      <c r="AU379" s="209" t="s">
        <v>81</v>
      </c>
      <c r="AY379" s="17" t="s">
        <v>125</v>
      </c>
      <c r="BE379" s="210">
        <f>IF(N379="základní",J379,0)</f>
        <v>0</v>
      </c>
      <c r="BF379" s="210">
        <f>IF(N379="snížená",J379,0)</f>
        <v>0</v>
      </c>
      <c r="BG379" s="210">
        <f>IF(N379="zákl. přenesená",J379,0)</f>
        <v>0</v>
      </c>
      <c r="BH379" s="210">
        <f>IF(N379="sníž. přenesená",J379,0)</f>
        <v>0</v>
      </c>
      <c r="BI379" s="210">
        <f>IF(N379="nulová",J379,0)</f>
        <v>0</v>
      </c>
      <c r="BJ379" s="17" t="s">
        <v>77</v>
      </c>
      <c r="BK379" s="210">
        <f>ROUND(I379*H379,2)</f>
        <v>0</v>
      </c>
      <c r="BL379" s="17" t="s">
        <v>245</v>
      </c>
      <c r="BM379" s="209" t="s">
        <v>564</v>
      </c>
    </row>
    <row r="380" s="2" customFormat="1" ht="21.75" customHeight="1">
      <c r="A380" s="38"/>
      <c r="B380" s="39"/>
      <c r="C380" s="244" t="s">
        <v>565</v>
      </c>
      <c r="D380" s="244" t="s">
        <v>151</v>
      </c>
      <c r="E380" s="245" t="s">
        <v>566</v>
      </c>
      <c r="F380" s="246" t="s">
        <v>567</v>
      </c>
      <c r="G380" s="247" t="s">
        <v>480</v>
      </c>
      <c r="H380" s="248">
        <v>1</v>
      </c>
      <c r="I380" s="249"/>
      <c r="J380" s="250">
        <f>ROUND(I380*H380,2)</f>
        <v>0</v>
      </c>
      <c r="K380" s="246" t="s">
        <v>19</v>
      </c>
      <c r="L380" s="251"/>
      <c r="M380" s="252" t="s">
        <v>19</v>
      </c>
      <c r="N380" s="253" t="s">
        <v>43</v>
      </c>
      <c r="O380" s="84"/>
      <c r="P380" s="207">
        <f>O380*H380</f>
        <v>0</v>
      </c>
      <c r="Q380" s="207">
        <v>0</v>
      </c>
      <c r="R380" s="207">
        <f>Q380*H380</f>
        <v>0</v>
      </c>
      <c r="S380" s="207">
        <v>0</v>
      </c>
      <c r="T380" s="20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09" t="s">
        <v>320</v>
      </c>
      <c r="AT380" s="209" t="s">
        <v>151</v>
      </c>
      <c r="AU380" s="209" t="s">
        <v>81</v>
      </c>
      <c r="AY380" s="17" t="s">
        <v>125</v>
      </c>
      <c r="BE380" s="210">
        <f>IF(N380="základní",J380,0)</f>
        <v>0</v>
      </c>
      <c r="BF380" s="210">
        <f>IF(N380="snížená",J380,0)</f>
        <v>0</v>
      </c>
      <c r="BG380" s="210">
        <f>IF(N380="zákl. přenesená",J380,0)</f>
        <v>0</v>
      </c>
      <c r="BH380" s="210">
        <f>IF(N380="sníž. přenesená",J380,0)</f>
        <v>0</v>
      </c>
      <c r="BI380" s="210">
        <f>IF(N380="nulová",J380,0)</f>
        <v>0</v>
      </c>
      <c r="BJ380" s="17" t="s">
        <v>77</v>
      </c>
      <c r="BK380" s="210">
        <f>ROUND(I380*H380,2)</f>
        <v>0</v>
      </c>
      <c r="BL380" s="17" t="s">
        <v>245</v>
      </c>
      <c r="BM380" s="209" t="s">
        <v>568</v>
      </c>
    </row>
    <row r="381" s="2" customFormat="1">
      <c r="A381" s="38"/>
      <c r="B381" s="39"/>
      <c r="C381" s="198" t="s">
        <v>569</v>
      </c>
      <c r="D381" s="198" t="s">
        <v>126</v>
      </c>
      <c r="E381" s="199" t="s">
        <v>570</v>
      </c>
      <c r="F381" s="200" t="s">
        <v>571</v>
      </c>
      <c r="G381" s="201" t="s">
        <v>480</v>
      </c>
      <c r="H381" s="202">
        <v>2</v>
      </c>
      <c r="I381" s="203"/>
      <c r="J381" s="204">
        <f>ROUND(I381*H381,2)</f>
        <v>0</v>
      </c>
      <c r="K381" s="200" t="s">
        <v>19</v>
      </c>
      <c r="L381" s="44"/>
      <c r="M381" s="205" t="s">
        <v>19</v>
      </c>
      <c r="N381" s="206" t="s">
        <v>43</v>
      </c>
      <c r="O381" s="84"/>
      <c r="P381" s="207">
        <f>O381*H381</f>
        <v>0</v>
      </c>
      <c r="Q381" s="207">
        <v>0</v>
      </c>
      <c r="R381" s="207">
        <f>Q381*H381</f>
        <v>0</v>
      </c>
      <c r="S381" s="207">
        <v>0.024</v>
      </c>
      <c r="T381" s="208">
        <f>S381*H381</f>
        <v>0.048000000000000001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09" t="s">
        <v>245</v>
      </c>
      <c r="AT381" s="209" t="s">
        <v>126</v>
      </c>
      <c r="AU381" s="209" t="s">
        <v>81</v>
      </c>
      <c r="AY381" s="17" t="s">
        <v>125</v>
      </c>
      <c r="BE381" s="210">
        <f>IF(N381="základní",J381,0)</f>
        <v>0</v>
      </c>
      <c r="BF381" s="210">
        <f>IF(N381="snížená",J381,0)</f>
        <v>0</v>
      </c>
      <c r="BG381" s="210">
        <f>IF(N381="zákl. přenesená",J381,0)</f>
        <v>0</v>
      </c>
      <c r="BH381" s="210">
        <f>IF(N381="sníž. přenesená",J381,0)</f>
        <v>0</v>
      </c>
      <c r="BI381" s="210">
        <f>IF(N381="nulová",J381,0)</f>
        <v>0</v>
      </c>
      <c r="BJ381" s="17" t="s">
        <v>77</v>
      </c>
      <c r="BK381" s="210">
        <f>ROUND(I381*H381,2)</f>
        <v>0</v>
      </c>
      <c r="BL381" s="17" t="s">
        <v>245</v>
      </c>
      <c r="BM381" s="209" t="s">
        <v>572</v>
      </c>
    </row>
    <row r="382" s="12" customFormat="1" ht="22.8" customHeight="1">
      <c r="A382" s="12"/>
      <c r="B382" s="184"/>
      <c r="C382" s="185"/>
      <c r="D382" s="186" t="s">
        <v>71</v>
      </c>
      <c r="E382" s="254" t="s">
        <v>573</v>
      </c>
      <c r="F382" s="254" t="s">
        <v>574</v>
      </c>
      <c r="G382" s="185"/>
      <c r="H382" s="185"/>
      <c r="I382" s="188"/>
      <c r="J382" s="255">
        <f>BK382</f>
        <v>0</v>
      </c>
      <c r="K382" s="185"/>
      <c r="L382" s="190"/>
      <c r="M382" s="191"/>
      <c r="N382" s="192"/>
      <c r="O382" s="192"/>
      <c r="P382" s="193">
        <f>SUM(P383:P422)</f>
        <v>0</v>
      </c>
      <c r="Q382" s="192"/>
      <c r="R382" s="193">
        <f>SUM(R383:R422)</f>
        <v>0.0098340000000000007</v>
      </c>
      <c r="S382" s="192"/>
      <c r="T382" s="194">
        <f>SUM(T383:T422)</f>
        <v>14.712244000000002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95" t="s">
        <v>81</v>
      </c>
      <c r="AT382" s="196" t="s">
        <v>71</v>
      </c>
      <c r="AU382" s="196" t="s">
        <v>77</v>
      </c>
      <c r="AY382" s="195" t="s">
        <v>125</v>
      </c>
      <c r="BK382" s="197">
        <f>SUM(BK383:BK422)</f>
        <v>0</v>
      </c>
    </row>
    <row r="383" s="2" customFormat="1" ht="16.5" customHeight="1">
      <c r="A383" s="38"/>
      <c r="B383" s="39"/>
      <c r="C383" s="198" t="s">
        <v>575</v>
      </c>
      <c r="D383" s="198" t="s">
        <v>126</v>
      </c>
      <c r="E383" s="199" t="s">
        <v>576</v>
      </c>
      <c r="F383" s="200" t="s">
        <v>577</v>
      </c>
      <c r="G383" s="201" t="s">
        <v>578</v>
      </c>
      <c r="H383" s="202">
        <v>1</v>
      </c>
      <c r="I383" s="203"/>
      <c r="J383" s="204">
        <f>ROUND(I383*H383,2)</f>
        <v>0</v>
      </c>
      <c r="K383" s="200" t="s">
        <v>19</v>
      </c>
      <c r="L383" s="44"/>
      <c r="M383" s="205" t="s">
        <v>19</v>
      </c>
      <c r="N383" s="206" t="s">
        <v>43</v>
      </c>
      <c r="O383" s="84"/>
      <c r="P383" s="207">
        <f>O383*H383</f>
        <v>0</v>
      </c>
      <c r="Q383" s="207">
        <v>0</v>
      </c>
      <c r="R383" s="207">
        <f>Q383*H383</f>
        <v>0</v>
      </c>
      <c r="S383" s="207">
        <v>0</v>
      </c>
      <c r="T383" s="20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09" t="s">
        <v>130</v>
      </c>
      <c r="AT383" s="209" t="s">
        <v>126</v>
      </c>
      <c r="AU383" s="209" t="s">
        <v>81</v>
      </c>
      <c r="AY383" s="17" t="s">
        <v>125</v>
      </c>
      <c r="BE383" s="210">
        <f>IF(N383="základní",J383,0)</f>
        <v>0</v>
      </c>
      <c r="BF383" s="210">
        <f>IF(N383="snížená",J383,0)</f>
        <v>0</v>
      </c>
      <c r="BG383" s="210">
        <f>IF(N383="zákl. přenesená",J383,0)</f>
        <v>0</v>
      </c>
      <c r="BH383" s="210">
        <f>IF(N383="sníž. přenesená",J383,0)</f>
        <v>0</v>
      </c>
      <c r="BI383" s="210">
        <f>IF(N383="nulová",J383,0)</f>
        <v>0</v>
      </c>
      <c r="BJ383" s="17" t="s">
        <v>77</v>
      </c>
      <c r="BK383" s="210">
        <f>ROUND(I383*H383,2)</f>
        <v>0</v>
      </c>
      <c r="BL383" s="17" t="s">
        <v>130</v>
      </c>
      <c r="BM383" s="209" t="s">
        <v>579</v>
      </c>
    </row>
    <row r="384" s="2" customFormat="1">
      <c r="A384" s="38"/>
      <c r="B384" s="39"/>
      <c r="C384" s="198" t="s">
        <v>580</v>
      </c>
      <c r="D384" s="198" t="s">
        <v>126</v>
      </c>
      <c r="E384" s="199" t="s">
        <v>581</v>
      </c>
      <c r="F384" s="200" t="s">
        <v>582</v>
      </c>
      <c r="G384" s="201" t="s">
        <v>137</v>
      </c>
      <c r="H384" s="202">
        <v>19.440000000000001</v>
      </c>
      <c r="I384" s="203"/>
      <c r="J384" s="204">
        <f>ROUND(I384*H384,2)</f>
        <v>0</v>
      </c>
      <c r="K384" s="200" t="s">
        <v>19</v>
      </c>
      <c r="L384" s="44"/>
      <c r="M384" s="205" t="s">
        <v>19</v>
      </c>
      <c r="N384" s="206" t="s">
        <v>43</v>
      </c>
      <c r="O384" s="84"/>
      <c r="P384" s="207">
        <f>O384*H384</f>
        <v>0</v>
      </c>
      <c r="Q384" s="207">
        <v>0</v>
      </c>
      <c r="R384" s="207">
        <f>Q384*H384</f>
        <v>0</v>
      </c>
      <c r="S384" s="207">
        <v>0</v>
      </c>
      <c r="T384" s="20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09" t="s">
        <v>130</v>
      </c>
      <c r="AT384" s="209" t="s">
        <v>126</v>
      </c>
      <c r="AU384" s="209" t="s">
        <v>81</v>
      </c>
      <c r="AY384" s="17" t="s">
        <v>125</v>
      </c>
      <c r="BE384" s="210">
        <f>IF(N384="základní",J384,0)</f>
        <v>0</v>
      </c>
      <c r="BF384" s="210">
        <f>IF(N384="snížená",J384,0)</f>
        <v>0</v>
      </c>
      <c r="BG384" s="210">
        <f>IF(N384="zákl. přenesená",J384,0)</f>
        <v>0</v>
      </c>
      <c r="BH384" s="210">
        <f>IF(N384="sníž. přenesená",J384,0)</f>
        <v>0</v>
      </c>
      <c r="BI384" s="210">
        <f>IF(N384="nulová",J384,0)</f>
        <v>0</v>
      </c>
      <c r="BJ384" s="17" t="s">
        <v>77</v>
      </c>
      <c r="BK384" s="210">
        <f>ROUND(I384*H384,2)</f>
        <v>0</v>
      </c>
      <c r="BL384" s="17" t="s">
        <v>130</v>
      </c>
      <c r="BM384" s="209" t="s">
        <v>583</v>
      </c>
    </row>
    <row r="385" s="14" customFormat="1">
      <c r="A385" s="14"/>
      <c r="B385" s="222"/>
      <c r="C385" s="223"/>
      <c r="D385" s="213" t="s">
        <v>132</v>
      </c>
      <c r="E385" s="224" t="s">
        <v>19</v>
      </c>
      <c r="F385" s="225" t="s">
        <v>584</v>
      </c>
      <c r="G385" s="223"/>
      <c r="H385" s="226">
        <v>19.440000000000001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2" t="s">
        <v>132</v>
      </c>
      <c r="AU385" s="232" t="s">
        <v>81</v>
      </c>
      <c r="AV385" s="14" t="s">
        <v>81</v>
      </c>
      <c r="AW385" s="14" t="s">
        <v>33</v>
      </c>
      <c r="AX385" s="14" t="s">
        <v>77</v>
      </c>
      <c r="AY385" s="232" t="s">
        <v>125</v>
      </c>
    </row>
    <row r="386" s="2" customFormat="1">
      <c r="A386" s="38"/>
      <c r="B386" s="39"/>
      <c r="C386" s="198" t="s">
        <v>585</v>
      </c>
      <c r="D386" s="198" t="s">
        <v>126</v>
      </c>
      <c r="E386" s="199" t="s">
        <v>586</v>
      </c>
      <c r="F386" s="200" t="s">
        <v>587</v>
      </c>
      <c r="G386" s="201" t="s">
        <v>137</v>
      </c>
      <c r="H386" s="202">
        <v>9.3599999999999994</v>
      </c>
      <c r="I386" s="203"/>
      <c r="J386" s="204">
        <f>ROUND(I386*H386,2)</f>
        <v>0</v>
      </c>
      <c r="K386" s="200" t="s">
        <v>19</v>
      </c>
      <c r="L386" s="44"/>
      <c r="M386" s="205" t="s">
        <v>19</v>
      </c>
      <c r="N386" s="206" t="s">
        <v>43</v>
      </c>
      <c r="O386" s="84"/>
      <c r="P386" s="207">
        <f>O386*H386</f>
        <v>0</v>
      </c>
      <c r="Q386" s="207">
        <v>0</v>
      </c>
      <c r="R386" s="207">
        <f>Q386*H386</f>
        <v>0</v>
      </c>
      <c r="S386" s="207">
        <v>0</v>
      </c>
      <c r="T386" s="20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09" t="s">
        <v>130</v>
      </c>
      <c r="AT386" s="209" t="s">
        <v>126</v>
      </c>
      <c r="AU386" s="209" t="s">
        <v>81</v>
      </c>
      <c r="AY386" s="17" t="s">
        <v>125</v>
      </c>
      <c r="BE386" s="210">
        <f>IF(N386="základní",J386,0)</f>
        <v>0</v>
      </c>
      <c r="BF386" s="210">
        <f>IF(N386="snížená",J386,0)</f>
        <v>0</v>
      </c>
      <c r="BG386" s="210">
        <f>IF(N386="zákl. přenesená",J386,0)</f>
        <v>0</v>
      </c>
      <c r="BH386" s="210">
        <f>IF(N386="sníž. přenesená",J386,0)</f>
        <v>0</v>
      </c>
      <c r="BI386" s="210">
        <f>IF(N386="nulová",J386,0)</f>
        <v>0</v>
      </c>
      <c r="BJ386" s="17" t="s">
        <v>77</v>
      </c>
      <c r="BK386" s="210">
        <f>ROUND(I386*H386,2)</f>
        <v>0</v>
      </c>
      <c r="BL386" s="17" t="s">
        <v>130</v>
      </c>
      <c r="BM386" s="209" t="s">
        <v>588</v>
      </c>
    </row>
    <row r="387" s="14" customFormat="1">
      <c r="A387" s="14"/>
      <c r="B387" s="222"/>
      <c r="C387" s="223"/>
      <c r="D387" s="213" t="s">
        <v>132</v>
      </c>
      <c r="E387" s="224" t="s">
        <v>19</v>
      </c>
      <c r="F387" s="225" t="s">
        <v>589</v>
      </c>
      <c r="G387" s="223"/>
      <c r="H387" s="226">
        <v>9.3599999999999994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2" t="s">
        <v>132</v>
      </c>
      <c r="AU387" s="232" t="s">
        <v>81</v>
      </c>
      <c r="AV387" s="14" t="s">
        <v>81</v>
      </c>
      <c r="AW387" s="14" t="s">
        <v>33</v>
      </c>
      <c r="AX387" s="14" t="s">
        <v>77</v>
      </c>
      <c r="AY387" s="232" t="s">
        <v>125</v>
      </c>
    </row>
    <row r="388" s="2" customFormat="1">
      <c r="A388" s="38"/>
      <c r="B388" s="39"/>
      <c r="C388" s="198" t="s">
        <v>590</v>
      </c>
      <c r="D388" s="198" t="s">
        <v>126</v>
      </c>
      <c r="E388" s="199" t="s">
        <v>591</v>
      </c>
      <c r="F388" s="200" t="s">
        <v>592</v>
      </c>
      <c r="G388" s="201" t="s">
        <v>480</v>
      </c>
      <c r="H388" s="202">
        <v>3</v>
      </c>
      <c r="I388" s="203"/>
      <c r="J388" s="204">
        <f>ROUND(I388*H388,2)</f>
        <v>0</v>
      </c>
      <c r="K388" s="200" t="s">
        <v>19</v>
      </c>
      <c r="L388" s="44"/>
      <c r="M388" s="205" t="s">
        <v>19</v>
      </c>
      <c r="N388" s="206" t="s">
        <v>43</v>
      </c>
      <c r="O388" s="84"/>
      <c r="P388" s="207">
        <f>O388*H388</f>
        <v>0</v>
      </c>
      <c r="Q388" s="207">
        <v>0</v>
      </c>
      <c r="R388" s="207">
        <f>Q388*H388</f>
        <v>0</v>
      </c>
      <c r="S388" s="207">
        <v>0.12</v>
      </c>
      <c r="T388" s="208">
        <f>S388*H388</f>
        <v>0.35999999999999999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09" t="s">
        <v>130</v>
      </c>
      <c r="AT388" s="209" t="s">
        <v>126</v>
      </c>
      <c r="AU388" s="209" t="s">
        <v>81</v>
      </c>
      <c r="AY388" s="17" t="s">
        <v>125</v>
      </c>
      <c r="BE388" s="210">
        <f>IF(N388="základní",J388,0)</f>
        <v>0</v>
      </c>
      <c r="BF388" s="210">
        <f>IF(N388="snížená",J388,0)</f>
        <v>0</v>
      </c>
      <c r="BG388" s="210">
        <f>IF(N388="zákl. přenesená",J388,0)</f>
        <v>0</v>
      </c>
      <c r="BH388" s="210">
        <f>IF(N388="sníž. přenesená",J388,0)</f>
        <v>0</v>
      </c>
      <c r="BI388" s="210">
        <f>IF(N388="nulová",J388,0)</f>
        <v>0</v>
      </c>
      <c r="BJ388" s="17" t="s">
        <v>77</v>
      </c>
      <c r="BK388" s="210">
        <f>ROUND(I388*H388,2)</f>
        <v>0</v>
      </c>
      <c r="BL388" s="17" t="s">
        <v>130</v>
      </c>
      <c r="BM388" s="209" t="s">
        <v>593</v>
      </c>
    </row>
    <row r="389" s="2" customFormat="1" ht="16.5" customHeight="1">
      <c r="A389" s="38"/>
      <c r="B389" s="39"/>
      <c r="C389" s="198" t="s">
        <v>594</v>
      </c>
      <c r="D389" s="198" t="s">
        <v>126</v>
      </c>
      <c r="E389" s="199" t="s">
        <v>595</v>
      </c>
      <c r="F389" s="200" t="s">
        <v>596</v>
      </c>
      <c r="G389" s="201" t="s">
        <v>480</v>
      </c>
      <c r="H389" s="202">
        <v>16</v>
      </c>
      <c r="I389" s="203"/>
      <c r="J389" s="204">
        <f>ROUND(I389*H389,2)</f>
        <v>0</v>
      </c>
      <c r="K389" s="200" t="s">
        <v>19</v>
      </c>
      <c r="L389" s="44"/>
      <c r="M389" s="205" t="s">
        <v>19</v>
      </c>
      <c r="N389" s="206" t="s">
        <v>43</v>
      </c>
      <c r="O389" s="84"/>
      <c r="P389" s="207">
        <f>O389*H389</f>
        <v>0</v>
      </c>
      <c r="Q389" s="207">
        <v>0</v>
      </c>
      <c r="R389" s="207">
        <f>Q389*H389</f>
        <v>0</v>
      </c>
      <c r="S389" s="207">
        <v>0.029999999999999999</v>
      </c>
      <c r="T389" s="208">
        <f>S389*H389</f>
        <v>0.47999999999999998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09" t="s">
        <v>130</v>
      </c>
      <c r="AT389" s="209" t="s">
        <v>126</v>
      </c>
      <c r="AU389" s="209" t="s">
        <v>81</v>
      </c>
      <c r="AY389" s="17" t="s">
        <v>125</v>
      </c>
      <c r="BE389" s="210">
        <f>IF(N389="základní",J389,0)</f>
        <v>0</v>
      </c>
      <c r="BF389" s="210">
        <f>IF(N389="snížená",J389,0)</f>
        <v>0</v>
      </c>
      <c r="BG389" s="210">
        <f>IF(N389="zákl. přenesená",J389,0)</f>
        <v>0</v>
      </c>
      <c r="BH389" s="210">
        <f>IF(N389="sníž. přenesená",J389,0)</f>
        <v>0</v>
      </c>
      <c r="BI389" s="210">
        <f>IF(N389="nulová",J389,0)</f>
        <v>0</v>
      </c>
      <c r="BJ389" s="17" t="s">
        <v>77</v>
      </c>
      <c r="BK389" s="210">
        <f>ROUND(I389*H389,2)</f>
        <v>0</v>
      </c>
      <c r="BL389" s="17" t="s">
        <v>130</v>
      </c>
      <c r="BM389" s="209" t="s">
        <v>597</v>
      </c>
    </row>
    <row r="390" s="2" customFormat="1" ht="16.5" customHeight="1">
      <c r="A390" s="38"/>
      <c r="B390" s="39"/>
      <c r="C390" s="198" t="s">
        <v>598</v>
      </c>
      <c r="D390" s="198" t="s">
        <v>126</v>
      </c>
      <c r="E390" s="199" t="s">
        <v>599</v>
      </c>
      <c r="F390" s="200" t="s">
        <v>600</v>
      </c>
      <c r="G390" s="201" t="s">
        <v>137</v>
      </c>
      <c r="H390" s="202">
        <v>48.259999999999998</v>
      </c>
      <c r="I390" s="203"/>
      <c r="J390" s="204">
        <f>ROUND(I390*H390,2)</f>
        <v>0</v>
      </c>
      <c r="K390" s="200" t="s">
        <v>19</v>
      </c>
      <c r="L390" s="44"/>
      <c r="M390" s="205" t="s">
        <v>19</v>
      </c>
      <c r="N390" s="206" t="s">
        <v>43</v>
      </c>
      <c r="O390" s="84"/>
      <c r="P390" s="207">
        <f>O390*H390</f>
        <v>0</v>
      </c>
      <c r="Q390" s="207">
        <v>0</v>
      </c>
      <c r="R390" s="207">
        <f>Q390*H390</f>
        <v>0</v>
      </c>
      <c r="S390" s="207">
        <v>0.0070000000000000001</v>
      </c>
      <c r="T390" s="208">
        <f>S390*H390</f>
        <v>0.33782000000000001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09" t="s">
        <v>245</v>
      </c>
      <c r="AT390" s="209" t="s">
        <v>126</v>
      </c>
      <c r="AU390" s="209" t="s">
        <v>81</v>
      </c>
      <c r="AY390" s="17" t="s">
        <v>125</v>
      </c>
      <c r="BE390" s="210">
        <f>IF(N390="základní",J390,0)</f>
        <v>0</v>
      </c>
      <c r="BF390" s="210">
        <f>IF(N390="snížená",J390,0)</f>
        <v>0</v>
      </c>
      <c r="BG390" s="210">
        <f>IF(N390="zákl. přenesená",J390,0)</f>
        <v>0</v>
      </c>
      <c r="BH390" s="210">
        <f>IF(N390="sníž. přenesená",J390,0)</f>
        <v>0</v>
      </c>
      <c r="BI390" s="210">
        <f>IF(N390="nulová",J390,0)</f>
        <v>0</v>
      </c>
      <c r="BJ390" s="17" t="s">
        <v>77</v>
      </c>
      <c r="BK390" s="210">
        <f>ROUND(I390*H390,2)</f>
        <v>0</v>
      </c>
      <c r="BL390" s="17" t="s">
        <v>245</v>
      </c>
      <c r="BM390" s="209" t="s">
        <v>601</v>
      </c>
    </row>
    <row r="391" s="13" customFormat="1">
      <c r="A391" s="13"/>
      <c r="B391" s="211"/>
      <c r="C391" s="212"/>
      <c r="D391" s="213" t="s">
        <v>132</v>
      </c>
      <c r="E391" s="214" t="s">
        <v>19</v>
      </c>
      <c r="F391" s="215" t="s">
        <v>602</v>
      </c>
      <c r="G391" s="212"/>
      <c r="H391" s="214" t="s">
        <v>19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1" t="s">
        <v>132</v>
      </c>
      <c r="AU391" s="221" t="s">
        <v>81</v>
      </c>
      <c r="AV391" s="13" t="s">
        <v>77</v>
      </c>
      <c r="AW391" s="13" t="s">
        <v>33</v>
      </c>
      <c r="AX391" s="13" t="s">
        <v>72</v>
      </c>
      <c r="AY391" s="221" t="s">
        <v>125</v>
      </c>
    </row>
    <row r="392" s="14" customFormat="1">
      <c r="A392" s="14"/>
      <c r="B392" s="222"/>
      <c r="C392" s="223"/>
      <c r="D392" s="213" t="s">
        <v>132</v>
      </c>
      <c r="E392" s="224" t="s">
        <v>19</v>
      </c>
      <c r="F392" s="225" t="s">
        <v>603</v>
      </c>
      <c r="G392" s="223"/>
      <c r="H392" s="226">
        <v>32.299999999999997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2" t="s">
        <v>132</v>
      </c>
      <c r="AU392" s="232" t="s">
        <v>81</v>
      </c>
      <c r="AV392" s="14" t="s">
        <v>81</v>
      </c>
      <c r="AW392" s="14" t="s">
        <v>33</v>
      </c>
      <c r="AX392" s="14" t="s">
        <v>72</v>
      </c>
      <c r="AY392" s="232" t="s">
        <v>125</v>
      </c>
    </row>
    <row r="393" s="13" customFormat="1">
      <c r="A393" s="13"/>
      <c r="B393" s="211"/>
      <c r="C393" s="212"/>
      <c r="D393" s="213" t="s">
        <v>132</v>
      </c>
      <c r="E393" s="214" t="s">
        <v>19</v>
      </c>
      <c r="F393" s="215" t="s">
        <v>604</v>
      </c>
      <c r="G393" s="212"/>
      <c r="H393" s="214" t="s">
        <v>19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1" t="s">
        <v>132</v>
      </c>
      <c r="AU393" s="221" t="s">
        <v>81</v>
      </c>
      <c r="AV393" s="13" t="s">
        <v>77</v>
      </c>
      <c r="AW393" s="13" t="s">
        <v>33</v>
      </c>
      <c r="AX393" s="13" t="s">
        <v>72</v>
      </c>
      <c r="AY393" s="221" t="s">
        <v>125</v>
      </c>
    </row>
    <row r="394" s="14" customFormat="1">
      <c r="A394" s="14"/>
      <c r="B394" s="222"/>
      <c r="C394" s="223"/>
      <c r="D394" s="213" t="s">
        <v>132</v>
      </c>
      <c r="E394" s="224" t="s">
        <v>19</v>
      </c>
      <c r="F394" s="225" t="s">
        <v>605</v>
      </c>
      <c r="G394" s="223"/>
      <c r="H394" s="226">
        <v>15.960000000000001</v>
      </c>
      <c r="I394" s="227"/>
      <c r="J394" s="223"/>
      <c r="K394" s="223"/>
      <c r="L394" s="228"/>
      <c r="M394" s="229"/>
      <c r="N394" s="230"/>
      <c r="O394" s="230"/>
      <c r="P394" s="230"/>
      <c r="Q394" s="230"/>
      <c r="R394" s="230"/>
      <c r="S394" s="230"/>
      <c r="T394" s="23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2" t="s">
        <v>132</v>
      </c>
      <c r="AU394" s="232" t="s">
        <v>81</v>
      </c>
      <c r="AV394" s="14" t="s">
        <v>81</v>
      </c>
      <c r="AW394" s="14" t="s">
        <v>33</v>
      </c>
      <c r="AX394" s="14" t="s">
        <v>72</v>
      </c>
      <c r="AY394" s="232" t="s">
        <v>125</v>
      </c>
    </row>
    <row r="395" s="15" customFormat="1">
      <c r="A395" s="15"/>
      <c r="B395" s="233"/>
      <c r="C395" s="234"/>
      <c r="D395" s="213" t="s">
        <v>132</v>
      </c>
      <c r="E395" s="235" t="s">
        <v>19</v>
      </c>
      <c r="F395" s="236" t="s">
        <v>144</v>
      </c>
      <c r="G395" s="234"/>
      <c r="H395" s="237">
        <v>48.259999999999998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43" t="s">
        <v>132</v>
      </c>
      <c r="AU395" s="243" t="s">
        <v>81</v>
      </c>
      <c r="AV395" s="15" t="s">
        <v>130</v>
      </c>
      <c r="AW395" s="15" t="s">
        <v>33</v>
      </c>
      <c r="AX395" s="15" t="s">
        <v>77</v>
      </c>
      <c r="AY395" s="243" t="s">
        <v>125</v>
      </c>
    </row>
    <row r="396" s="2" customFormat="1" ht="21.75" customHeight="1">
      <c r="A396" s="38"/>
      <c r="B396" s="39"/>
      <c r="C396" s="198" t="s">
        <v>606</v>
      </c>
      <c r="D396" s="198" t="s">
        <v>126</v>
      </c>
      <c r="E396" s="199" t="s">
        <v>607</v>
      </c>
      <c r="F396" s="200" t="s">
        <v>608</v>
      </c>
      <c r="G396" s="201" t="s">
        <v>137</v>
      </c>
      <c r="H396" s="202">
        <v>78.430000000000007</v>
      </c>
      <c r="I396" s="203"/>
      <c r="J396" s="204">
        <f>ROUND(I396*H396,2)</f>
        <v>0</v>
      </c>
      <c r="K396" s="200" t="s">
        <v>19</v>
      </c>
      <c r="L396" s="44"/>
      <c r="M396" s="205" t="s">
        <v>19</v>
      </c>
      <c r="N396" s="206" t="s">
        <v>43</v>
      </c>
      <c r="O396" s="84"/>
      <c r="P396" s="207">
        <f>O396*H396</f>
        <v>0</v>
      </c>
      <c r="Q396" s="207">
        <v>0</v>
      </c>
      <c r="R396" s="207">
        <f>Q396*H396</f>
        <v>0</v>
      </c>
      <c r="S396" s="207">
        <v>0.065000000000000002</v>
      </c>
      <c r="T396" s="208">
        <f>S396*H396</f>
        <v>5.0979500000000009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09" t="s">
        <v>245</v>
      </c>
      <c r="AT396" s="209" t="s">
        <v>126</v>
      </c>
      <c r="AU396" s="209" t="s">
        <v>81</v>
      </c>
      <c r="AY396" s="17" t="s">
        <v>125</v>
      </c>
      <c r="BE396" s="210">
        <f>IF(N396="základní",J396,0)</f>
        <v>0</v>
      </c>
      <c r="BF396" s="210">
        <f>IF(N396="snížená",J396,0)</f>
        <v>0</v>
      </c>
      <c r="BG396" s="210">
        <f>IF(N396="zákl. přenesená",J396,0)</f>
        <v>0</v>
      </c>
      <c r="BH396" s="210">
        <f>IF(N396="sníž. přenesená",J396,0)</f>
        <v>0</v>
      </c>
      <c r="BI396" s="210">
        <f>IF(N396="nulová",J396,0)</f>
        <v>0</v>
      </c>
      <c r="BJ396" s="17" t="s">
        <v>77</v>
      </c>
      <c r="BK396" s="210">
        <f>ROUND(I396*H396,2)</f>
        <v>0</v>
      </c>
      <c r="BL396" s="17" t="s">
        <v>245</v>
      </c>
      <c r="BM396" s="209" t="s">
        <v>609</v>
      </c>
    </row>
    <row r="397" s="13" customFormat="1">
      <c r="A397" s="13"/>
      <c r="B397" s="211"/>
      <c r="C397" s="212"/>
      <c r="D397" s="213" t="s">
        <v>132</v>
      </c>
      <c r="E397" s="214" t="s">
        <v>19</v>
      </c>
      <c r="F397" s="215" t="s">
        <v>610</v>
      </c>
      <c r="G397" s="212"/>
      <c r="H397" s="214" t="s">
        <v>19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1" t="s">
        <v>132</v>
      </c>
      <c r="AU397" s="221" t="s">
        <v>81</v>
      </c>
      <c r="AV397" s="13" t="s">
        <v>77</v>
      </c>
      <c r="AW397" s="13" t="s">
        <v>33</v>
      </c>
      <c r="AX397" s="13" t="s">
        <v>72</v>
      </c>
      <c r="AY397" s="221" t="s">
        <v>125</v>
      </c>
    </row>
    <row r="398" s="14" customFormat="1">
      <c r="A398" s="14"/>
      <c r="B398" s="222"/>
      <c r="C398" s="223"/>
      <c r="D398" s="213" t="s">
        <v>132</v>
      </c>
      <c r="E398" s="224" t="s">
        <v>19</v>
      </c>
      <c r="F398" s="225" t="s">
        <v>611</v>
      </c>
      <c r="G398" s="223"/>
      <c r="H398" s="226">
        <v>78.430000000000007</v>
      </c>
      <c r="I398" s="227"/>
      <c r="J398" s="223"/>
      <c r="K398" s="223"/>
      <c r="L398" s="228"/>
      <c r="M398" s="229"/>
      <c r="N398" s="230"/>
      <c r="O398" s="230"/>
      <c r="P398" s="230"/>
      <c r="Q398" s="230"/>
      <c r="R398" s="230"/>
      <c r="S398" s="230"/>
      <c r="T398" s="23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2" t="s">
        <v>132</v>
      </c>
      <c r="AU398" s="232" t="s">
        <v>81</v>
      </c>
      <c r="AV398" s="14" t="s">
        <v>81</v>
      </c>
      <c r="AW398" s="14" t="s">
        <v>33</v>
      </c>
      <c r="AX398" s="14" t="s">
        <v>77</v>
      </c>
      <c r="AY398" s="232" t="s">
        <v>125</v>
      </c>
    </row>
    <row r="399" s="2" customFormat="1" ht="16.5" customHeight="1">
      <c r="A399" s="38"/>
      <c r="B399" s="39"/>
      <c r="C399" s="198" t="s">
        <v>612</v>
      </c>
      <c r="D399" s="198" t="s">
        <v>126</v>
      </c>
      <c r="E399" s="199" t="s">
        <v>613</v>
      </c>
      <c r="F399" s="200" t="s">
        <v>614</v>
      </c>
      <c r="G399" s="201" t="s">
        <v>480</v>
      </c>
      <c r="H399" s="202">
        <v>46</v>
      </c>
      <c r="I399" s="203"/>
      <c r="J399" s="204">
        <f>ROUND(I399*H399,2)</f>
        <v>0</v>
      </c>
      <c r="K399" s="200" t="s">
        <v>19</v>
      </c>
      <c r="L399" s="44"/>
      <c r="M399" s="205" t="s">
        <v>19</v>
      </c>
      <c r="N399" s="206" t="s">
        <v>43</v>
      </c>
      <c r="O399" s="84"/>
      <c r="P399" s="207">
        <f>O399*H399</f>
        <v>0</v>
      </c>
      <c r="Q399" s="207">
        <v>0</v>
      </c>
      <c r="R399" s="207">
        <f>Q399*H399</f>
        <v>0</v>
      </c>
      <c r="S399" s="207">
        <v>0</v>
      </c>
      <c r="T399" s="20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09" t="s">
        <v>245</v>
      </c>
      <c r="AT399" s="209" t="s">
        <v>126</v>
      </c>
      <c r="AU399" s="209" t="s">
        <v>81</v>
      </c>
      <c r="AY399" s="17" t="s">
        <v>125</v>
      </c>
      <c r="BE399" s="210">
        <f>IF(N399="základní",J399,0)</f>
        <v>0</v>
      </c>
      <c r="BF399" s="210">
        <f>IF(N399="snížená",J399,0)</f>
        <v>0</v>
      </c>
      <c r="BG399" s="210">
        <f>IF(N399="zákl. přenesená",J399,0)</f>
        <v>0</v>
      </c>
      <c r="BH399" s="210">
        <f>IF(N399="sníž. přenesená",J399,0)</f>
        <v>0</v>
      </c>
      <c r="BI399" s="210">
        <f>IF(N399="nulová",J399,0)</f>
        <v>0</v>
      </c>
      <c r="BJ399" s="17" t="s">
        <v>77</v>
      </c>
      <c r="BK399" s="210">
        <f>ROUND(I399*H399,2)</f>
        <v>0</v>
      </c>
      <c r="BL399" s="17" t="s">
        <v>245</v>
      </c>
      <c r="BM399" s="209" t="s">
        <v>615</v>
      </c>
    </row>
    <row r="400" s="2" customFormat="1" ht="16.5" customHeight="1">
      <c r="A400" s="38"/>
      <c r="B400" s="39"/>
      <c r="C400" s="198" t="s">
        <v>616</v>
      </c>
      <c r="D400" s="198" t="s">
        <v>126</v>
      </c>
      <c r="E400" s="199" t="s">
        <v>617</v>
      </c>
      <c r="F400" s="200" t="s">
        <v>618</v>
      </c>
      <c r="G400" s="201" t="s">
        <v>159</v>
      </c>
      <c r="H400" s="202">
        <v>172.5</v>
      </c>
      <c r="I400" s="203"/>
      <c r="J400" s="204">
        <f>ROUND(I400*H400,2)</f>
        <v>0</v>
      </c>
      <c r="K400" s="200" t="s">
        <v>19</v>
      </c>
      <c r="L400" s="44"/>
      <c r="M400" s="205" t="s">
        <v>19</v>
      </c>
      <c r="N400" s="206" t="s">
        <v>43</v>
      </c>
      <c r="O400" s="84"/>
      <c r="P400" s="207">
        <f>O400*H400</f>
        <v>0</v>
      </c>
      <c r="Q400" s="207">
        <v>0</v>
      </c>
      <c r="R400" s="207">
        <f>Q400*H400</f>
        <v>0</v>
      </c>
      <c r="S400" s="207">
        <v>0</v>
      </c>
      <c r="T400" s="20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09" t="s">
        <v>245</v>
      </c>
      <c r="AT400" s="209" t="s">
        <v>126</v>
      </c>
      <c r="AU400" s="209" t="s">
        <v>81</v>
      </c>
      <c r="AY400" s="17" t="s">
        <v>125</v>
      </c>
      <c r="BE400" s="210">
        <f>IF(N400="základní",J400,0)</f>
        <v>0</v>
      </c>
      <c r="BF400" s="210">
        <f>IF(N400="snížená",J400,0)</f>
        <v>0</v>
      </c>
      <c r="BG400" s="210">
        <f>IF(N400="zákl. přenesená",J400,0)</f>
        <v>0</v>
      </c>
      <c r="BH400" s="210">
        <f>IF(N400="sníž. přenesená",J400,0)</f>
        <v>0</v>
      </c>
      <c r="BI400" s="210">
        <f>IF(N400="nulová",J400,0)</f>
        <v>0</v>
      </c>
      <c r="BJ400" s="17" t="s">
        <v>77</v>
      </c>
      <c r="BK400" s="210">
        <f>ROUND(I400*H400,2)</f>
        <v>0</v>
      </c>
      <c r="BL400" s="17" t="s">
        <v>245</v>
      </c>
      <c r="BM400" s="209" t="s">
        <v>619</v>
      </c>
    </row>
    <row r="401" s="14" customFormat="1">
      <c r="A401" s="14"/>
      <c r="B401" s="222"/>
      <c r="C401" s="223"/>
      <c r="D401" s="213" t="s">
        <v>132</v>
      </c>
      <c r="E401" s="224" t="s">
        <v>19</v>
      </c>
      <c r="F401" s="225" t="s">
        <v>620</v>
      </c>
      <c r="G401" s="223"/>
      <c r="H401" s="226">
        <v>172.5</v>
      </c>
      <c r="I401" s="227"/>
      <c r="J401" s="223"/>
      <c r="K401" s="223"/>
      <c r="L401" s="228"/>
      <c r="M401" s="229"/>
      <c r="N401" s="230"/>
      <c r="O401" s="230"/>
      <c r="P401" s="230"/>
      <c r="Q401" s="230"/>
      <c r="R401" s="230"/>
      <c r="S401" s="230"/>
      <c r="T401" s="23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2" t="s">
        <v>132</v>
      </c>
      <c r="AU401" s="232" t="s">
        <v>81</v>
      </c>
      <c r="AV401" s="14" t="s">
        <v>81</v>
      </c>
      <c r="AW401" s="14" t="s">
        <v>33</v>
      </c>
      <c r="AX401" s="14" t="s">
        <v>77</v>
      </c>
      <c r="AY401" s="232" t="s">
        <v>125</v>
      </c>
    </row>
    <row r="402" s="2" customFormat="1" ht="16.5" customHeight="1">
      <c r="A402" s="38"/>
      <c r="B402" s="39"/>
      <c r="C402" s="198" t="s">
        <v>621</v>
      </c>
      <c r="D402" s="198" t="s">
        <v>126</v>
      </c>
      <c r="E402" s="199" t="s">
        <v>622</v>
      </c>
      <c r="F402" s="200" t="s">
        <v>623</v>
      </c>
      <c r="G402" s="201" t="s">
        <v>137</v>
      </c>
      <c r="H402" s="202">
        <v>21</v>
      </c>
      <c r="I402" s="203"/>
      <c r="J402" s="204">
        <f>ROUND(I402*H402,2)</f>
        <v>0</v>
      </c>
      <c r="K402" s="200" t="s">
        <v>19</v>
      </c>
      <c r="L402" s="44"/>
      <c r="M402" s="205" t="s">
        <v>19</v>
      </c>
      <c r="N402" s="206" t="s">
        <v>43</v>
      </c>
      <c r="O402" s="84"/>
      <c r="P402" s="207">
        <f>O402*H402</f>
        <v>0</v>
      </c>
      <c r="Q402" s="207">
        <v>0</v>
      </c>
      <c r="R402" s="207">
        <f>Q402*H402</f>
        <v>0</v>
      </c>
      <c r="S402" s="207">
        <v>0.02</v>
      </c>
      <c r="T402" s="208">
        <f>S402*H402</f>
        <v>0.41999999999999998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09" t="s">
        <v>245</v>
      </c>
      <c r="AT402" s="209" t="s">
        <v>126</v>
      </c>
      <c r="AU402" s="209" t="s">
        <v>81</v>
      </c>
      <c r="AY402" s="17" t="s">
        <v>125</v>
      </c>
      <c r="BE402" s="210">
        <f>IF(N402="základní",J402,0)</f>
        <v>0</v>
      </c>
      <c r="BF402" s="210">
        <f>IF(N402="snížená",J402,0)</f>
        <v>0</v>
      </c>
      <c r="BG402" s="210">
        <f>IF(N402="zákl. přenesená",J402,0)</f>
        <v>0</v>
      </c>
      <c r="BH402" s="210">
        <f>IF(N402="sníž. přenesená",J402,0)</f>
        <v>0</v>
      </c>
      <c r="BI402" s="210">
        <f>IF(N402="nulová",J402,0)</f>
        <v>0</v>
      </c>
      <c r="BJ402" s="17" t="s">
        <v>77</v>
      </c>
      <c r="BK402" s="210">
        <f>ROUND(I402*H402,2)</f>
        <v>0</v>
      </c>
      <c r="BL402" s="17" t="s">
        <v>245</v>
      </c>
      <c r="BM402" s="209" t="s">
        <v>624</v>
      </c>
    </row>
    <row r="403" s="13" customFormat="1">
      <c r="A403" s="13"/>
      <c r="B403" s="211"/>
      <c r="C403" s="212"/>
      <c r="D403" s="213" t="s">
        <v>132</v>
      </c>
      <c r="E403" s="214" t="s">
        <v>19</v>
      </c>
      <c r="F403" s="215" t="s">
        <v>625</v>
      </c>
      <c r="G403" s="212"/>
      <c r="H403" s="214" t="s">
        <v>19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1" t="s">
        <v>132</v>
      </c>
      <c r="AU403" s="221" t="s">
        <v>81</v>
      </c>
      <c r="AV403" s="13" t="s">
        <v>77</v>
      </c>
      <c r="AW403" s="13" t="s">
        <v>33</v>
      </c>
      <c r="AX403" s="13" t="s">
        <v>72</v>
      </c>
      <c r="AY403" s="221" t="s">
        <v>125</v>
      </c>
    </row>
    <row r="404" s="14" customFormat="1">
      <c r="A404" s="14"/>
      <c r="B404" s="222"/>
      <c r="C404" s="223"/>
      <c r="D404" s="213" t="s">
        <v>132</v>
      </c>
      <c r="E404" s="224" t="s">
        <v>19</v>
      </c>
      <c r="F404" s="225" t="s">
        <v>626</v>
      </c>
      <c r="G404" s="223"/>
      <c r="H404" s="226">
        <v>21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32" t="s">
        <v>132</v>
      </c>
      <c r="AU404" s="232" t="s">
        <v>81</v>
      </c>
      <c r="AV404" s="14" t="s">
        <v>81</v>
      </c>
      <c r="AW404" s="14" t="s">
        <v>33</v>
      </c>
      <c r="AX404" s="14" t="s">
        <v>77</v>
      </c>
      <c r="AY404" s="232" t="s">
        <v>125</v>
      </c>
    </row>
    <row r="405" s="2" customFormat="1" ht="16.5" customHeight="1">
      <c r="A405" s="38"/>
      <c r="B405" s="39"/>
      <c r="C405" s="198" t="s">
        <v>627</v>
      </c>
      <c r="D405" s="198" t="s">
        <v>126</v>
      </c>
      <c r="E405" s="199" t="s">
        <v>628</v>
      </c>
      <c r="F405" s="200" t="s">
        <v>629</v>
      </c>
      <c r="G405" s="201" t="s">
        <v>137</v>
      </c>
      <c r="H405" s="202">
        <v>16.199999999999999</v>
      </c>
      <c r="I405" s="203"/>
      <c r="J405" s="204">
        <f>ROUND(I405*H405,2)</f>
        <v>0</v>
      </c>
      <c r="K405" s="200" t="s">
        <v>19</v>
      </c>
      <c r="L405" s="44"/>
      <c r="M405" s="205" t="s">
        <v>19</v>
      </c>
      <c r="N405" s="206" t="s">
        <v>43</v>
      </c>
      <c r="O405" s="84"/>
      <c r="P405" s="207">
        <f>O405*H405</f>
        <v>0</v>
      </c>
      <c r="Q405" s="207">
        <v>1.0000000000000001E-05</v>
      </c>
      <c r="R405" s="207">
        <f>Q405*H405</f>
        <v>0.00016200000000000001</v>
      </c>
      <c r="S405" s="207">
        <v>0</v>
      </c>
      <c r="T405" s="20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09" t="s">
        <v>245</v>
      </c>
      <c r="AT405" s="209" t="s">
        <v>126</v>
      </c>
      <c r="AU405" s="209" t="s">
        <v>81</v>
      </c>
      <c r="AY405" s="17" t="s">
        <v>125</v>
      </c>
      <c r="BE405" s="210">
        <f>IF(N405="základní",J405,0)</f>
        <v>0</v>
      </c>
      <c r="BF405" s="210">
        <f>IF(N405="snížená",J405,0)</f>
        <v>0</v>
      </c>
      <c r="BG405" s="210">
        <f>IF(N405="zákl. přenesená",J405,0)</f>
        <v>0</v>
      </c>
      <c r="BH405" s="210">
        <f>IF(N405="sníž. přenesená",J405,0)</f>
        <v>0</v>
      </c>
      <c r="BI405" s="210">
        <f>IF(N405="nulová",J405,0)</f>
        <v>0</v>
      </c>
      <c r="BJ405" s="17" t="s">
        <v>77</v>
      </c>
      <c r="BK405" s="210">
        <f>ROUND(I405*H405,2)</f>
        <v>0</v>
      </c>
      <c r="BL405" s="17" t="s">
        <v>245</v>
      </c>
      <c r="BM405" s="209" t="s">
        <v>630</v>
      </c>
    </row>
    <row r="406" s="13" customFormat="1">
      <c r="A406" s="13"/>
      <c r="B406" s="211"/>
      <c r="C406" s="212"/>
      <c r="D406" s="213" t="s">
        <v>132</v>
      </c>
      <c r="E406" s="214" t="s">
        <v>19</v>
      </c>
      <c r="F406" s="215" t="s">
        <v>631</v>
      </c>
      <c r="G406" s="212"/>
      <c r="H406" s="214" t="s">
        <v>19</v>
      </c>
      <c r="I406" s="216"/>
      <c r="J406" s="212"/>
      <c r="K406" s="212"/>
      <c r="L406" s="217"/>
      <c r="M406" s="218"/>
      <c r="N406" s="219"/>
      <c r="O406" s="219"/>
      <c r="P406" s="219"/>
      <c r="Q406" s="219"/>
      <c r="R406" s="219"/>
      <c r="S406" s="219"/>
      <c r="T406" s="22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1" t="s">
        <v>132</v>
      </c>
      <c r="AU406" s="221" t="s">
        <v>81</v>
      </c>
      <c r="AV406" s="13" t="s">
        <v>77</v>
      </c>
      <c r="AW406" s="13" t="s">
        <v>33</v>
      </c>
      <c r="AX406" s="13" t="s">
        <v>72</v>
      </c>
      <c r="AY406" s="221" t="s">
        <v>125</v>
      </c>
    </row>
    <row r="407" s="14" customFormat="1">
      <c r="A407" s="14"/>
      <c r="B407" s="222"/>
      <c r="C407" s="223"/>
      <c r="D407" s="213" t="s">
        <v>132</v>
      </c>
      <c r="E407" s="224" t="s">
        <v>19</v>
      </c>
      <c r="F407" s="225" t="s">
        <v>632</v>
      </c>
      <c r="G407" s="223"/>
      <c r="H407" s="226">
        <v>16.199999999999999</v>
      </c>
      <c r="I407" s="227"/>
      <c r="J407" s="223"/>
      <c r="K407" s="223"/>
      <c r="L407" s="228"/>
      <c r="M407" s="229"/>
      <c r="N407" s="230"/>
      <c r="O407" s="230"/>
      <c r="P407" s="230"/>
      <c r="Q407" s="230"/>
      <c r="R407" s="230"/>
      <c r="S407" s="230"/>
      <c r="T407" s="23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2" t="s">
        <v>132</v>
      </c>
      <c r="AU407" s="232" t="s">
        <v>81</v>
      </c>
      <c r="AV407" s="14" t="s">
        <v>81</v>
      </c>
      <c r="AW407" s="14" t="s">
        <v>33</v>
      </c>
      <c r="AX407" s="14" t="s">
        <v>77</v>
      </c>
      <c r="AY407" s="232" t="s">
        <v>125</v>
      </c>
    </row>
    <row r="408" s="2" customFormat="1" ht="16.5" customHeight="1">
      <c r="A408" s="38"/>
      <c r="B408" s="39"/>
      <c r="C408" s="244" t="s">
        <v>633</v>
      </c>
      <c r="D408" s="244" t="s">
        <v>151</v>
      </c>
      <c r="E408" s="245" t="s">
        <v>634</v>
      </c>
      <c r="F408" s="246" t="s">
        <v>635</v>
      </c>
      <c r="G408" s="247" t="s">
        <v>137</v>
      </c>
      <c r="H408" s="248">
        <v>16.199999999999999</v>
      </c>
      <c r="I408" s="249"/>
      <c r="J408" s="250">
        <f>ROUND(I408*H408,2)</f>
        <v>0</v>
      </c>
      <c r="K408" s="246" t="s">
        <v>19</v>
      </c>
      <c r="L408" s="251"/>
      <c r="M408" s="252" t="s">
        <v>19</v>
      </c>
      <c r="N408" s="253" t="s">
        <v>43</v>
      </c>
      <c r="O408" s="84"/>
      <c r="P408" s="207">
        <f>O408*H408</f>
        <v>0</v>
      </c>
      <c r="Q408" s="207">
        <v>0</v>
      </c>
      <c r="R408" s="207">
        <f>Q408*H408</f>
        <v>0</v>
      </c>
      <c r="S408" s="207">
        <v>0</v>
      </c>
      <c r="T408" s="20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09" t="s">
        <v>320</v>
      </c>
      <c r="AT408" s="209" t="s">
        <v>151</v>
      </c>
      <c r="AU408" s="209" t="s">
        <v>81</v>
      </c>
      <c r="AY408" s="17" t="s">
        <v>125</v>
      </c>
      <c r="BE408" s="210">
        <f>IF(N408="základní",J408,0)</f>
        <v>0</v>
      </c>
      <c r="BF408" s="210">
        <f>IF(N408="snížená",J408,0)</f>
        <v>0</v>
      </c>
      <c r="BG408" s="210">
        <f>IF(N408="zákl. přenesená",J408,0)</f>
        <v>0</v>
      </c>
      <c r="BH408" s="210">
        <f>IF(N408="sníž. přenesená",J408,0)</f>
        <v>0</v>
      </c>
      <c r="BI408" s="210">
        <f>IF(N408="nulová",J408,0)</f>
        <v>0</v>
      </c>
      <c r="BJ408" s="17" t="s">
        <v>77</v>
      </c>
      <c r="BK408" s="210">
        <f>ROUND(I408*H408,2)</f>
        <v>0</v>
      </c>
      <c r="BL408" s="17" t="s">
        <v>245</v>
      </c>
      <c r="BM408" s="209" t="s">
        <v>636</v>
      </c>
    </row>
    <row r="409" s="2" customFormat="1" ht="16.5" customHeight="1">
      <c r="A409" s="38"/>
      <c r="B409" s="39"/>
      <c r="C409" s="198" t="s">
        <v>637</v>
      </c>
      <c r="D409" s="198" t="s">
        <v>126</v>
      </c>
      <c r="E409" s="199" t="s">
        <v>638</v>
      </c>
      <c r="F409" s="200" t="s">
        <v>639</v>
      </c>
      <c r="G409" s="201" t="s">
        <v>137</v>
      </c>
      <c r="H409" s="202">
        <v>4.7999999999999998</v>
      </c>
      <c r="I409" s="203"/>
      <c r="J409" s="204">
        <f>ROUND(I409*H409,2)</f>
        <v>0</v>
      </c>
      <c r="K409" s="200" t="s">
        <v>19</v>
      </c>
      <c r="L409" s="44"/>
      <c r="M409" s="205" t="s">
        <v>19</v>
      </c>
      <c r="N409" s="206" t="s">
        <v>43</v>
      </c>
      <c r="O409" s="84"/>
      <c r="P409" s="207">
        <f>O409*H409</f>
        <v>0</v>
      </c>
      <c r="Q409" s="207">
        <v>9.0000000000000006E-05</v>
      </c>
      <c r="R409" s="207">
        <f>Q409*H409</f>
        <v>0.00043200000000000004</v>
      </c>
      <c r="S409" s="207">
        <v>0</v>
      </c>
      <c r="T409" s="20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09" t="s">
        <v>245</v>
      </c>
      <c r="AT409" s="209" t="s">
        <v>126</v>
      </c>
      <c r="AU409" s="209" t="s">
        <v>81</v>
      </c>
      <c r="AY409" s="17" t="s">
        <v>125</v>
      </c>
      <c r="BE409" s="210">
        <f>IF(N409="základní",J409,0)</f>
        <v>0</v>
      </c>
      <c r="BF409" s="210">
        <f>IF(N409="snížená",J409,0)</f>
        <v>0</v>
      </c>
      <c r="BG409" s="210">
        <f>IF(N409="zákl. přenesená",J409,0)</f>
        <v>0</v>
      </c>
      <c r="BH409" s="210">
        <f>IF(N409="sníž. přenesená",J409,0)</f>
        <v>0</v>
      </c>
      <c r="BI409" s="210">
        <f>IF(N409="nulová",J409,0)</f>
        <v>0</v>
      </c>
      <c r="BJ409" s="17" t="s">
        <v>77</v>
      </c>
      <c r="BK409" s="210">
        <f>ROUND(I409*H409,2)</f>
        <v>0</v>
      </c>
      <c r="BL409" s="17" t="s">
        <v>245</v>
      </c>
      <c r="BM409" s="209" t="s">
        <v>640</v>
      </c>
    </row>
    <row r="410" s="13" customFormat="1">
      <c r="A410" s="13"/>
      <c r="B410" s="211"/>
      <c r="C410" s="212"/>
      <c r="D410" s="213" t="s">
        <v>132</v>
      </c>
      <c r="E410" s="214" t="s">
        <v>19</v>
      </c>
      <c r="F410" s="215" t="s">
        <v>641</v>
      </c>
      <c r="G410" s="212"/>
      <c r="H410" s="214" t="s">
        <v>19</v>
      </c>
      <c r="I410" s="216"/>
      <c r="J410" s="212"/>
      <c r="K410" s="212"/>
      <c r="L410" s="217"/>
      <c r="M410" s="218"/>
      <c r="N410" s="219"/>
      <c r="O410" s="219"/>
      <c r="P410" s="219"/>
      <c r="Q410" s="219"/>
      <c r="R410" s="219"/>
      <c r="S410" s="219"/>
      <c r="T410" s="22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1" t="s">
        <v>132</v>
      </c>
      <c r="AU410" s="221" t="s">
        <v>81</v>
      </c>
      <c r="AV410" s="13" t="s">
        <v>77</v>
      </c>
      <c r="AW410" s="13" t="s">
        <v>33</v>
      </c>
      <c r="AX410" s="13" t="s">
        <v>72</v>
      </c>
      <c r="AY410" s="221" t="s">
        <v>125</v>
      </c>
    </row>
    <row r="411" s="14" customFormat="1">
      <c r="A411" s="14"/>
      <c r="B411" s="222"/>
      <c r="C411" s="223"/>
      <c r="D411" s="213" t="s">
        <v>132</v>
      </c>
      <c r="E411" s="224" t="s">
        <v>19</v>
      </c>
      <c r="F411" s="225" t="s">
        <v>642</v>
      </c>
      <c r="G411" s="223"/>
      <c r="H411" s="226">
        <v>4.7999999999999998</v>
      </c>
      <c r="I411" s="227"/>
      <c r="J411" s="223"/>
      <c r="K411" s="223"/>
      <c r="L411" s="228"/>
      <c r="M411" s="229"/>
      <c r="N411" s="230"/>
      <c r="O411" s="230"/>
      <c r="P411" s="230"/>
      <c r="Q411" s="230"/>
      <c r="R411" s="230"/>
      <c r="S411" s="230"/>
      <c r="T411" s="23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2" t="s">
        <v>132</v>
      </c>
      <c r="AU411" s="232" t="s">
        <v>81</v>
      </c>
      <c r="AV411" s="14" t="s">
        <v>81</v>
      </c>
      <c r="AW411" s="14" t="s">
        <v>33</v>
      </c>
      <c r="AX411" s="14" t="s">
        <v>77</v>
      </c>
      <c r="AY411" s="232" t="s">
        <v>125</v>
      </c>
    </row>
    <row r="412" s="2" customFormat="1" ht="16.5" customHeight="1">
      <c r="A412" s="38"/>
      <c r="B412" s="39"/>
      <c r="C412" s="244" t="s">
        <v>643</v>
      </c>
      <c r="D412" s="244" t="s">
        <v>151</v>
      </c>
      <c r="E412" s="245" t="s">
        <v>644</v>
      </c>
      <c r="F412" s="246" t="s">
        <v>645</v>
      </c>
      <c r="G412" s="247" t="s">
        <v>137</v>
      </c>
      <c r="H412" s="248">
        <v>4.7999999999999998</v>
      </c>
      <c r="I412" s="249"/>
      <c r="J412" s="250">
        <f>ROUND(I412*H412,2)</f>
        <v>0</v>
      </c>
      <c r="K412" s="246" t="s">
        <v>19</v>
      </c>
      <c r="L412" s="251"/>
      <c r="M412" s="252" t="s">
        <v>19</v>
      </c>
      <c r="N412" s="253" t="s">
        <v>43</v>
      </c>
      <c r="O412" s="84"/>
      <c r="P412" s="207">
        <f>O412*H412</f>
        <v>0</v>
      </c>
      <c r="Q412" s="207">
        <v>0</v>
      </c>
      <c r="R412" s="207">
        <f>Q412*H412</f>
        <v>0</v>
      </c>
      <c r="S412" s="207">
        <v>0</v>
      </c>
      <c r="T412" s="20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09" t="s">
        <v>320</v>
      </c>
      <c r="AT412" s="209" t="s">
        <v>151</v>
      </c>
      <c r="AU412" s="209" t="s">
        <v>81</v>
      </c>
      <c r="AY412" s="17" t="s">
        <v>125</v>
      </c>
      <c r="BE412" s="210">
        <f>IF(N412="základní",J412,0)</f>
        <v>0</v>
      </c>
      <c r="BF412" s="210">
        <f>IF(N412="snížená",J412,0)</f>
        <v>0</v>
      </c>
      <c r="BG412" s="210">
        <f>IF(N412="zákl. přenesená",J412,0)</f>
        <v>0</v>
      </c>
      <c r="BH412" s="210">
        <f>IF(N412="sníž. přenesená",J412,0)</f>
        <v>0</v>
      </c>
      <c r="BI412" s="210">
        <f>IF(N412="nulová",J412,0)</f>
        <v>0</v>
      </c>
      <c r="BJ412" s="17" t="s">
        <v>77</v>
      </c>
      <c r="BK412" s="210">
        <f>ROUND(I412*H412,2)</f>
        <v>0</v>
      </c>
      <c r="BL412" s="17" t="s">
        <v>245</v>
      </c>
      <c r="BM412" s="209" t="s">
        <v>646</v>
      </c>
    </row>
    <row r="413" s="2" customFormat="1" ht="21.75" customHeight="1">
      <c r="A413" s="38"/>
      <c r="B413" s="39"/>
      <c r="C413" s="198" t="s">
        <v>647</v>
      </c>
      <c r="D413" s="198" t="s">
        <v>126</v>
      </c>
      <c r="E413" s="199" t="s">
        <v>648</v>
      </c>
      <c r="F413" s="200" t="s">
        <v>649</v>
      </c>
      <c r="G413" s="201" t="s">
        <v>480</v>
      </c>
      <c r="H413" s="202">
        <v>16</v>
      </c>
      <c r="I413" s="203"/>
      <c r="J413" s="204">
        <f>ROUND(I413*H413,2)</f>
        <v>0</v>
      </c>
      <c r="K413" s="200" t="s">
        <v>19</v>
      </c>
      <c r="L413" s="44"/>
      <c r="M413" s="205" t="s">
        <v>19</v>
      </c>
      <c r="N413" s="206" t="s">
        <v>43</v>
      </c>
      <c r="O413" s="84"/>
      <c r="P413" s="207">
        <f>O413*H413</f>
        <v>0</v>
      </c>
      <c r="Q413" s="207">
        <v>0</v>
      </c>
      <c r="R413" s="207">
        <f>Q413*H413</f>
        <v>0</v>
      </c>
      <c r="S413" s="207">
        <v>0</v>
      </c>
      <c r="T413" s="20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09" t="s">
        <v>130</v>
      </c>
      <c r="AT413" s="209" t="s">
        <v>126</v>
      </c>
      <c r="AU413" s="209" t="s">
        <v>81</v>
      </c>
      <c r="AY413" s="17" t="s">
        <v>125</v>
      </c>
      <c r="BE413" s="210">
        <f>IF(N413="základní",J413,0)</f>
        <v>0</v>
      </c>
      <c r="BF413" s="210">
        <f>IF(N413="snížená",J413,0)</f>
        <v>0</v>
      </c>
      <c r="BG413" s="210">
        <f>IF(N413="zákl. přenesená",J413,0)</f>
        <v>0</v>
      </c>
      <c r="BH413" s="210">
        <f>IF(N413="sníž. přenesená",J413,0)</f>
        <v>0</v>
      </c>
      <c r="BI413" s="210">
        <f>IF(N413="nulová",J413,0)</f>
        <v>0</v>
      </c>
      <c r="BJ413" s="17" t="s">
        <v>77</v>
      </c>
      <c r="BK413" s="210">
        <f>ROUND(I413*H413,2)</f>
        <v>0</v>
      </c>
      <c r="BL413" s="17" t="s">
        <v>130</v>
      </c>
      <c r="BM413" s="209" t="s">
        <v>650</v>
      </c>
    </row>
    <row r="414" s="2" customFormat="1" ht="16.5" customHeight="1">
      <c r="A414" s="38"/>
      <c r="B414" s="39"/>
      <c r="C414" s="244" t="s">
        <v>236</v>
      </c>
      <c r="D414" s="244" t="s">
        <v>151</v>
      </c>
      <c r="E414" s="245" t="s">
        <v>651</v>
      </c>
      <c r="F414" s="246" t="s">
        <v>652</v>
      </c>
      <c r="G414" s="247" t="s">
        <v>480</v>
      </c>
      <c r="H414" s="248">
        <v>16</v>
      </c>
      <c r="I414" s="249"/>
      <c r="J414" s="250">
        <f>ROUND(I414*H414,2)</f>
        <v>0</v>
      </c>
      <c r="K414" s="246" t="s">
        <v>19</v>
      </c>
      <c r="L414" s="251"/>
      <c r="M414" s="252" t="s">
        <v>19</v>
      </c>
      <c r="N414" s="253" t="s">
        <v>43</v>
      </c>
      <c r="O414" s="84"/>
      <c r="P414" s="207">
        <f>O414*H414</f>
        <v>0</v>
      </c>
      <c r="Q414" s="207">
        <v>0.00046000000000000001</v>
      </c>
      <c r="R414" s="207">
        <f>Q414*H414</f>
        <v>0.0073600000000000002</v>
      </c>
      <c r="S414" s="207">
        <v>0</v>
      </c>
      <c r="T414" s="20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09" t="s">
        <v>154</v>
      </c>
      <c r="AT414" s="209" t="s">
        <v>151</v>
      </c>
      <c r="AU414" s="209" t="s">
        <v>81</v>
      </c>
      <c r="AY414" s="17" t="s">
        <v>125</v>
      </c>
      <c r="BE414" s="210">
        <f>IF(N414="základní",J414,0)</f>
        <v>0</v>
      </c>
      <c r="BF414" s="210">
        <f>IF(N414="snížená",J414,0)</f>
        <v>0</v>
      </c>
      <c r="BG414" s="210">
        <f>IF(N414="zákl. přenesená",J414,0)</f>
        <v>0</v>
      </c>
      <c r="BH414" s="210">
        <f>IF(N414="sníž. přenesená",J414,0)</f>
        <v>0</v>
      </c>
      <c r="BI414" s="210">
        <f>IF(N414="nulová",J414,0)</f>
        <v>0</v>
      </c>
      <c r="BJ414" s="17" t="s">
        <v>77</v>
      </c>
      <c r="BK414" s="210">
        <f>ROUND(I414*H414,2)</f>
        <v>0</v>
      </c>
      <c r="BL414" s="17" t="s">
        <v>130</v>
      </c>
      <c r="BM414" s="209" t="s">
        <v>653</v>
      </c>
    </row>
    <row r="415" s="2" customFormat="1">
      <c r="A415" s="38"/>
      <c r="B415" s="39"/>
      <c r="C415" s="198" t="s">
        <v>654</v>
      </c>
      <c r="D415" s="198" t="s">
        <v>126</v>
      </c>
      <c r="E415" s="199" t="s">
        <v>655</v>
      </c>
      <c r="F415" s="200" t="s">
        <v>656</v>
      </c>
      <c r="G415" s="201" t="s">
        <v>159</v>
      </c>
      <c r="H415" s="202">
        <v>8</v>
      </c>
      <c r="I415" s="203"/>
      <c r="J415" s="204">
        <f>ROUND(I415*H415,2)</f>
        <v>0</v>
      </c>
      <c r="K415" s="200" t="s">
        <v>19</v>
      </c>
      <c r="L415" s="44"/>
      <c r="M415" s="205" t="s">
        <v>19</v>
      </c>
      <c r="N415" s="206" t="s">
        <v>43</v>
      </c>
      <c r="O415" s="84"/>
      <c r="P415" s="207">
        <f>O415*H415</f>
        <v>0</v>
      </c>
      <c r="Q415" s="207">
        <v>0.00023499999999999999</v>
      </c>
      <c r="R415" s="207">
        <f>Q415*H415</f>
        <v>0.0018799999999999999</v>
      </c>
      <c r="S415" s="207">
        <v>0</v>
      </c>
      <c r="T415" s="20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09" t="s">
        <v>245</v>
      </c>
      <c r="AT415" s="209" t="s">
        <v>126</v>
      </c>
      <c r="AU415" s="209" t="s">
        <v>81</v>
      </c>
      <c r="AY415" s="17" t="s">
        <v>125</v>
      </c>
      <c r="BE415" s="210">
        <f>IF(N415="základní",J415,0)</f>
        <v>0</v>
      </c>
      <c r="BF415" s="210">
        <f>IF(N415="snížená",J415,0)</f>
        <v>0</v>
      </c>
      <c r="BG415" s="210">
        <f>IF(N415="zákl. přenesená",J415,0)</f>
        <v>0</v>
      </c>
      <c r="BH415" s="210">
        <f>IF(N415="sníž. přenesená",J415,0)</f>
        <v>0</v>
      </c>
      <c r="BI415" s="210">
        <f>IF(N415="nulová",J415,0)</f>
        <v>0</v>
      </c>
      <c r="BJ415" s="17" t="s">
        <v>77</v>
      </c>
      <c r="BK415" s="210">
        <f>ROUND(I415*H415,2)</f>
        <v>0</v>
      </c>
      <c r="BL415" s="17" t="s">
        <v>245</v>
      </c>
      <c r="BM415" s="209" t="s">
        <v>657</v>
      </c>
    </row>
    <row r="416" s="13" customFormat="1">
      <c r="A416" s="13"/>
      <c r="B416" s="211"/>
      <c r="C416" s="212"/>
      <c r="D416" s="213" t="s">
        <v>132</v>
      </c>
      <c r="E416" s="214" t="s">
        <v>19</v>
      </c>
      <c r="F416" s="215" t="s">
        <v>658</v>
      </c>
      <c r="G416" s="212"/>
      <c r="H416" s="214" t="s">
        <v>19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1" t="s">
        <v>132</v>
      </c>
      <c r="AU416" s="221" t="s">
        <v>81</v>
      </c>
      <c r="AV416" s="13" t="s">
        <v>77</v>
      </c>
      <c r="AW416" s="13" t="s">
        <v>33</v>
      </c>
      <c r="AX416" s="13" t="s">
        <v>72</v>
      </c>
      <c r="AY416" s="221" t="s">
        <v>125</v>
      </c>
    </row>
    <row r="417" s="14" customFormat="1">
      <c r="A417" s="14"/>
      <c r="B417" s="222"/>
      <c r="C417" s="223"/>
      <c r="D417" s="213" t="s">
        <v>132</v>
      </c>
      <c r="E417" s="224" t="s">
        <v>19</v>
      </c>
      <c r="F417" s="225" t="s">
        <v>659</v>
      </c>
      <c r="G417" s="223"/>
      <c r="H417" s="226">
        <v>8</v>
      </c>
      <c r="I417" s="227"/>
      <c r="J417" s="223"/>
      <c r="K417" s="223"/>
      <c r="L417" s="228"/>
      <c r="M417" s="229"/>
      <c r="N417" s="230"/>
      <c r="O417" s="230"/>
      <c r="P417" s="230"/>
      <c r="Q417" s="230"/>
      <c r="R417" s="230"/>
      <c r="S417" s="230"/>
      <c r="T417" s="23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32" t="s">
        <v>132</v>
      </c>
      <c r="AU417" s="232" t="s">
        <v>81</v>
      </c>
      <c r="AV417" s="14" t="s">
        <v>81</v>
      </c>
      <c r="AW417" s="14" t="s">
        <v>33</v>
      </c>
      <c r="AX417" s="14" t="s">
        <v>77</v>
      </c>
      <c r="AY417" s="232" t="s">
        <v>125</v>
      </c>
    </row>
    <row r="418" s="2" customFormat="1">
      <c r="A418" s="38"/>
      <c r="B418" s="39"/>
      <c r="C418" s="198" t="s">
        <v>660</v>
      </c>
      <c r="D418" s="198" t="s">
        <v>126</v>
      </c>
      <c r="E418" s="199" t="s">
        <v>661</v>
      </c>
      <c r="F418" s="200" t="s">
        <v>662</v>
      </c>
      <c r="G418" s="201" t="s">
        <v>663</v>
      </c>
      <c r="H418" s="202">
        <v>8016.4740000000002</v>
      </c>
      <c r="I418" s="203"/>
      <c r="J418" s="204">
        <f>ROUND(I418*H418,2)</f>
        <v>0</v>
      </c>
      <c r="K418" s="200" t="s">
        <v>19</v>
      </c>
      <c r="L418" s="44"/>
      <c r="M418" s="205" t="s">
        <v>19</v>
      </c>
      <c r="N418" s="206" t="s">
        <v>43</v>
      </c>
      <c r="O418" s="84"/>
      <c r="P418" s="207">
        <f>O418*H418</f>
        <v>0</v>
      </c>
      <c r="Q418" s="207">
        <v>0</v>
      </c>
      <c r="R418" s="207">
        <f>Q418*H418</f>
        <v>0</v>
      </c>
      <c r="S418" s="207">
        <v>0.001</v>
      </c>
      <c r="T418" s="208">
        <f>S418*H418</f>
        <v>8.0164740000000005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09" t="s">
        <v>130</v>
      </c>
      <c r="AT418" s="209" t="s">
        <v>126</v>
      </c>
      <c r="AU418" s="209" t="s">
        <v>81</v>
      </c>
      <c r="AY418" s="17" t="s">
        <v>125</v>
      </c>
      <c r="BE418" s="210">
        <f>IF(N418="základní",J418,0)</f>
        <v>0</v>
      </c>
      <c r="BF418" s="210">
        <f>IF(N418="snížená",J418,0)</f>
        <v>0</v>
      </c>
      <c r="BG418" s="210">
        <f>IF(N418="zákl. přenesená",J418,0)</f>
        <v>0</v>
      </c>
      <c r="BH418" s="210">
        <f>IF(N418="sníž. přenesená",J418,0)</f>
        <v>0</v>
      </c>
      <c r="BI418" s="210">
        <f>IF(N418="nulová",J418,0)</f>
        <v>0</v>
      </c>
      <c r="BJ418" s="17" t="s">
        <v>77</v>
      </c>
      <c r="BK418" s="210">
        <f>ROUND(I418*H418,2)</f>
        <v>0</v>
      </c>
      <c r="BL418" s="17" t="s">
        <v>130</v>
      </c>
      <c r="BM418" s="209" t="s">
        <v>664</v>
      </c>
    </row>
    <row r="419" s="13" customFormat="1">
      <c r="A419" s="13"/>
      <c r="B419" s="211"/>
      <c r="C419" s="212"/>
      <c r="D419" s="213" t="s">
        <v>132</v>
      </c>
      <c r="E419" s="214" t="s">
        <v>19</v>
      </c>
      <c r="F419" s="215" t="s">
        <v>665</v>
      </c>
      <c r="G419" s="212"/>
      <c r="H419" s="214" t="s">
        <v>19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1" t="s">
        <v>132</v>
      </c>
      <c r="AU419" s="221" t="s">
        <v>81</v>
      </c>
      <c r="AV419" s="13" t="s">
        <v>77</v>
      </c>
      <c r="AW419" s="13" t="s">
        <v>33</v>
      </c>
      <c r="AX419" s="13" t="s">
        <v>72</v>
      </c>
      <c r="AY419" s="221" t="s">
        <v>125</v>
      </c>
    </row>
    <row r="420" s="14" customFormat="1">
      <c r="A420" s="14"/>
      <c r="B420" s="222"/>
      <c r="C420" s="223"/>
      <c r="D420" s="213" t="s">
        <v>132</v>
      </c>
      <c r="E420" s="224" t="s">
        <v>19</v>
      </c>
      <c r="F420" s="225" t="s">
        <v>666</v>
      </c>
      <c r="G420" s="223"/>
      <c r="H420" s="226">
        <v>8016.4740000000002</v>
      </c>
      <c r="I420" s="227"/>
      <c r="J420" s="223"/>
      <c r="K420" s="223"/>
      <c r="L420" s="228"/>
      <c r="M420" s="229"/>
      <c r="N420" s="230"/>
      <c r="O420" s="230"/>
      <c r="P420" s="230"/>
      <c r="Q420" s="230"/>
      <c r="R420" s="230"/>
      <c r="S420" s="230"/>
      <c r="T420" s="23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32" t="s">
        <v>132</v>
      </c>
      <c r="AU420" s="232" t="s">
        <v>81</v>
      </c>
      <c r="AV420" s="14" t="s">
        <v>81</v>
      </c>
      <c r="AW420" s="14" t="s">
        <v>33</v>
      </c>
      <c r="AX420" s="14" t="s">
        <v>72</v>
      </c>
      <c r="AY420" s="232" t="s">
        <v>125</v>
      </c>
    </row>
    <row r="421" s="15" customFormat="1">
      <c r="A421" s="15"/>
      <c r="B421" s="233"/>
      <c r="C421" s="234"/>
      <c r="D421" s="213" t="s">
        <v>132</v>
      </c>
      <c r="E421" s="235" t="s">
        <v>19</v>
      </c>
      <c r="F421" s="236" t="s">
        <v>144</v>
      </c>
      <c r="G421" s="234"/>
      <c r="H421" s="237">
        <v>8016.4740000000002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43" t="s">
        <v>132</v>
      </c>
      <c r="AU421" s="243" t="s">
        <v>81</v>
      </c>
      <c r="AV421" s="15" t="s">
        <v>130</v>
      </c>
      <c r="AW421" s="15" t="s">
        <v>33</v>
      </c>
      <c r="AX421" s="15" t="s">
        <v>77</v>
      </c>
      <c r="AY421" s="243" t="s">
        <v>125</v>
      </c>
    </row>
    <row r="422" s="2" customFormat="1">
      <c r="A422" s="38"/>
      <c r="B422" s="39"/>
      <c r="C422" s="198" t="s">
        <v>667</v>
      </c>
      <c r="D422" s="198" t="s">
        <v>126</v>
      </c>
      <c r="E422" s="199" t="s">
        <v>668</v>
      </c>
      <c r="F422" s="200" t="s">
        <v>669</v>
      </c>
      <c r="G422" s="201" t="s">
        <v>147</v>
      </c>
      <c r="H422" s="202">
        <v>72.376000000000005</v>
      </c>
      <c r="I422" s="203"/>
      <c r="J422" s="204">
        <f>ROUND(I422*H422,2)</f>
        <v>0</v>
      </c>
      <c r="K422" s="200" t="s">
        <v>19</v>
      </c>
      <c r="L422" s="44"/>
      <c r="M422" s="205" t="s">
        <v>19</v>
      </c>
      <c r="N422" s="206" t="s">
        <v>43</v>
      </c>
      <c r="O422" s="84"/>
      <c r="P422" s="207">
        <f>O422*H422</f>
        <v>0</v>
      </c>
      <c r="Q422" s="207">
        <v>0</v>
      </c>
      <c r="R422" s="207">
        <f>Q422*H422</f>
        <v>0</v>
      </c>
      <c r="S422" s="207">
        <v>0</v>
      </c>
      <c r="T422" s="20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09" t="s">
        <v>130</v>
      </c>
      <c r="AT422" s="209" t="s">
        <v>126</v>
      </c>
      <c r="AU422" s="209" t="s">
        <v>81</v>
      </c>
      <c r="AY422" s="17" t="s">
        <v>125</v>
      </c>
      <c r="BE422" s="210">
        <f>IF(N422="základní",J422,0)</f>
        <v>0</v>
      </c>
      <c r="BF422" s="210">
        <f>IF(N422="snížená",J422,0)</f>
        <v>0</v>
      </c>
      <c r="BG422" s="210">
        <f>IF(N422="zákl. přenesená",J422,0)</f>
        <v>0</v>
      </c>
      <c r="BH422" s="210">
        <f>IF(N422="sníž. přenesená",J422,0)</f>
        <v>0</v>
      </c>
      <c r="BI422" s="210">
        <f>IF(N422="nulová",J422,0)</f>
        <v>0</v>
      </c>
      <c r="BJ422" s="17" t="s">
        <v>77</v>
      </c>
      <c r="BK422" s="210">
        <f>ROUND(I422*H422,2)</f>
        <v>0</v>
      </c>
      <c r="BL422" s="17" t="s">
        <v>130</v>
      </c>
      <c r="BM422" s="209" t="s">
        <v>670</v>
      </c>
    </row>
    <row r="423" s="12" customFormat="1" ht="22.8" customHeight="1">
      <c r="A423" s="12"/>
      <c r="B423" s="184"/>
      <c r="C423" s="185"/>
      <c r="D423" s="186" t="s">
        <v>71</v>
      </c>
      <c r="E423" s="254" t="s">
        <v>671</v>
      </c>
      <c r="F423" s="254" t="s">
        <v>672</v>
      </c>
      <c r="G423" s="185"/>
      <c r="H423" s="185"/>
      <c r="I423" s="188"/>
      <c r="J423" s="255">
        <f>BK423</f>
        <v>0</v>
      </c>
      <c r="K423" s="185"/>
      <c r="L423" s="190"/>
      <c r="M423" s="191"/>
      <c r="N423" s="192"/>
      <c r="O423" s="192"/>
      <c r="P423" s="193">
        <f>SUM(P424:P437)</f>
        <v>0</v>
      </c>
      <c r="Q423" s="192"/>
      <c r="R423" s="193">
        <f>SUM(R424:R437)</f>
        <v>0.014180167150000001</v>
      </c>
      <c r="S423" s="192"/>
      <c r="T423" s="194">
        <f>SUM(T424:T437)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195" t="s">
        <v>81</v>
      </c>
      <c r="AT423" s="196" t="s">
        <v>71</v>
      </c>
      <c r="AU423" s="196" t="s">
        <v>77</v>
      </c>
      <c r="AY423" s="195" t="s">
        <v>125</v>
      </c>
      <c r="BK423" s="197">
        <f>SUM(BK424:BK437)</f>
        <v>0</v>
      </c>
    </row>
    <row r="424" s="2" customFormat="1">
      <c r="A424" s="38"/>
      <c r="B424" s="39"/>
      <c r="C424" s="198" t="s">
        <v>243</v>
      </c>
      <c r="D424" s="198" t="s">
        <v>126</v>
      </c>
      <c r="E424" s="199" t="s">
        <v>673</v>
      </c>
      <c r="F424" s="200" t="s">
        <v>674</v>
      </c>
      <c r="G424" s="201" t="s">
        <v>137</v>
      </c>
      <c r="H424" s="202">
        <v>31.039000000000001</v>
      </c>
      <c r="I424" s="203"/>
      <c r="J424" s="204">
        <f>ROUND(I424*H424,2)</f>
        <v>0</v>
      </c>
      <c r="K424" s="200" t="s">
        <v>19</v>
      </c>
      <c r="L424" s="44"/>
      <c r="M424" s="205" t="s">
        <v>19</v>
      </c>
      <c r="N424" s="206" t="s">
        <v>43</v>
      </c>
      <c r="O424" s="84"/>
      <c r="P424" s="207">
        <f>O424*H424</f>
        <v>0</v>
      </c>
      <c r="Q424" s="207">
        <v>6.7000000000000002E-05</v>
      </c>
      <c r="R424" s="207">
        <f>Q424*H424</f>
        <v>0.0020796130000000001</v>
      </c>
      <c r="S424" s="207">
        <v>0</v>
      </c>
      <c r="T424" s="20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09" t="s">
        <v>245</v>
      </c>
      <c r="AT424" s="209" t="s">
        <v>126</v>
      </c>
      <c r="AU424" s="209" t="s">
        <v>81</v>
      </c>
      <c r="AY424" s="17" t="s">
        <v>125</v>
      </c>
      <c r="BE424" s="210">
        <f>IF(N424="základní",J424,0)</f>
        <v>0</v>
      </c>
      <c r="BF424" s="210">
        <f>IF(N424="snížená",J424,0)</f>
        <v>0</v>
      </c>
      <c r="BG424" s="210">
        <f>IF(N424="zákl. přenesená",J424,0)</f>
        <v>0</v>
      </c>
      <c r="BH424" s="210">
        <f>IF(N424="sníž. přenesená",J424,0)</f>
        <v>0</v>
      </c>
      <c r="BI424" s="210">
        <f>IF(N424="nulová",J424,0)</f>
        <v>0</v>
      </c>
      <c r="BJ424" s="17" t="s">
        <v>77</v>
      </c>
      <c r="BK424" s="210">
        <f>ROUND(I424*H424,2)</f>
        <v>0</v>
      </c>
      <c r="BL424" s="17" t="s">
        <v>245</v>
      </c>
      <c r="BM424" s="209" t="s">
        <v>675</v>
      </c>
    </row>
    <row r="425" s="13" customFormat="1">
      <c r="A425" s="13"/>
      <c r="B425" s="211"/>
      <c r="C425" s="212"/>
      <c r="D425" s="213" t="s">
        <v>132</v>
      </c>
      <c r="E425" s="214" t="s">
        <v>19</v>
      </c>
      <c r="F425" s="215" t="s">
        <v>602</v>
      </c>
      <c r="G425" s="212"/>
      <c r="H425" s="214" t="s">
        <v>19</v>
      </c>
      <c r="I425" s="216"/>
      <c r="J425" s="212"/>
      <c r="K425" s="212"/>
      <c r="L425" s="217"/>
      <c r="M425" s="218"/>
      <c r="N425" s="219"/>
      <c r="O425" s="219"/>
      <c r="P425" s="219"/>
      <c r="Q425" s="219"/>
      <c r="R425" s="219"/>
      <c r="S425" s="219"/>
      <c r="T425" s="22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1" t="s">
        <v>132</v>
      </c>
      <c r="AU425" s="221" t="s">
        <v>81</v>
      </c>
      <c r="AV425" s="13" t="s">
        <v>77</v>
      </c>
      <c r="AW425" s="13" t="s">
        <v>33</v>
      </c>
      <c r="AX425" s="13" t="s">
        <v>72</v>
      </c>
      <c r="AY425" s="221" t="s">
        <v>125</v>
      </c>
    </row>
    <row r="426" s="14" customFormat="1">
      <c r="A426" s="14"/>
      <c r="B426" s="222"/>
      <c r="C426" s="223"/>
      <c r="D426" s="213" t="s">
        <v>132</v>
      </c>
      <c r="E426" s="224" t="s">
        <v>19</v>
      </c>
      <c r="F426" s="225" t="s">
        <v>676</v>
      </c>
      <c r="G426" s="223"/>
      <c r="H426" s="226">
        <v>19.850999999999999</v>
      </c>
      <c r="I426" s="227"/>
      <c r="J426" s="223"/>
      <c r="K426" s="223"/>
      <c r="L426" s="228"/>
      <c r="M426" s="229"/>
      <c r="N426" s="230"/>
      <c r="O426" s="230"/>
      <c r="P426" s="230"/>
      <c r="Q426" s="230"/>
      <c r="R426" s="230"/>
      <c r="S426" s="230"/>
      <c r="T426" s="23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2" t="s">
        <v>132</v>
      </c>
      <c r="AU426" s="232" t="s">
        <v>81</v>
      </c>
      <c r="AV426" s="14" t="s">
        <v>81</v>
      </c>
      <c r="AW426" s="14" t="s">
        <v>33</v>
      </c>
      <c r="AX426" s="14" t="s">
        <v>72</v>
      </c>
      <c r="AY426" s="232" t="s">
        <v>125</v>
      </c>
    </row>
    <row r="427" s="13" customFormat="1">
      <c r="A427" s="13"/>
      <c r="B427" s="211"/>
      <c r="C427" s="212"/>
      <c r="D427" s="213" t="s">
        <v>132</v>
      </c>
      <c r="E427" s="214" t="s">
        <v>19</v>
      </c>
      <c r="F427" s="215" t="s">
        <v>604</v>
      </c>
      <c r="G427" s="212"/>
      <c r="H427" s="214" t="s">
        <v>19</v>
      </c>
      <c r="I427" s="216"/>
      <c r="J427" s="212"/>
      <c r="K427" s="212"/>
      <c r="L427" s="217"/>
      <c r="M427" s="218"/>
      <c r="N427" s="219"/>
      <c r="O427" s="219"/>
      <c r="P427" s="219"/>
      <c r="Q427" s="219"/>
      <c r="R427" s="219"/>
      <c r="S427" s="219"/>
      <c r="T427" s="22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1" t="s">
        <v>132</v>
      </c>
      <c r="AU427" s="221" t="s">
        <v>81</v>
      </c>
      <c r="AV427" s="13" t="s">
        <v>77</v>
      </c>
      <c r="AW427" s="13" t="s">
        <v>33</v>
      </c>
      <c r="AX427" s="13" t="s">
        <v>72</v>
      </c>
      <c r="AY427" s="221" t="s">
        <v>125</v>
      </c>
    </row>
    <row r="428" s="14" customFormat="1">
      <c r="A428" s="14"/>
      <c r="B428" s="222"/>
      <c r="C428" s="223"/>
      <c r="D428" s="213" t="s">
        <v>132</v>
      </c>
      <c r="E428" s="224" t="s">
        <v>19</v>
      </c>
      <c r="F428" s="225" t="s">
        <v>677</v>
      </c>
      <c r="G428" s="223"/>
      <c r="H428" s="226">
        <v>11.188000000000001</v>
      </c>
      <c r="I428" s="227"/>
      <c r="J428" s="223"/>
      <c r="K428" s="223"/>
      <c r="L428" s="228"/>
      <c r="M428" s="229"/>
      <c r="N428" s="230"/>
      <c r="O428" s="230"/>
      <c r="P428" s="230"/>
      <c r="Q428" s="230"/>
      <c r="R428" s="230"/>
      <c r="S428" s="230"/>
      <c r="T428" s="23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2" t="s">
        <v>132</v>
      </c>
      <c r="AU428" s="232" t="s">
        <v>81</v>
      </c>
      <c r="AV428" s="14" t="s">
        <v>81</v>
      </c>
      <c r="AW428" s="14" t="s">
        <v>33</v>
      </c>
      <c r="AX428" s="14" t="s">
        <v>72</v>
      </c>
      <c r="AY428" s="232" t="s">
        <v>125</v>
      </c>
    </row>
    <row r="429" s="15" customFormat="1">
      <c r="A429" s="15"/>
      <c r="B429" s="233"/>
      <c r="C429" s="234"/>
      <c r="D429" s="213" t="s">
        <v>132</v>
      </c>
      <c r="E429" s="235" t="s">
        <v>19</v>
      </c>
      <c r="F429" s="236" t="s">
        <v>144</v>
      </c>
      <c r="G429" s="234"/>
      <c r="H429" s="237">
        <v>31.039000000000001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43" t="s">
        <v>132</v>
      </c>
      <c r="AU429" s="243" t="s">
        <v>81</v>
      </c>
      <c r="AV429" s="15" t="s">
        <v>130</v>
      </c>
      <c r="AW429" s="15" t="s">
        <v>33</v>
      </c>
      <c r="AX429" s="15" t="s">
        <v>77</v>
      </c>
      <c r="AY429" s="243" t="s">
        <v>125</v>
      </c>
    </row>
    <row r="430" s="2" customFormat="1">
      <c r="A430" s="38"/>
      <c r="B430" s="39"/>
      <c r="C430" s="198" t="s">
        <v>678</v>
      </c>
      <c r="D430" s="198" t="s">
        <v>126</v>
      </c>
      <c r="E430" s="199" t="s">
        <v>679</v>
      </c>
      <c r="F430" s="200" t="s">
        <v>680</v>
      </c>
      <c r="G430" s="201" t="s">
        <v>137</v>
      </c>
      <c r="H430" s="202">
        <v>31.039000000000001</v>
      </c>
      <c r="I430" s="203"/>
      <c r="J430" s="204">
        <f>ROUND(I430*H430,2)</f>
        <v>0</v>
      </c>
      <c r="K430" s="200" t="s">
        <v>19</v>
      </c>
      <c r="L430" s="44"/>
      <c r="M430" s="205" t="s">
        <v>19</v>
      </c>
      <c r="N430" s="206" t="s">
        <v>43</v>
      </c>
      <c r="O430" s="84"/>
      <c r="P430" s="207">
        <f>O430*H430</f>
        <v>0</v>
      </c>
      <c r="Q430" s="207">
        <v>0.00014375</v>
      </c>
      <c r="R430" s="207">
        <f>Q430*H430</f>
        <v>0.00446185625</v>
      </c>
      <c r="S430" s="207">
        <v>0</v>
      </c>
      <c r="T430" s="20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09" t="s">
        <v>245</v>
      </c>
      <c r="AT430" s="209" t="s">
        <v>126</v>
      </c>
      <c r="AU430" s="209" t="s">
        <v>81</v>
      </c>
      <c r="AY430" s="17" t="s">
        <v>125</v>
      </c>
      <c r="BE430" s="210">
        <f>IF(N430="základní",J430,0)</f>
        <v>0</v>
      </c>
      <c r="BF430" s="210">
        <f>IF(N430="snížená",J430,0)</f>
        <v>0</v>
      </c>
      <c r="BG430" s="210">
        <f>IF(N430="zákl. přenesená",J430,0)</f>
        <v>0</v>
      </c>
      <c r="BH430" s="210">
        <f>IF(N430="sníž. přenesená",J430,0)</f>
        <v>0</v>
      </c>
      <c r="BI430" s="210">
        <f>IF(N430="nulová",J430,0)</f>
        <v>0</v>
      </c>
      <c r="BJ430" s="17" t="s">
        <v>77</v>
      </c>
      <c r="BK430" s="210">
        <f>ROUND(I430*H430,2)</f>
        <v>0</v>
      </c>
      <c r="BL430" s="17" t="s">
        <v>245</v>
      </c>
      <c r="BM430" s="209" t="s">
        <v>681</v>
      </c>
    </row>
    <row r="431" s="13" customFormat="1">
      <c r="A431" s="13"/>
      <c r="B431" s="211"/>
      <c r="C431" s="212"/>
      <c r="D431" s="213" t="s">
        <v>132</v>
      </c>
      <c r="E431" s="214" t="s">
        <v>19</v>
      </c>
      <c r="F431" s="215" t="s">
        <v>602</v>
      </c>
      <c r="G431" s="212"/>
      <c r="H431" s="214" t="s">
        <v>19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1" t="s">
        <v>132</v>
      </c>
      <c r="AU431" s="221" t="s">
        <v>81</v>
      </c>
      <c r="AV431" s="13" t="s">
        <v>77</v>
      </c>
      <c r="AW431" s="13" t="s">
        <v>33</v>
      </c>
      <c r="AX431" s="13" t="s">
        <v>72</v>
      </c>
      <c r="AY431" s="221" t="s">
        <v>125</v>
      </c>
    </row>
    <row r="432" s="14" customFormat="1">
      <c r="A432" s="14"/>
      <c r="B432" s="222"/>
      <c r="C432" s="223"/>
      <c r="D432" s="213" t="s">
        <v>132</v>
      </c>
      <c r="E432" s="224" t="s">
        <v>19</v>
      </c>
      <c r="F432" s="225" t="s">
        <v>676</v>
      </c>
      <c r="G432" s="223"/>
      <c r="H432" s="226">
        <v>19.850999999999999</v>
      </c>
      <c r="I432" s="227"/>
      <c r="J432" s="223"/>
      <c r="K432" s="223"/>
      <c r="L432" s="228"/>
      <c r="M432" s="229"/>
      <c r="N432" s="230"/>
      <c r="O432" s="230"/>
      <c r="P432" s="230"/>
      <c r="Q432" s="230"/>
      <c r="R432" s="230"/>
      <c r="S432" s="230"/>
      <c r="T432" s="23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32" t="s">
        <v>132</v>
      </c>
      <c r="AU432" s="232" t="s">
        <v>81</v>
      </c>
      <c r="AV432" s="14" t="s">
        <v>81</v>
      </c>
      <c r="AW432" s="14" t="s">
        <v>33</v>
      </c>
      <c r="AX432" s="14" t="s">
        <v>72</v>
      </c>
      <c r="AY432" s="232" t="s">
        <v>125</v>
      </c>
    </row>
    <row r="433" s="13" customFormat="1">
      <c r="A433" s="13"/>
      <c r="B433" s="211"/>
      <c r="C433" s="212"/>
      <c r="D433" s="213" t="s">
        <v>132</v>
      </c>
      <c r="E433" s="214" t="s">
        <v>19</v>
      </c>
      <c r="F433" s="215" t="s">
        <v>604</v>
      </c>
      <c r="G433" s="212"/>
      <c r="H433" s="214" t="s">
        <v>19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1" t="s">
        <v>132</v>
      </c>
      <c r="AU433" s="221" t="s">
        <v>81</v>
      </c>
      <c r="AV433" s="13" t="s">
        <v>77</v>
      </c>
      <c r="AW433" s="13" t="s">
        <v>33</v>
      </c>
      <c r="AX433" s="13" t="s">
        <v>72</v>
      </c>
      <c r="AY433" s="221" t="s">
        <v>125</v>
      </c>
    </row>
    <row r="434" s="14" customFormat="1">
      <c r="A434" s="14"/>
      <c r="B434" s="222"/>
      <c r="C434" s="223"/>
      <c r="D434" s="213" t="s">
        <v>132</v>
      </c>
      <c r="E434" s="224" t="s">
        <v>19</v>
      </c>
      <c r="F434" s="225" t="s">
        <v>677</v>
      </c>
      <c r="G434" s="223"/>
      <c r="H434" s="226">
        <v>11.188000000000001</v>
      </c>
      <c r="I434" s="227"/>
      <c r="J434" s="223"/>
      <c r="K434" s="223"/>
      <c r="L434" s="228"/>
      <c r="M434" s="229"/>
      <c r="N434" s="230"/>
      <c r="O434" s="230"/>
      <c r="P434" s="230"/>
      <c r="Q434" s="230"/>
      <c r="R434" s="230"/>
      <c r="S434" s="230"/>
      <c r="T434" s="23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2" t="s">
        <v>132</v>
      </c>
      <c r="AU434" s="232" t="s">
        <v>81</v>
      </c>
      <c r="AV434" s="14" t="s">
        <v>81</v>
      </c>
      <c r="AW434" s="14" t="s">
        <v>33</v>
      </c>
      <c r="AX434" s="14" t="s">
        <v>72</v>
      </c>
      <c r="AY434" s="232" t="s">
        <v>125</v>
      </c>
    </row>
    <row r="435" s="15" customFormat="1">
      <c r="A435" s="15"/>
      <c r="B435" s="233"/>
      <c r="C435" s="234"/>
      <c r="D435" s="213" t="s">
        <v>132</v>
      </c>
      <c r="E435" s="235" t="s">
        <v>19</v>
      </c>
      <c r="F435" s="236" t="s">
        <v>144</v>
      </c>
      <c r="G435" s="234"/>
      <c r="H435" s="237">
        <v>31.039000000000001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43" t="s">
        <v>132</v>
      </c>
      <c r="AU435" s="243" t="s">
        <v>81</v>
      </c>
      <c r="AV435" s="15" t="s">
        <v>130</v>
      </c>
      <c r="AW435" s="15" t="s">
        <v>33</v>
      </c>
      <c r="AX435" s="15" t="s">
        <v>77</v>
      </c>
      <c r="AY435" s="243" t="s">
        <v>125</v>
      </c>
    </row>
    <row r="436" s="2" customFormat="1">
      <c r="A436" s="38"/>
      <c r="B436" s="39"/>
      <c r="C436" s="198" t="s">
        <v>682</v>
      </c>
      <c r="D436" s="198" t="s">
        <v>126</v>
      </c>
      <c r="E436" s="199" t="s">
        <v>683</v>
      </c>
      <c r="F436" s="200" t="s">
        <v>684</v>
      </c>
      <c r="G436" s="201" t="s">
        <v>137</v>
      </c>
      <c r="H436" s="202">
        <v>62.078000000000003</v>
      </c>
      <c r="I436" s="203"/>
      <c r="J436" s="204">
        <f>ROUND(I436*H436,2)</f>
        <v>0</v>
      </c>
      <c r="K436" s="200" t="s">
        <v>19</v>
      </c>
      <c r="L436" s="44"/>
      <c r="M436" s="205" t="s">
        <v>19</v>
      </c>
      <c r="N436" s="206" t="s">
        <v>43</v>
      </c>
      <c r="O436" s="84"/>
      <c r="P436" s="207">
        <f>O436*H436</f>
        <v>0</v>
      </c>
      <c r="Q436" s="207">
        <v>0.00012305000000000001</v>
      </c>
      <c r="R436" s="207">
        <f>Q436*H436</f>
        <v>0.0076386979000000006</v>
      </c>
      <c r="S436" s="207">
        <v>0</v>
      </c>
      <c r="T436" s="20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09" t="s">
        <v>245</v>
      </c>
      <c r="AT436" s="209" t="s">
        <v>126</v>
      </c>
      <c r="AU436" s="209" t="s">
        <v>81</v>
      </c>
      <c r="AY436" s="17" t="s">
        <v>125</v>
      </c>
      <c r="BE436" s="210">
        <f>IF(N436="základní",J436,0)</f>
        <v>0</v>
      </c>
      <c r="BF436" s="210">
        <f>IF(N436="snížená",J436,0)</f>
        <v>0</v>
      </c>
      <c r="BG436" s="210">
        <f>IF(N436="zákl. přenesená",J436,0)</f>
        <v>0</v>
      </c>
      <c r="BH436" s="210">
        <f>IF(N436="sníž. přenesená",J436,0)</f>
        <v>0</v>
      </c>
      <c r="BI436" s="210">
        <f>IF(N436="nulová",J436,0)</f>
        <v>0</v>
      </c>
      <c r="BJ436" s="17" t="s">
        <v>77</v>
      </c>
      <c r="BK436" s="210">
        <f>ROUND(I436*H436,2)</f>
        <v>0</v>
      </c>
      <c r="BL436" s="17" t="s">
        <v>245</v>
      </c>
      <c r="BM436" s="209" t="s">
        <v>685</v>
      </c>
    </row>
    <row r="437" s="14" customFormat="1">
      <c r="A437" s="14"/>
      <c r="B437" s="222"/>
      <c r="C437" s="223"/>
      <c r="D437" s="213" t="s">
        <v>132</v>
      </c>
      <c r="E437" s="224" t="s">
        <v>19</v>
      </c>
      <c r="F437" s="225" t="s">
        <v>686</v>
      </c>
      <c r="G437" s="223"/>
      <c r="H437" s="226">
        <v>62.078000000000003</v>
      </c>
      <c r="I437" s="227"/>
      <c r="J437" s="223"/>
      <c r="K437" s="223"/>
      <c r="L437" s="228"/>
      <c r="M437" s="229"/>
      <c r="N437" s="230"/>
      <c r="O437" s="230"/>
      <c r="P437" s="230"/>
      <c r="Q437" s="230"/>
      <c r="R437" s="230"/>
      <c r="S437" s="230"/>
      <c r="T437" s="23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2" t="s">
        <v>132</v>
      </c>
      <c r="AU437" s="232" t="s">
        <v>81</v>
      </c>
      <c r="AV437" s="14" t="s">
        <v>81</v>
      </c>
      <c r="AW437" s="14" t="s">
        <v>33</v>
      </c>
      <c r="AX437" s="14" t="s">
        <v>77</v>
      </c>
      <c r="AY437" s="232" t="s">
        <v>125</v>
      </c>
    </row>
    <row r="438" s="12" customFormat="1" ht="25.92" customHeight="1">
      <c r="A438" s="12"/>
      <c r="B438" s="184"/>
      <c r="C438" s="185"/>
      <c r="D438" s="186" t="s">
        <v>71</v>
      </c>
      <c r="E438" s="187" t="s">
        <v>687</v>
      </c>
      <c r="F438" s="187" t="s">
        <v>688</v>
      </c>
      <c r="G438" s="185"/>
      <c r="H438" s="185"/>
      <c r="I438" s="188"/>
      <c r="J438" s="189">
        <f>BK438</f>
        <v>0</v>
      </c>
      <c r="K438" s="185"/>
      <c r="L438" s="190"/>
      <c r="M438" s="191"/>
      <c r="N438" s="192"/>
      <c r="O438" s="192"/>
      <c r="P438" s="193">
        <f>P439+P443+P446</f>
        <v>0</v>
      </c>
      <c r="Q438" s="192"/>
      <c r="R438" s="193">
        <f>R439+R443+R446</f>
        <v>0</v>
      </c>
      <c r="S438" s="192"/>
      <c r="T438" s="194">
        <f>T439+T443+T446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195" t="s">
        <v>156</v>
      </c>
      <c r="AT438" s="196" t="s">
        <v>71</v>
      </c>
      <c r="AU438" s="196" t="s">
        <v>72</v>
      </c>
      <c r="AY438" s="195" t="s">
        <v>125</v>
      </c>
      <c r="BK438" s="197">
        <f>BK439+BK443+BK446</f>
        <v>0</v>
      </c>
    </row>
    <row r="439" s="12" customFormat="1" ht="22.8" customHeight="1">
      <c r="A439" s="12"/>
      <c r="B439" s="184"/>
      <c r="C439" s="185"/>
      <c r="D439" s="186" t="s">
        <v>71</v>
      </c>
      <c r="E439" s="254" t="s">
        <v>689</v>
      </c>
      <c r="F439" s="254" t="s">
        <v>690</v>
      </c>
      <c r="G439" s="185"/>
      <c r="H439" s="185"/>
      <c r="I439" s="188"/>
      <c r="J439" s="255">
        <f>BK439</f>
        <v>0</v>
      </c>
      <c r="K439" s="185"/>
      <c r="L439" s="190"/>
      <c r="M439" s="191"/>
      <c r="N439" s="192"/>
      <c r="O439" s="192"/>
      <c r="P439" s="193">
        <f>SUM(P440:P442)</f>
        <v>0</v>
      </c>
      <c r="Q439" s="192"/>
      <c r="R439" s="193">
        <f>SUM(R440:R442)</f>
        <v>0</v>
      </c>
      <c r="S439" s="192"/>
      <c r="T439" s="194">
        <f>SUM(T440:T442)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195" t="s">
        <v>156</v>
      </c>
      <c r="AT439" s="196" t="s">
        <v>71</v>
      </c>
      <c r="AU439" s="196" t="s">
        <v>77</v>
      </c>
      <c r="AY439" s="195" t="s">
        <v>125</v>
      </c>
      <c r="BK439" s="197">
        <f>SUM(BK440:BK442)</f>
        <v>0</v>
      </c>
    </row>
    <row r="440" s="2" customFormat="1" ht="16.5" customHeight="1">
      <c r="A440" s="38"/>
      <c r="B440" s="39"/>
      <c r="C440" s="198" t="s">
        <v>691</v>
      </c>
      <c r="D440" s="198" t="s">
        <v>126</v>
      </c>
      <c r="E440" s="199" t="s">
        <v>692</v>
      </c>
      <c r="F440" s="200" t="s">
        <v>693</v>
      </c>
      <c r="G440" s="201" t="s">
        <v>694</v>
      </c>
      <c r="H440" s="202">
        <v>1</v>
      </c>
      <c r="I440" s="203"/>
      <c r="J440" s="204">
        <f>ROUND(I440*H440,2)</f>
        <v>0</v>
      </c>
      <c r="K440" s="200" t="s">
        <v>19</v>
      </c>
      <c r="L440" s="44"/>
      <c r="M440" s="205" t="s">
        <v>19</v>
      </c>
      <c r="N440" s="206" t="s">
        <v>43</v>
      </c>
      <c r="O440" s="84"/>
      <c r="P440" s="207">
        <f>O440*H440</f>
        <v>0</v>
      </c>
      <c r="Q440" s="207">
        <v>0</v>
      </c>
      <c r="R440" s="207">
        <f>Q440*H440</f>
        <v>0</v>
      </c>
      <c r="S440" s="207">
        <v>0</v>
      </c>
      <c r="T440" s="20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09" t="s">
        <v>695</v>
      </c>
      <c r="AT440" s="209" t="s">
        <v>126</v>
      </c>
      <c r="AU440" s="209" t="s">
        <v>81</v>
      </c>
      <c r="AY440" s="17" t="s">
        <v>125</v>
      </c>
      <c r="BE440" s="210">
        <f>IF(N440="základní",J440,0)</f>
        <v>0</v>
      </c>
      <c r="BF440" s="210">
        <f>IF(N440="snížená",J440,0)</f>
        <v>0</v>
      </c>
      <c r="BG440" s="210">
        <f>IF(N440="zákl. přenesená",J440,0)</f>
        <v>0</v>
      </c>
      <c r="BH440" s="210">
        <f>IF(N440="sníž. přenesená",J440,0)</f>
        <v>0</v>
      </c>
      <c r="BI440" s="210">
        <f>IF(N440="nulová",J440,0)</f>
        <v>0</v>
      </c>
      <c r="BJ440" s="17" t="s">
        <v>77</v>
      </c>
      <c r="BK440" s="210">
        <f>ROUND(I440*H440,2)</f>
        <v>0</v>
      </c>
      <c r="BL440" s="17" t="s">
        <v>695</v>
      </c>
      <c r="BM440" s="209" t="s">
        <v>696</v>
      </c>
    </row>
    <row r="441" s="2" customFormat="1" ht="16.5" customHeight="1">
      <c r="A441" s="38"/>
      <c r="B441" s="39"/>
      <c r="C441" s="198" t="s">
        <v>697</v>
      </c>
      <c r="D441" s="198" t="s">
        <v>126</v>
      </c>
      <c r="E441" s="199" t="s">
        <v>698</v>
      </c>
      <c r="F441" s="200" t="s">
        <v>699</v>
      </c>
      <c r="G441" s="201" t="s">
        <v>694</v>
      </c>
      <c r="H441" s="202">
        <v>1</v>
      </c>
      <c r="I441" s="203"/>
      <c r="J441" s="204">
        <f>ROUND(I441*H441,2)</f>
        <v>0</v>
      </c>
      <c r="K441" s="200" t="s">
        <v>19</v>
      </c>
      <c r="L441" s="44"/>
      <c r="M441" s="205" t="s">
        <v>19</v>
      </c>
      <c r="N441" s="206" t="s">
        <v>43</v>
      </c>
      <c r="O441" s="84"/>
      <c r="P441" s="207">
        <f>O441*H441</f>
        <v>0</v>
      </c>
      <c r="Q441" s="207">
        <v>0</v>
      </c>
      <c r="R441" s="207">
        <f>Q441*H441</f>
        <v>0</v>
      </c>
      <c r="S441" s="207">
        <v>0</v>
      </c>
      <c r="T441" s="208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09" t="s">
        <v>695</v>
      </c>
      <c r="AT441" s="209" t="s">
        <v>126</v>
      </c>
      <c r="AU441" s="209" t="s">
        <v>81</v>
      </c>
      <c r="AY441" s="17" t="s">
        <v>125</v>
      </c>
      <c r="BE441" s="210">
        <f>IF(N441="základní",J441,0)</f>
        <v>0</v>
      </c>
      <c r="BF441" s="210">
        <f>IF(N441="snížená",J441,0)</f>
        <v>0</v>
      </c>
      <c r="BG441" s="210">
        <f>IF(N441="zákl. přenesená",J441,0)</f>
        <v>0</v>
      </c>
      <c r="BH441" s="210">
        <f>IF(N441="sníž. přenesená",J441,0)</f>
        <v>0</v>
      </c>
      <c r="BI441" s="210">
        <f>IF(N441="nulová",J441,0)</f>
        <v>0</v>
      </c>
      <c r="BJ441" s="17" t="s">
        <v>77</v>
      </c>
      <c r="BK441" s="210">
        <f>ROUND(I441*H441,2)</f>
        <v>0</v>
      </c>
      <c r="BL441" s="17" t="s">
        <v>695</v>
      </c>
      <c r="BM441" s="209" t="s">
        <v>700</v>
      </c>
    </row>
    <row r="442" s="2" customFormat="1" ht="16.5" customHeight="1">
      <c r="A442" s="38"/>
      <c r="B442" s="39"/>
      <c r="C442" s="198" t="s">
        <v>701</v>
      </c>
      <c r="D442" s="198" t="s">
        <v>126</v>
      </c>
      <c r="E442" s="199" t="s">
        <v>702</v>
      </c>
      <c r="F442" s="200" t="s">
        <v>703</v>
      </c>
      <c r="G442" s="201" t="s">
        <v>694</v>
      </c>
      <c r="H442" s="202">
        <v>1</v>
      </c>
      <c r="I442" s="203"/>
      <c r="J442" s="204">
        <f>ROUND(I442*H442,2)</f>
        <v>0</v>
      </c>
      <c r="K442" s="200" t="s">
        <v>19</v>
      </c>
      <c r="L442" s="44"/>
      <c r="M442" s="205" t="s">
        <v>19</v>
      </c>
      <c r="N442" s="206" t="s">
        <v>43</v>
      </c>
      <c r="O442" s="84"/>
      <c r="P442" s="207">
        <f>O442*H442</f>
        <v>0</v>
      </c>
      <c r="Q442" s="207">
        <v>0</v>
      </c>
      <c r="R442" s="207">
        <f>Q442*H442</f>
        <v>0</v>
      </c>
      <c r="S442" s="207">
        <v>0</v>
      </c>
      <c r="T442" s="208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09" t="s">
        <v>695</v>
      </c>
      <c r="AT442" s="209" t="s">
        <v>126</v>
      </c>
      <c r="AU442" s="209" t="s">
        <v>81</v>
      </c>
      <c r="AY442" s="17" t="s">
        <v>125</v>
      </c>
      <c r="BE442" s="210">
        <f>IF(N442="základní",J442,0)</f>
        <v>0</v>
      </c>
      <c r="BF442" s="210">
        <f>IF(N442="snížená",J442,0)</f>
        <v>0</v>
      </c>
      <c r="BG442" s="210">
        <f>IF(N442="zákl. přenesená",J442,0)</f>
        <v>0</v>
      </c>
      <c r="BH442" s="210">
        <f>IF(N442="sníž. přenesená",J442,0)</f>
        <v>0</v>
      </c>
      <c r="BI442" s="210">
        <f>IF(N442="nulová",J442,0)</f>
        <v>0</v>
      </c>
      <c r="BJ442" s="17" t="s">
        <v>77</v>
      </c>
      <c r="BK442" s="210">
        <f>ROUND(I442*H442,2)</f>
        <v>0</v>
      </c>
      <c r="BL442" s="17" t="s">
        <v>695</v>
      </c>
      <c r="BM442" s="209" t="s">
        <v>704</v>
      </c>
    </row>
    <row r="443" s="12" customFormat="1" ht="22.8" customHeight="1">
      <c r="A443" s="12"/>
      <c r="B443" s="184"/>
      <c r="C443" s="185"/>
      <c r="D443" s="186" t="s">
        <v>71</v>
      </c>
      <c r="E443" s="254" t="s">
        <v>705</v>
      </c>
      <c r="F443" s="254" t="s">
        <v>706</v>
      </c>
      <c r="G443" s="185"/>
      <c r="H443" s="185"/>
      <c r="I443" s="188"/>
      <c r="J443" s="255">
        <f>BK443</f>
        <v>0</v>
      </c>
      <c r="K443" s="185"/>
      <c r="L443" s="190"/>
      <c r="M443" s="191"/>
      <c r="N443" s="192"/>
      <c r="O443" s="192"/>
      <c r="P443" s="193">
        <f>SUM(P444:P445)</f>
        <v>0</v>
      </c>
      <c r="Q443" s="192"/>
      <c r="R443" s="193">
        <f>SUM(R444:R445)</f>
        <v>0</v>
      </c>
      <c r="S443" s="192"/>
      <c r="T443" s="194">
        <f>SUM(T444:T445)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95" t="s">
        <v>156</v>
      </c>
      <c r="AT443" s="196" t="s">
        <v>71</v>
      </c>
      <c r="AU443" s="196" t="s">
        <v>77</v>
      </c>
      <c r="AY443" s="195" t="s">
        <v>125</v>
      </c>
      <c r="BK443" s="197">
        <f>SUM(BK444:BK445)</f>
        <v>0</v>
      </c>
    </row>
    <row r="444" s="2" customFormat="1" ht="16.5" customHeight="1">
      <c r="A444" s="38"/>
      <c r="B444" s="39"/>
      <c r="C444" s="198" t="s">
        <v>707</v>
      </c>
      <c r="D444" s="198" t="s">
        <v>126</v>
      </c>
      <c r="E444" s="199" t="s">
        <v>708</v>
      </c>
      <c r="F444" s="200" t="s">
        <v>709</v>
      </c>
      <c r="G444" s="201" t="s">
        <v>694</v>
      </c>
      <c r="H444" s="202">
        <v>1</v>
      </c>
      <c r="I444" s="203"/>
      <c r="J444" s="204">
        <f>ROUND(I444*H444,2)</f>
        <v>0</v>
      </c>
      <c r="K444" s="200" t="s">
        <v>19</v>
      </c>
      <c r="L444" s="44"/>
      <c r="M444" s="205" t="s">
        <v>19</v>
      </c>
      <c r="N444" s="206" t="s">
        <v>43</v>
      </c>
      <c r="O444" s="84"/>
      <c r="P444" s="207">
        <f>O444*H444</f>
        <v>0</v>
      </c>
      <c r="Q444" s="207">
        <v>0</v>
      </c>
      <c r="R444" s="207">
        <f>Q444*H444</f>
        <v>0</v>
      </c>
      <c r="S444" s="207">
        <v>0</v>
      </c>
      <c r="T444" s="208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09" t="s">
        <v>695</v>
      </c>
      <c r="AT444" s="209" t="s">
        <v>126</v>
      </c>
      <c r="AU444" s="209" t="s">
        <v>81</v>
      </c>
      <c r="AY444" s="17" t="s">
        <v>125</v>
      </c>
      <c r="BE444" s="210">
        <f>IF(N444="základní",J444,0)</f>
        <v>0</v>
      </c>
      <c r="BF444" s="210">
        <f>IF(N444="snížená",J444,0)</f>
        <v>0</v>
      </c>
      <c r="BG444" s="210">
        <f>IF(N444="zákl. přenesená",J444,0)</f>
        <v>0</v>
      </c>
      <c r="BH444" s="210">
        <f>IF(N444="sníž. přenesená",J444,0)</f>
        <v>0</v>
      </c>
      <c r="BI444" s="210">
        <f>IF(N444="nulová",J444,0)</f>
        <v>0</v>
      </c>
      <c r="BJ444" s="17" t="s">
        <v>77</v>
      </c>
      <c r="BK444" s="210">
        <f>ROUND(I444*H444,2)</f>
        <v>0</v>
      </c>
      <c r="BL444" s="17" t="s">
        <v>695</v>
      </c>
      <c r="BM444" s="209" t="s">
        <v>710</v>
      </c>
    </row>
    <row r="445" s="2" customFormat="1" ht="16.5" customHeight="1">
      <c r="A445" s="38"/>
      <c r="B445" s="39"/>
      <c r="C445" s="198" t="s">
        <v>711</v>
      </c>
      <c r="D445" s="198" t="s">
        <v>126</v>
      </c>
      <c r="E445" s="199" t="s">
        <v>712</v>
      </c>
      <c r="F445" s="200" t="s">
        <v>713</v>
      </c>
      <c r="G445" s="201" t="s">
        <v>694</v>
      </c>
      <c r="H445" s="202">
        <v>1</v>
      </c>
      <c r="I445" s="203"/>
      <c r="J445" s="204">
        <f>ROUND(I445*H445,2)</f>
        <v>0</v>
      </c>
      <c r="K445" s="200" t="s">
        <v>19</v>
      </c>
      <c r="L445" s="44"/>
      <c r="M445" s="205" t="s">
        <v>19</v>
      </c>
      <c r="N445" s="206" t="s">
        <v>43</v>
      </c>
      <c r="O445" s="84"/>
      <c r="P445" s="207">
        <f>O445*H445</f>
        <v>0</v>
      </c>
      <c r="Q445" s="207">
        <v>0</v>
      </c>
      <c r="R445" s="207">
        <f>Q445*H445</f>
        <v>0</v>
      </c>
      <c r="S445" s="207">
        <v>0</v>
      </c>
      <c r="T445" s="208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09" t="s">
        <v>695</v>
      </c>
      <c r="AT445" s="209" t="s">
        <v>126</v>
      </c>
      <c r="AU445" s="209" t="s">
        <v>81</v>
      </c>
      <c r="AY445" s="17" t="s">
        <v>125</v>
      </c>
      <c r="BE445" s="210">
        <f>IF(N445="základní",J445,0)</f>
        <v>0</v>
      </c>
      <c r="BF445" s="210">
        <f>IF(N445="snížená",J445,0)</f>
        <v>0</v>
      </c>
      <c r="BG445" s="210">
        <f>IF(N445="zákl. přenesená",J445,0)</f>
        <v>0</v>
      </c>
      <c r="BH445" s="210">
        <f>IF(N445="sníž. přenesená",J445,0)</f>
        <v>0</v>
      </c>
      <c r="BI445" s="210">
        <f>IF(N445="nulová",J445,0)</f>
        <v>0</v>
      </c>
      <c r="BJ445" s="17" t="s">
        <v>77</v>
      </c>
      <c r="BK445" s="210">
        <f>ROUND(I445*H445,2)</f>
        <v>0</v>
      </c>
      <c r="BL445" s="17" t="s">
        <v>695</v>
      </c>
      <c r="BM445" s="209" t="s">
        <v>714</v>
      </c>
    </row>
    <row r="446" s="12" customFormat="1" ht="22.8" customHeight="1">
      <c r="A446" s="12"/>
      <c r="B446" s="184"/>
      <c r="C446" s="185"/>
      <c r="D446" s="186" t="s">
        <v>71</v>
      </c>
      <c r="E446" s="254" t="s">
        <v>715</v>
      </c>
      <c r="F446" s="254" t="s">
        <v>716</v>
      </c>
      <c r="G446" s="185"/>
      <c r="H446" s="185"/>
      <c r="I446" s="188"/>
      <c r="J446" s="255">
        <f>BK446</f>
        <v>0</v>
      </c>
      <c r="K446" s="185"/>
      <c r="L446" s="190"/>
      <c r="M446" s="191"/>
      <c r="N446" s="192"/>
      <c r="O446" s="192"/>
      <c r="P446" s="193">
        <f>P447</f>
        <v>0</v>
      </c>
      <c r="Q446" s="192"/>
      <c r="R446" s="193">
        <f>R447</f>
        <v>0</v>
      </c>
      <c r="S446" s="192"/>
      <c r="T446" s="194">
        <f>T447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195" t="s">
        <v>156</v>
      </c>
      <c r="AT446" s="196" t="s">
        <v>71</v>
      </c>
      <c r="AU446" s="196" t="s">
        <v>77</v>
      </c>
      <c r="AY446" s="195" t="s">
        <v>125</v>
      </c>
      <c r="BK446" s="197">
        <f>BK447</f>
        <v>0</v>
      </c>
    </row>
    <row r="447" s="2" customFormat="1" ht="16.5" customHeight="1">
      <c r="A447" s="38"/>
      <c r="B447" s="39"/>
      <c r="C447" s="198" t="s">
        <v>717</v>
      </c>
      <c r="D447" s="198" t="s">
        <v>126</v>
      </c>
      <c r="E447" s="199" t="s">
        <v>718</v>
      </c>
      <c r="F447" s="200" t="s">
        <v>719</v>
      </c>
      <c r="G447" s="201" t="s">
        <v>694</v>
      </c>
      <c r="H447" s="202">
        <v>1</v>
      </c>
      <c r="I447" s="203"/>
      <c r="J447" s="204">
        <f>ROUND(I447*H447,2)</f>
        <v>0</v>
      </c>
      <c r="K447" s="200" t="s">
        <v>19</v>
      </c>
      <c r="L447" s="44"/>
      <c r="M447" s="256" t="s">
        <v>19</v>
      </c>
      <c r="N447" s="257" t="s">
        <v>43</v>
      </c>
      <c r="O447" s="258"/>
      <c r="P447" s="259">
        <f>O447*H447</f>
        <v>0</v>
      </c>
      <c r="Q447" s="259">
        <v>0</v>
      </c>
      <c r="R447" s="259">
        <f>Q447*H447</f>
        <v>0</v>
      </c>
      <c r="S447" s="259">
        <v>0</v>
      </c>
      <c r="T447" s="26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09" t="s">
        <v>695</v>
      </c>
      <c r="AT447" s="209" t="s">
        <v>126</v>
      </c>
      <c r="AU447" s="209" t="s">
        <v>81</v>
      </c>
      <c r="AY447" s="17" t="s">
        <v>125</v>
      </c>
      <c r="BE447" s="210">
        <f>IF(N447="základní",J447,0)</f>
        <v>0</v>
      </c>
      <c r="BF447" s="210">
        <f>IF(N447="snížená",J447,0)</f>
        <v>0</v>
      </c>
      <c r="BG447" s="210">
        <f>IF(N447="zákl. přenesená",J447,0)</f>
        <v>0</v>
      </c>
      <c r="BH447" s="210">
        <f>IF(N447="sníž. přenesená",J447,0)</f>
        <v>0</v>
      </c>
      <c r="BI447" s="210">
        <f>IF(N447="nulová",J447,0)</f>
        <v>0</v>
      </c>
      <c r="BJ447" s="17" t="s">
        <v>77</v>
      </c>
      <c r="BK447" s="210">
        <f>ROUND(I447*H447,2)</f>
        <v>0</v>
      </c>
      <c r="BL447" s="17" t="s">
        <v>695</v>
      </c>
      <c r="BM447" s="209" t="s">
        <v>720</v>
      </c>
    </row>
    <row r="448" s="2" customFormat="1" ht="6.96" customHeight="1">
      <c r="A448" s="38"/>
      <c r="B448" s="59"/>
      <c r="C448" s="60"/>
      <c r="D448" s="60"/>
      <c r="E448" s="60"/>
      <c r="F448" s="60"/>
      <c r="G448" s="60"/>
      <c r="H448" s="60"/>
      <c r="I448" s="60"/>
      <c r="J448" s="60"/>
      <c r="K448" s="60"/>
      <c r="L448" s="44"/>
      <c r="M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</row>
  </sheetData>
  <sheetProtection sheet="1" autoFilter="0" formatColumns="0" formatRows="0" objects="1" scenarios="1" spinCount="100000" saltValue="2a19UAcqr3ADc1G/ioruT235RdpbVigYV0DfdN56H9ldexKymrNLeyCFyD+pjM2Kx+A6cbk+sDfwAlzXGdkyeg==" hashValue="fiUhkHghWTiFDo0ur8iHRx9BhOkqgUjdapGc3wOsOFCqLxTnhyfPlur47jTqtNKNt45nKc5PMemG19QSJq7/bw==" algorithmName="SHA-512" password="CC35"/>
  <autoFilter ref="C98:K447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DESKTOP-CL8LJMA\User</dc:creator>
  <cp:lastModifiedBy>DESKTOP-CL8LJMA\User</cp:lastModifiedBy>
  <dcterms:created xsi:type="dcterms:W3CDTF">2021-03-24T16:34:29Z</dcterms:created>
  <dcterms:modified xsi:type="dcterms:W3CDTF">2021-03-24T16:34:34Z</dcterms:modified>
</cp:coreProperties>
</file>