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hoslav\Documents\A-DOKUMENTY\HORAŽĎOVICE_SŠ\DOKUMENTACE_ZADÁNÍ_5.1.A_SŠ HD\ROZPOČTY; VV_nové\"/>
    </mc:Choice>
  </mc:AlternateContent>
  <xr:revisionPtr revIDLastSave="0" documentId="13_ncr:1_{CA5DE0A2-6E39-4E92-B693-6A0B2972BBAB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 01 Pol" sheetId="12" r:id="rId4"/>
    <sheet name="2 02 Pol" sheetId="13" r:id="rId5"/>
    <sheet name="2 03 Pol" sheetId="14" r:id="rId6"/>
    <sheet name="2 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01 Pol'!$1:$7</definedName>
    <definedName name="_xlnm.Print_Titles" localSheetId="4">'2 02 Pol'!$1:$7</definedName>
    <definedName name="_xlnm.Print_Titles" localSheetId="5">'2 03 Pol'!$1:$7</definedName>
    <definedName name="_xlnm.Print_Titles" localSheetId="6">'2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01 Pol'!$A$1:$X$40</definedName>
    <definedName name="_xlnm.Print_Area" localSheetId="4">'2 02 Pol'!$A$1:$X$34</definedName>
    <definedName name="_xlnm.Print_Area" localSheetId="5">'2 03 Pol'!$A$1:$X$158</definedName>
    <definedName name="_xlnm.Print_Area" localSheetId="6">'2 04 Pol'!$A$1:$X$130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0" i="14" l="1"/>
  <c r="Q152" i="14" l="1"/>
  <c r="O152" i="14"/>
  <c r="K152" i="14"/>
  <c r="I152" i="14"/>
  <c r="G152" i="14"/>
  <c r="M152" i="14" s="1"/>
  <c r="Q155" i="14"/>
  <c r="O155" i="14"/>
  <c r="K155" i="14"/>
  <c r="I155" i="14"/>
  <c r="G155" i="14"/>
  <c r="M155" i="14" s="1"/>
  <c r="Q154" i="14"/>
  <c r="O154" i="14"/>
  <c r="K154" i="14"/>
  <c r="I154" i="14"/>
  <c r="G154" i="14"/>
  <c r="M154" i="14" s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I115" i="15"/>
  <c r="K115" i="15"/>
  <c r="M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M118" i="15" s="1"/>
  <c r="I118" i="15"/>
  <c r="K118" i="15"/>
  <c r="O118" i="15"/>
  <c r="Q118" i="15"/>
  <c r="V118" i="15"/>
  <c r="G120" i="15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AE129" i="15"/>
  <c r="F45" i="1" s="1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3" i="14"/>
  <c r="I133" i="14"/>
  <c r="K133" i="14"/>
  <c r="O133" i="14"/>
  <c r="Q133" i="14"/>
  <c r="V133" i="14"/>
  <c r="G134" i="14"/>
  <c r="M134" i="14" s="1"/>
  <c r="I134" i="14"/>
  <c r="I132" i="14" s="1"/>
  <c r="K134" i="14"/>
  <c r="O134" i="14"/>
  <c r="Q134" i="14"/>
  <c r="V134" i="14"/>
  <c r="G135" i="14"/>
  <c r="M135" i="14" s="1"/>
  <c r="I135" i="14"/>
  <c r="K135" i="14"/>
  <c r="O135" i="14"/>
  <c r="Q135" i="14"/>
  <c r="V135" i="14"/>
  <c r="G137" i="14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AE157" i="14"/>
  <c r="F44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AE33" i="13"/>
  <c r="F43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AE39" i="12"/>
  <c r="F42" i="1" s="1"/>
  <c r="I20" i="1"/>
  <c r="I19" i="1"/>
  <c r="I18" i="1"/>
  <c r="H40" i="1"/>
  <c r="G136" i="14" l="1"/>
  <c r="I66" i="1" s="1"/>
  <c r="G132" i="14"/>
  <c r="I65" i="1" s="1"/>
  <c r="G25" i="14"/>
  <c r="I60" i="1" s="1"/>
  <c r="Q8" i="12"/>
  <c r="K8" i="13"/>
  <c r="Q8" i="13"/>
  <c r="V136" i="14"/>
  <c r="K45" i="14"/>
  <c r="I45" i="14"/>
  <c r="I110" i="15"/>
  <c r="V8" i="15"/>
  <c r="V8" i="12"/>
  <c r="V8" i="13"/>
  <c r="Q132" i="14"/>
  <c r="O132" i="14"/>
  <c r="K95" i="14"/>
  <c r="Q95" i="14"/>
  <c r="I95" i="14"/>
  <c r="K83" i="14"/>
  <c r="Q83" i="14"/>
  <c r="I83" i="14"/>
  <c r="K63" i="14"/>
  <c r="Q63" i="14"/>
  <c r="I63" i="14"/>
  <c r="V45" i="14"/>
  <c r="O25" i="14"/>
  <c r="V17" i="14"/>
  <c r="K17" i="14"/>
  <c r="O8" i="14"/>
  <c r="G119" i="15"/>
  <c r="I67" i="1" s="1"/>
  <c r="V110" i="15"/>
  <c r="V119" i="15"/>
  <c r="Q110" i="15"/>
  <c r="V76" i="15"/>
  <c r="F41" i="1"/>
  <c r="Q136" i="14"/>
  <c r="I136" i="14"/>
  <c r="O136" i="14"/>
  <c r="K132" i="14"/>
  <c r="V95" i="14"/>
  <c r="V83" i="14"/>
  <c r="V63" i="14"/>
  <c r="K25" i="14"/>
  <c r="Q17" i="14"/>
  <c r="I17" i="14"/>
  <c r="K8" i="14"/>
  <c r="Q8" i="14"/>
  <c r="I8" i="14"/>
  <c r="Q119" i="15"/>
  <c r="I119" i="15"/>
  <c r="O119" i="15"/>
  <c r="O76" i="15"/>
  <c r="O8" i="15"/>
  <c r="F39" i="1"/>
  <c r="K8" i="12"/>
  <c r="I8" i="12"/>
  <c r="I8" i="13"/>
  <c r="O95" i="14"/>
  <c r="O83" i="14"/>
  <c r="O63" i="14"/>
  <c r="Q45" i="14"/>
  <c r="Q25" i="14"/>
  <c r="K110" i="15"/>
  <c r="O8" i="12"/>
  <c r="O8" i="13"/>
  <c r="AF157" i="14"/>
  <c r="K136" i="14"/>
  <c r="V132" i="14"/>
  <c r="O45" i="14"/>
  <c r="V25" i="14"/>
  <c r="I25" i="14"/>
  <c r="O17" i="14"/>
  <c r="G17" i="14"/>
  <c r="I59" i="1" s="1"/>
  <c r="V8" i="14"/>
  <c r="K119" i="15"/>
  <c r="O110" i="15"/>
  <c r="K76" i="15"/>
  <c r="Q76" i="15"/>
  <c r="I76" i="15"/>
  <c r="K8" i="15"/>
  <c r="Q8" i="15"/>
  <c r="I8" i="15"/>
  <c r="M110" i="15"/>
  <c r="M76" i="15"/>
  <c r="M8" i="15"/>
  <c r="G110" i="15"/>
  <c r="I55" i="1" s="1"/>
  <c r="G76" i="15"/>
  <c r="I54" i="1" s="1"/>
  <c r="G8" i="15"/>
  <c r="AF129" i="15"/>
  <c r="G45" i="1" s="1"/>
  <c r="H45" i="1" s="1"/>
  <c r="I45" i="1" s="1"/>
  <c r="M120" i="15"/>
  <c r="M119" i="15" s="1"/>
  <c r="M95" i="14"/>
  <c r="M83" i="14"/>
  <c r="M63" i="14"/>
  <c r="M45" i="14"/>
  <c r="M17" i="14"/>
  <c r="M8" i="14"/>
  <c r="G95" i="14"/>
  <c r="I64" i="1" s="1"/>
  <c r="G83" i="14"/>
  <c r="I63" i="1" s="1"/>
  <c r="G63" i="14"/>
  <c r="I62" i="1" s="1"/>
  <c r="G45" i="14"/>
  <c r="I61" i="1" s="1"/>
  <c r="M26" i="14"/>
  <c r="M25" i="14" s="1"/>
  <c r="G8" i="14"/>
  <c r="M137" i="14"/>
  <c r="M136" i="14" s="1"/>
  <c r="M133" i="14"/>
  <c r="M132" i="14" s="1"/>
  <c r="M8" i="13"/>
  <c r="G8" i="13"/>
  <c r="AF33" i="13"/>
  <c r="G43" i="1" s="1"/>
  <c r="H43" i="1" s="1"/>
  <c r="I43" i="1" s="1"/>
  <c r="M8" i="12"/>
  <c r="G8" i="12"/>
  <c r="AF39" i="12"/>
  <c r="J28" i="1"/>
  <c r="J26" i="1"/>
  <c r="G38" i="1"/>
  <c r="F38" i="1"/>
  <c r="J23" i="1"/>
  <c r="J24" i="1"/>
  <c r="J25" i="1"/>
  <c r="J27" i="1"/>
  <c r="E24" i="1"/>
  <c r="E26" i="1"/>
  <c r="I58" i="1" l="1"/>
  <c r="G33" i="13"/>
  <c r="F46" i="1"/>
  <c r="G42" i="1"/>
  <c r="H42" i="1" s="1"/>
  <c r="I42" i="1" s="1"/>
  <c r="G39" i="1"/>
  <c r="H39" i="1" s="1"/>
  <c r="H46" i="1" s="1"/>
  <c r="G157" i="14"/>
  <c r="G44" i="1" s="1"/>
  <c r="I56" i="1"/>
  <c r="I53" i="1"/>
  <c r="G129" i="15"/>
  <c r="I57" i="1"/>
  <c r="G39" i="12"/>
  <c r="G41" i="1" l="1"/>
  <c r="G46" i="1" s="1"/>
  <c r="H41" i="1"/>
  <c r="I41" i="1" s="1"/>
  <c r="H44" i="1"/>
  <c r="I44" i="1" s="1"/>
  <c r="G23" i="1"/>
  <c r="A23" i="1" s="1"/>
  <c r="A24" i="1" s="1"/>
  <c r="G24" i="1" s="1"/>
  <c r="I16" i="1"/>
  <c r="I68" i="1"/>
  <c r="I39" i="1"/>
  <c r="I46" i="1" s="1"/>
  <c r="I17" i="1"/>
  <c r="I21" i="1" l="1"/>
  <c r="G25" i="1" s="1"/>
  <c r="A25" i="1" s="1"/>
  <c r="A26" i="1" s="1"/>
  <c r="G26" i="1" s="1"/>
  <c r="A27" i="1" s="1"/>
  <c r="A29" i="1" s="1"/>
  <c r="G29" i="1" s="1"/>
  <c r="G27" i="1" s="1"/>
  <c r="J45" i="1"/>
  <c r="J42" i="1"/>
  <c r="J41" i="1"/>
  <c r="J39" i="1"/>
  <c r="J46" i="1" s="1"/>
  <c r="J43" i="1"/>
  <c r="J44" i="1"/>
  <c r="J67" i="1"/>
  <c r="J55" i="1"/>
  <c r="J64" i="1"/>
  <c r="J62" i="1"/>
  <c r="J63" i="1"/>
  <c r="J60" i="1"/>
  <c r="J54" i="1"/>
  <c r="J66" i="1"/>
  <c r="J65" i="1"/>
  <c r="J53" i="1"/>
  <c r="J56" i="1"/>
  <c r="J59" i="1"/>
  <c r="J57" i="1"/>
  <c r="J58" i="1"/>
  <c r="J61" i="1"/>
  <c r="G28" i="1"/>
  <c r="J6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<sst xmlns="http://schemas.openxmlformats.org/spreadsheetml/2006/main" count="2498" uniqueCount="679">
  <si>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</si>
  <si>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</si>
  <si>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</si>
  <si>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</si>
  <si>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</si>
  <si>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</si>
  <si>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</si>
  <si>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</si>
  <si>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</si>
  <si>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</si>
  <si>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</si>
  <si>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</si>
  <si>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</si>
  <si>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</si>
  <si>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</si>
  <si>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</si>
  <si>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</si>
  <si>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</si>
  <si>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</si>
  <si>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</si>
  <si>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</si>
  <si>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</si>
  <si>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</si>
  <si>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</si>
  <si>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</si>
  <si>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</si>
  <si>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</si>
  <si>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</si>
  <si>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</si>
  <si>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</si>
  <si>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</si>
  <si>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</si>
  <si>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</si>
  <si>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</si>
  <si>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</si>
  <si>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</si>
  <si>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</si>
  <si>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</si>
  <si>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</si>
  <si>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</si>
  <si>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</si>
  <si>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</si>
  <si>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</si>
  <si>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110/2019</t>
  </si>
  <si>
    <t>Střední škola, Horažďovice, Blatenská 313</t>
  </si>
  <si>
    <t>Blatenská 313</t>
  </si>
  <si>
    <t>Horažďovice</t>
  </si>
  <si>
    <t>34101</t>
  </si>
  <si>
    <t>00077631</t>
  </si>
  <si>
    <t>Adestik s.r.o.</t>
  </si>
  <si>
    <t>25247069</t>
  </si>
  <si>
    <t>CZ25247069</t>
  </si>
  <si>
    <t>Stavba</t>
  </si>
  <si>
    <t>Stavební objekt</t>
  </si>
  <si>
    <t>2</t>
  </si>
  <si>
    <t>Kotelna technické zařízení</t>
  </si>
  <si>
    <t>01</t>
  </si>
  <si>
    <t>Vnitřní vodovod</t>
  </si>
  <si>
    <t>02</t>
  </si>
  <si>
    <t>Vnitřní plynovod</t>
  </si>
  <si>
    <t>03</t>
  </si>
  <si>
    <t>Ústřední vytápění</t>
  </si>
  <si>
    <t>04</t>
  </si>
  <si>
    <t>Kotelna MaR</t>
  </si>
  <si>
    <t>Celkem za stavbu</t>
  </si>
  <si>
    <t>CZK</t>
  </si>
  <si>
    <t>Rekapitulace dílů</t>
  </si>
  <si>
    <t>Typ dílu</t>
  </si>
  <si>
    <t>_1</t>
  </si>
  <si>
    <t>Rozvaděč RM1</t>
  </si>
  <si>
    <t>_2</t>
  </si>
  <si>
    <t>Periferie MaR - rozvaděč RM1</t>
  </si>
  <si>
    <t>_3</t>
  </si>
  <si>
    <t>Kabelové trasy - rozvaděč RM1</t>
  </si>
  <si>
    <t>713</t>
  </si>
  <si>
    <t>Izolace tepelné</t>
  </si>
  <si>
    <t>722</t>
  </si>
  <si>
    <t>723</t>
  </si>
  <si>
    <t>731</t>
  </si>
  <si>
    <t>Ústřední vytápění - kotelny</t>
  </si>
  <si>
    <t>731.D</t>
  </si>
  <si>
    <t>Vytápění - demontáž vč. ekologické likvidace</t>
  </si>
  <si>
    <t>731/1</t>
  </si>
  <si>
    <t>Vytápění - spalinová cesta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</si>
  <si>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</si>
  <si>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</si>
  <si>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</si>
  <si>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</si>
  <si>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</si>
  <si>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</si>
  <si>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734/1</t>
  </si>
  <si>
    <t>Výměna radiátorových ventilů</t>
  </si>
  <si>
    <t>790</t>
  </si>
  <si>
    <t>Ostatní</t>
  </si>
  <si>
    <t>799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</si>
  <si>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</si>
  <si>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</si>
  <si>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</si>
  <si>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</si>
  <si>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</si>
  <si>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</si>
  <si>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</si>
  <si>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</si>
  <si>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</si>
  <si>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</si>
  <si>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</si>
  <si>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</si>
  <si>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</si>
  <si>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</si>
  <si>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</si>
  <si>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</si>
  <si>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</si>
  <si>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</si>
  <si>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</si>
  <si>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</si>
  <si>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</si>
  <si>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</si>
  <si>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</si>
  <si>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</si>
  <si>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</si>
  <si>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</si>
  <si>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</si>
  <si>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</si>
  <si>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</si>
  <si>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</si>
  <si>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722174003</t>
  </si>
  <si>
    <t>Potrubí vodovodní plastové PPR svar polyfuze PN 16 D 25 x 3,5 mm</t>
  </si>
  <si>
    <t>m</t>
  </si>
  <si>
    <t>Vlastní</t>
  </si>
  <si>
    <t>Indiv</t>
  </si>
  <si>
    <t>Práce</t>
  </si>
  <si>
    <t>POL1_7</t>
  </si>
  <si>
    <t>722174004</t>
  </si>
  <si>
    <t>Potrubí vodovodní plastové PPR svar polyfuze PN 16 D 32 x 4,4 mm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</si>
  <si>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</si>
  <si>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</si>
  <si>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</si>
  <si>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</si>
  <si>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</si>
  <si>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</si>
  <si>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722181231</t>
  </si>
  <si>
    <t>Ochrana vodovodního potrubí přilepenými termoizolačními trubicemi z PE tl do 13 mm DN do 22 mm</t>
  </si>
  <si>
    <t>722181242</t>
  </si>
  <si>
    <t>Ochrana vodovodního potrubí přilepenými termoizolačními trubicemi z PE tl do 20 mm DN do 45 mm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</si>
  <si>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</si>
  <si>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</si>
  <si>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</si>
  <si>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</si>
  <si>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</si>
  <si>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</si>
  <si>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722229101</t>
  </si>
  <si>
    <t>Montáž vodovodních armatur s jedním závitem do G 1/2 ostatní typ</t>
  </si>
  <si>
    <t>kus</t>
  </si>
  <si>
    <t>722231075</t>
  </si>
  <si>
    <t>Ventil zpětný mosazný G 5/4 PN 10 do 110°C se dvěma závity</t>
  </si>
  <si>
    <t>722231222</t>
  </si>
  <si>
    <t>Ventil pojistný mosazný G 3/4 PN 6 do 100°C s vnitřním x vnějším závitem</t>
  </si>
  <si>
    <t>722232045</t>
  </si>
  <si>
    <t>Kohout kulový přímý G 1 PN 42 do 185°C vnitřní závit</t>
  </si>
  <si>
    <t>722232046</t>
  </si>
  <si>
    <t>Kohout kulový přímý G 5/4 PN 42 do 185°C vnitřní závit</t>
  </si>
  <si>
    <t>722234265</t>
  </si>
  <si>
    <t>Filtr mosazný G 1 PN 16 do 120°C s 2x vnitřním závitem</t>
  </si>
  <si>
    <t>722239103</t>
  </si>
  <si>
    <t>Montáž armatur vodovodních se dvěma závity G 1</t>
  </si>
  <si>
    <t>722239104</t>
  </si>
  <si>
    <t>Montáž armatur vodovodních se dvěma závity G 5/4</t>
  </si>
  <si>
    <t>722290226</t>
  </si>
  <si>
    <t>Zkouška těsnosti vodovodního potrubí PPr do DN 50</t>
  </si>
  <si>
    <t>722290234</t>
  </si>
  <si>
    <t>Proplach a dezinfekce vodovodního potrubí do DN 80</t>
  </si>
  <si>
    <t>734261235</t>
  </si>
  <si>
    <t>Šroubení topenářské přímé G 1 PN 16 do 120°C</t>
  </si>
  <si>
    <t>734261236</t>
  </si>
  <si>
    <t>Šroubení topenářské přímé G 5/4 PN 16 do 120°C</t>
  </si>
  <si>
    <t>734291122</t>
  </si>
  <si>
    <t>Kohout plnící a vypouštěcí G 3/8 PN 10 do 90°C závitový</t>
  </si>
  <si>
    <t>734291123</t>
  </si>
  <si>
    <t>Kohout plnící a vypouštěcí G 1/2 PN 10 do 90°C závitový</t>
  </si>
  <si>
    <t>998722102</t>
  </si>
  <si>
    <t>Přesun hmot tonážní pro vnitřní vodovod v objektech v do 12 m</t>
  </si>
  <si>
    <t>t</t>
  </si>
  <si>
    <t>M031</t>
  </si>
  <si>
    <t>Doprava</t>
  </si>
  <si>
    <t>kpl</t>
  </si>
  <si>
    <t>722.001</t>
  </si>
  <si>
    <t>Aquamat 60 litrů vč. připojovací armatury 1 1/4" s uzavřením a vypouštěním</t>
  </si>
  <si>
    <t>Specifikace</t>
  </si>
  <si>
    <t>POL3_0</t>
  </si>
  <si>
    <t>732421222.GRS</t>
  </si>
  <si>
    <t>Čerpadlo teplovodní mokroběžné závitové cirkulační (3 kg/h, dp=30 kPa)</t>
  </si>
  <si>
    <t>M015</t>
  </si>
  <si>
    <t>Montážní a spotřební mat.</t>
  </si>
  <si>
    <t>kg</t>
  </si>
  <si>
    <t>SUM</t>
  </si>
  <si>
    <t>END</t>
  </si>
  <si>
    <t>723111203</t>
  </si>
  <si>
    <t>Potrubí ocelové závitové černé bezešvé svařované běžné DN 20</t>
  </si>
  <si>
    <t>723111206</t>
  </si>
  <si>
    <t>Potrubí ocelové závitové černé bezešvé svařované běžné DN 40</t>
  </si>
  <si>
    <t>723150313</t>
  </si>
  <si>
    <t>Potrubí ocelové hladké černé bezešvé spojované svařováním tvářené za tepla D 76x3,2 mm</t>
  </si>
  <si>
    <t>723150801</t>
  </si>
  <si>
    <t>Demontáž potrubí ocelové hladké svařované do D 32</t>
  </si>
  <si>
    <t>723150802</t>
  </si>
  <si>
    <t>Demontáž potrubí ocelové hladké svařované do D 44,5</t>
  </si>
  <si>
    <t>723190206</t>
  </si>
  <si>
    <t>Přípojka plynovodní ocelová závitová černá bezešvá spojovaná na závit běžná DN 40 vč. KU</t>
  </si>
  <si>
    <t>723190901</t>
  </si>
  <si>
    <t>Uzavření,otevření plynovodního potrubí při opravě</t>
  </si>
  <si>
    <t>723190907</t>
  </si>
  <si>
    <t>Odvzdušnění nebo napuštění plynovodního potrubí</t>
  </si>
  <si>
    <t>723190909</t>
  </si>
  <si>
    <t>Zkouška těsnosti potrubí plynovodního</t>
  </si>
  <si>
    <t>723190919</t>
  </si>
  <si>
    <t>Vyvaření potrubí DN 80</t>
  </si>
  <si>
    <t>723221302</t>
  </si>
  <si>
    <t>Ventil vzorkovací rohový G 1/2 PN 5 s vnějším závitem</t>
  </si>
  <si>
    <t>723229101</t>
  </si>
  <si>
    <t>Montáž armatur plynovodních s jedním závitem G 3/4 ostatní typ</t>
  </si>
  <si>
    <t>723231163</t>
  </si>
  <si>
    <t>Kohout kulový přímý G 3/4 PN 42 do 185°C plnoprůtokový vnitřní závit těžká řada</t>
  </si>
  <si>
    <t>723239102</t>
  </si>
  <si>
    <t>Montáž armatur plynovodních se dvěma závity G 3/4 ostatní typ</t>
  </si>
  <si>
    <t>734421102</t>
  </si>
  <si>
    <t>Tlakoměr s pevným stonkem a zpětnou klapkou tlak 0-16 bar průměr 63 mm spodní připojení</t>
  </si>
  <si>
    <t>734494121</t>
  </si>
  <si>
    <t>Návarek s metrickým závitem M 20x1,5 délky do 220 mm</t>
  </si>
  <si>
    <t>734494213</t>
  </si>
  <si>
    <t>Návarek s trubkovým závitem G 1/2</t>
  </si>
  <si>
    <t>734499211</t>
  </si>
  <si>
    <t>Montáž návarku M 20x1,5</t>
  </si>
  <si>
    <t>M025</t>
  </si>
  <si>
    <t>Tlaková zkouška plynovodu</t>
  </si>
  <si>
    <t>M026</t>
  </si>
  <si>
    <t>Revize plynovodu a spotřebičů</t>
  </si>
  <si>
    <t>M027</t>
  </si>
  <si>
    <t>Nátěr potrubí 1x zákl., 2 x vrchní</t>
  </si>
  <si>
    <t>M028</t>
  </si>
  <si>
    <t>713471211</t>
  </si>
  <si>
    <t>Montáž tepelné izolace potrubí snímatelnými pouzdry na suchý zip</t>
  </si>
  <si>
    <t>998713103</t>
  </si>
  <si>
    <t>Přesun hmot tonážní pro izolace tepelné v objektech v do 24 m</t>
  </si>
  <si>
    <t>63154441</t>
  </si>
  <si>
    <t>pouzdro izolační potrubní max. 400 °C 28/40 mm</t>
  </si>
  <si>
    <t>63154442</t>
  </si>
  <si>
    <t>pouzdro izolační potrubní max. 400 °C 35/40 mm</t>
  </si>
  <si>
    <t>63154443</t>
  </si>
  <si>
    <t>pouzdro izolační potrubní max. 400 °C 42/40 mm</t>
  </si>
  <si>
    <t>63154459</t>
  </si>
  <si>
    <t>pouzdro izolační potrubní max. 400 °C 54/50 mm</t>
  </si>
  <si>
    <t>63154468</t>
  </si>
  <si>
    <t>pouzdro izolační potrubní max. 400 °C 89/50 mm</t>
  </si>
  <si>
    <t>63154614</t>
  </si>
  <si>
    <t>pouzdro izolační potrubní s jednostrannou Al fólií max. 250/100 °C 159/50 mm</t>
  </si>
  <si>
    <t>731.001</t>
  </si>
  <si>
    <t>Připojovací modul k nadřazeným regulačním systémům s ovládáním rozhraním 0-10V</t>
  </si>
  <si>
    <t>731244115</t>
  </si>
  <si>
    <t>Kotel ocelový závěsný na plyn kondenzační o výkonu Q (60/40stC) 24 - 120 kW pro vytápění, třída NOx, 5, &lt;40 mgNOx/kWh, vč. pojistné skupiny, oběhového čerp. kotlového okruhu - ostatní parametry kotle</t>
  </si>
  <si>
    <t>soubor</t>
  </si>
  <si>
    <t>viz TZ nebo výkres B-06</t>
  </si>
  <si>
    <t>POP</t>
  </si>
  <si>
    <t>731244494</t>
  </si>
  <si>
    <t>Montáž kotle ocelového závěsného na plyn kondenzačního o výkonu do 125 kW</t>
  </si>
  <si>
    <t>998731102</t>
  </si>
  <si>
    <t>Přesun hmot tonážní pro kotelny v objektech v do 12 m</t>
  </si>
  <si>
    <t>M017</t>
  </si>
  <si>
    <t>Autorizované uvedení kotlů do provozu</t>
  </si>
  <si>
    <t>M023</t>
  </si>
  <si>
    <t>Neutralizační box</t>
  </si>
  <si>
    <t>713410861</t>
  </si>
  <si>
    <t>Odstanění izolace tepelné potrubí pásy nebo rohožemi s AL fólií staženými AL páskou neob drátem tl, do 50 mm</t>
  </si>
  <si>
    <t>731100818.0</t>
  </si>
  <si>
    <t>Demontáž kotle litinového Viadrus G300 do 11 článků</t>
  </si>
  <si>
    <t>731100818.1</t>
  </si>
  <si>
    <t>Demontáž stávajícího odkouření kotlů</t>
  </si>
  <si>
    <t>731292812</t>
  </si>
  <si>
    <t>Demontáž hořáku na plynné nebo kapalné palivo výkon do 300 kW</t>
  </si>
  <si>
    <t>731890802</t>
  </si>
  <si>
    <t>Přemístění demontovaných kotelen umístěných ve výšce nebo hloubce objektu do 12 m</t>
  </si>
  <si>
    <t>732110812</t>
  </si>
  <si>
    <t>Demontáž rozdělovače nebo sběrače do DN 200</t>
  </si>
  <si>
    <t>732212815</t>
  </si>
  <si>
    <t>Demontáž ohříváku zásobníkového stojatého obsah do 1600 litrů</t>
  </si>
  <si>
    <t>732213813</t>
  </si>
  <si>
    <t>Rozřezání demontovaného ohříváku obsah do 630 litrů</t>
  </si>
  <si>
    <t>732214813</t>
  </si>
  <si>
    <t>Vypuštění vody z ohříváku obsah do 630 litrů</t>
  </si>
  <si>
    <t>732320814</t>
  </si>
  <si>
    <t>Demontáž nádrže beztlaké nebo tlakové odpojení od rozvodů potrubí obsah do 500 litrů</t>
  </si>
  <si>
    <t>732420812</t>
  </si>
  <si>
    <t>Demontáž čerpadla oběhového spirálního DN 32 - čerpadla Magna3 32-60 nelikvidovat - viz projektová, dokumentace</t>
  </si>
  <si>
    <t>733120815</t>
  </si>
  <si>
    <t>Demontáž potrubí ocelového hladkého do D 38</t>
  </si>
  <si>
    <t>733120819</t>
  </si>
  <si>
    <t>Demontáž potrubí ocelového hladkého do D 60,3</t>
  </si>
  <si>
    <t>733120832</t>
  </si>
  <si>
    <t>Demontáž potrubí ocelového hladkého do D 133</t>
  </si>
  <si>
    <t>734100812</t>
  </si>
  <si>
    <t>Demontáž armatury přírubové se dvěma přírubami do DN 100</t>
  </si>
  <si>
    <t>734200822</t>
  </si>
  <si>
    <t>Demontáž armatury závitové se dvěma závity do G 1</t>
  </si>
  <si>
    <t>734200823</t>
  </si>
  <si>
    <t>Demontáž armatury závitové se dvěma závity do G 6/4</t>
  </si>
  <si>
    <t>734200824</t>
  </si>
  <si>
    <t>Demontáž armatury závitové se dvěma závity do G 2</t>
  </si>
  <si>
    <t>751621811</t>
  </si>
  <si>
    <t>Demontáž vytápěcí a větrací přívodní jednotky s ohřevem nástěnné s výměnou vzduchu do 700 m3/h</t>
  </si>
  <si>
    <t>731.1.001</t>
  </si>
  <si>
    <t>Elektrická zpětná klapka DN110</t>
  </si>
  <si>
    <t>731.1.002</t>
  </si>
  <si>
    <t>Základní spalinová kaskáda vč. odtoku kondenzátu DN110/160</t>
  </si>
  <si>
    <t>731.1.003</t>
  </si>
  <si>
    <t>Rozšiřující sada pro jeden kotel v řadě DN110/160</t>
  </si>
  <si>
    <t>731.1.004</t>
  </si>
  <si>
    <t>Koleno 90° a čistícím otvorem a revizním těsněním</t>
  </si>
  <si>
    <t>731.1.005</t>
  </si>
  <si>
    <t>Rozšíření DN160/DN200</t>
  </si>
  <si>
    <t>731.1.006</t>
  </si>
  <si>
    <t>Prodloužení DN200 (posuvný prvek 320-480 mm)</t>
  </si>
  <si>
    <t>731.1.007</t>
  </si>
  <si>
    <t>Patní koleno 87° DN200</t>
  </si>
  <si>
    <t>731.1.008</t>
  </si>
  <si>
    <t>Přímý díl odkouření jednovrstvý DN200 1000 mm</t>
  </si>
  <si>
    <t>731.1.010</t>
  </si>
  <si>
    <t>Přímý díl odkouření jednovrstvý DN200 250 mm</t>
  </si>
  <si>
    <t>731.1.011</t>
  </si>
  <si>
    <t>Koncový díl odkouření DN200</t>
  </si>
  <si>
    <t>731.1.012</t>
  </si>
  <si>
    <t>Kotvící prvek</t>
  </si>
  <si>
    <t>731.1.013</t>
  </si>
  <si>
    <t>Těsnící prvek DN110</t>
  </si>
  <si>
    <t>731.1.014</t>
  </si>
  <si>
    <t>Těsnící prvek DN160</t>
  </si>
  <si>
    <t>731.1.015</t>
  </si>
  <si>
    <t>Těsnící prvek DN200</t>
  </si>
  <si>
    <t>M002</t>
  </si>
  <si>
    <t>Výchozí revize spalinových cest</t>
  </si>
  <si>
    <t>M003</t>
  </si>
  <si>
    <t>Montážní a těsnící materiál</t>
  </si>
  <si>
    <t>M001</t>
  </si>
  <si>
    <t>Montáž odkouření</t>
  </si>
  <si>
    <t>732111135</t>
  </si>
  <si>
    <t>Tělesa rozdělovačů a sběračů DN 150 z trub ocelových bezešvých</t>
  </si>
  <si>
    <t>732111233</t>
  </si>
  <si>
    <t>Příplatek k rozdělovačům a sběračům za každých dalších 0,5 m tělesa DN 150</t>
  </si>
  <si>
    <t>732111312</t>
  </si>
  <si>
    <t>Trubková hrdla rozdělovačů a sběračů bez přírub DN 20</t>
  </si>
  <si>
    <t>732111315</t>
  </si>
  <si>
    <t>Trubková hrdla rozdělovačů a sběračů bez přírub DN 32</t>
  </si>
  <si>
    <t>732111316</t>
  </si>
  <si>
    <t>Trubková hrdla rozdělovačů a sběračů bez přírub DN 40</t>
  </si>
  <si>
    <t>732111318</t>
  </si>
  <si>
    <t>Trubková hrdla rozdělovačů a sběračů bez přírub DN 50</t>
  </si>
  <si>
    <t>732111325</t>
  </si>
  <si>
    <t>Trubková hrdla rozdělovačů a sběračů bez přírub DN 80</t>
  </si>
  <si>
    <t>732113105</t>
  </si>
  <si>
    <t>Vyrovnávač dynamických tlaků DN 100 PN 6 hydraulický přírubový</t>
  </si>
  <si>
    <t>732199100</t>
  </si>
  <si>
    <t>Dodávka a montáž orientačních štítků</t>
  </si>
  <si>
    <t>732211124</t>
  </si>
  <si>
    <t>Ohřívač stacionární zásobníkový s jedním výměníkem PN 1,0/1,6 o objemu 750 l v.pl. 3,70 m2</t>
  </si>
  <si>
    <t>732219115</t>
  </si>
  <si>
    <t>Montáž ohříváku vody ležatého PN 0,6/0,6,PN 1,6/1,0,PN1,6/1,6 o obsahu 1000 litrů</t>
  </si>
  <si>
    <t>732331778</t>
  </si>
  <si>
    <t>Příslušenství k expanzním nádobám bezpečnostní uzávěr G 1 k měření tlaku</t>
  </si>
  <si>
    <t>732332102</t>
  </si>
  <si>
    <t>Automat expanzní kompresorový kompaktní jednotka PN 0,6 o objemu 300 litrů</t>
  </si>
  <si>
    <t>732421453.GRS</t>
  </si>
  <si>
    <t>Čerpadlo teplovodní mokroběžné závitové oběhové DN 32 výtlak do 6,0 m průtok 4,5 m3/h pro vytápění</t>
  </si>
  <si>
    <t>732421454</t>
  </si>
  <si>
    <t>Čerpadlo teplovodní mokroběžné závitové oběhové DN 32 - dodávka kotle</t>
  </si>
  <si>
    <t>732421472.GRS</t>
  </si>
  <si>
    <t>Čerpadlo teplovodní mokroběžné závitové oběhové DN 32 výtlak do 8,0 m průtok 5,0 m3/h pro vytápění</t>
  </si>
  <si>
    <t>732429212</t>
  </si>
  <si>
    <t>Montáž čerpadla oběhového mokroběžného závitového DN 25</t>
  </si>
  <si>
    <t>732429215</t>
  </si>
  <si>
    <t>Montáž čerpadla oběhového mokroběžného závitového DN 32</t>
  </si>
  <si>
    <t>998732102</t>
  </si>
  <si>
    <t>Přesun hmot tonážní pro strojovny v objektech v do 12 m</t>
  </si>
  <si>
    <t>733121225</t>
  </si>
  <si>
    <t>Potrubí ocelové hladké bezešvé v kotelnách nebo strojovnách D 89x3,6</t>
  </si>
  <si>
    <t>733122205</t>
  </si>
  <si>
    <t>Potrubí z uhlíkové oceli hladké spojované lisováním DN 25</t>
  </si>
  <si>
    <t>733122206</t>
  </si>
  <si>
    <t>Potrubí z uhlíkové oceli hladké spojované lisováním DN 32</t>
  </si>
  <si>
    <t>733122207</t>
  </si>
  <si>
    <t>Potrubí z uhlíkové oceli hladké spojované lisováním DN 40</t>
  </si>
  <si>
    <t>733122208</t>
  </si>
  <si>
    <t>Potrubí z uhlíkové oceli hladké spojované lisováním DN 50</t>
  </si>
  <si>
    <t>733141102</t>
  </si>
  <si>
    <t>Odvzdušňovací nádoba z trubek ocelových do DN 50</t>
  </si>
  <si>
    <t>733190217</t>
  </si>
  <si>
    <t>Zkouška těsnosti potrubí ocelové hladké do D 51x2,6</t>
  </si>
  <si>
    <t>733190225</t>
  </si>
  <si>
    <t>Zkouška těsnosti potrubí ocelové hladké přes D 60,3x2,9 do D 89x5,0</t>
  </si>
  <si>
    <t>998733102</t>
  </si>
  <si>
    <t>Přesun hmot tonážní pro rozvody potrubí v objektech v do 12 m</t>
  </si>
  <si>
    <t>M029</t>
  </si>
  <si>
    <t>Nátěr potrubí 1 x zákl. do DN 40</t>
  </si>
  <si>
    <t>M030</t>
  </si>
  <si>
    <t>Nátěr potrubí 1 x zákl. od DN 40 do DN 80</t>
  </si>
  <si>
    <t>734.001</t>
  </si>
  <si>
    <t>Magnetický ventil s KU pro doplňování otopné vody</t>
  </si>
  <si>
    <t>734.002</t>
  </si>
  <si>
    <t>Oddělovací člen doplňovacích armatur s vodoměrem (pro kontrolu doplňování změkčovacího zařízení)</t>
  </si>
  <si>
    <t>734.003</t>
  </si>
  <si>
    <t>Změkčovací zařízení vč. změkčovacích patron</t>
  </si>
  <si>
    <t>734.004</t>
  </si>
  <si>
    <t>Montáž změkčovacího a doplňovacího zařízení</t>
  </si>
  <si>
    <t>734109116</t>
  </si>
  <si>
    <t>Montáž armatury přírubové se dvěma přírubami PN 6 DN 80</t>
  </si>
  <si>
    <t>734193116</t>
  </si>
  <si>
    <t>Klapka mezipřírubová uzavírací DN 80 PN 16 do 120°C disk tvárná litina</t>
  </si>
  <si>
    <t>734209102</t>
  </si>
  <si>
    <t>Montáž armatury závitové s jedním závitem G 3/8</t>
  </si>
  <si>
    <t>734209105</t>
  </si>
  <si>
    <t>Montáž armatury závitové s jedním závitem G 1</t>
  </si>
  <si>
    <t>734209115</t>
  </si>
  <si>
    <t>Montáž armatury závitové s dvěma závity G 1</t>
  </si>
  <si>
    <t>734209116</t>
  </si>
  <si>
    <t>Montáž armatury závitové s dvěma závity G 5/4</t>
  </si>
  <si>
    <t>734209117</t>
  </si>
  <si>
    <t>Montáž armatury závitové s dvěma závity G 6/4</t>
  </si>
  <si>
    <t>734209118</t>
  </si>
  <si>
    <t>Montáž armatury závitové s dvěma závity G 2</t>
  </si>
  <si>
    <t>734209125</t>
  </si>
  <si>
    <t>Montáž armatury závitové s třemi závity G 1</t>
  </si>
  <si>
    <t>734211119</t>
  </si>
  <si>
    <t>Ventil závitový odvzdušňovací G 3/8 PN 14 do 120°C</t>
  </si>
  <si>
    <t>734242415</t>
  </si>
  <si>
    <t>Ventil závitový zpětný přímý G 5/4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</si>
  <si>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</si>
  <si>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</si>
  <si>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</si>
  <si>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</si>
  <si>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734291244</t>
  </si>
  <si>
    <t>Filtr závitový přímý G 1 PN 16 do 130°C s vnitřními závity</t>
  </si>
  <si>
    <t>734291245.1</t>
  </si>
  <si>
    <t>Cyklický magnetický separátor kalů DN 32</t>
  </si>
  <si>
    <t>734291246.1</t>
  </si>
  <si>
    <t>Cyklický magnetický separátor kalů DN 40</t>
  </si>
  <si>
    <t>734291247.1</t>
  </si>
  <si>
    <t>Cyklický magnetický separátor kalů DN 50</t>
  </si>
  <si>
    <t>734292715</t>
  </si>
  <si>
    <t>734292716</t>
  </si>
  <si>
    <t>Kohout kulový přímý G 1 1/4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</si>
  <si>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</si>
  <si>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</si>
  <si>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</si>
  <si>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</si>
  <si>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734295022</t>
  </si>
  <si>
    <t>Směšovací armatura závitová trojcestná DN 25 pro servomotor</t>
  </si>
  <si>
    <t>734411117</t>
  </si>
  <si>
    <t>Teploměr technický s pevným stonkem a jímkou zadní připojení průměr 80 mm délky 100 mm</t>
  </si>
  <si>
    <t>734419111</t>
  </si>
  <si>
    <t>Montáž teploměrů s ochranným pouzdrem nebo pevným stonkem a jímkou</t>
  </si>
  <si>
    <t>734424101</t>
  </si>
  <si>
    <t>Kondenzační smyčka k přivaření zahnutá PN 250 do 300°C</t>
  </si>
  <si>
    <t>998734102</t>
  </si>
  <si>
    <t>Přesun hmot tonážní pro armatury v objektech v do 12 m</t>
  </si>
  <si>
    <t>734221413</t>
  </si>
  <si>
    <t>Ventil závitový regulační přímý G 1/2 PN 10 do 120°C s nastavitelnou regulací</t>
  </si>
  <si>
    <t>734221682</t>
  </si>
  <si>
    <t>Termostatická hlavice kapalinová PN 10 do 110°C otopných těles s ochranou proti odcizení</t>
  </si>
  <si>
    <t>M024</t>
  </si>
  <si>
    <t>hod</t>
  </si>
  <si>
    <t>792.1</t>
  </si>
  <si>
    <t>Místní provozní řád</t>
  </si>
  <si>
    <t>ks</t>
  </si>
  <si>
    <t>792.2</t>
  </si>
  <si>
    <t>Hasící zařízení</t>
  </si>
  <si>
    <t>792.3</t>
  </si>
  <si>
    <t>Pěnotvorný prostředek nebo vhodný detektor pro kontrolu těsnosti spojů</t>
  </si>
  <si>
    <t>792.4</t>
  </si>
  <si>
    <t>Lékárnička pro první pomoc</t>
  </si>
  <si>
    <t>792.5</t>
  </si>
  <si>
    <t>Funkční bateriová svítilna</t>
  </si>
  <si>
    <t>792.6</t>
  </si>
  <si>
    <t>Detektor na kysličník uhličitý</t>
  </si>
  <si>
    <t>Stavební výpomoci</t>
  </si>
  <si>
    <t>Pomocné ocelové konstrukce</t>
  </si>
  <si>
    <t>El. topné nástěnné těleso 2000 W s termostatem vnitřní teploty</t>
  </si>
  <si>
    <t>Mřížka z tahokovu na otvor přiváděného vzduchu</t>
  </si>
  <si>
    <t>M018</t>
  </si>
  <si>
    <t>Vypuštění a napuštění topného systému</t>
  </si>
  <si>
    <t>M019</t>
  </si>
  <si>
    <t>Topná zkouška</t>
  </si>
  <si>
    <t>M020</t>
  </si>
  <si>
    <t>Malba kotelny</t>
  </si>
  <si>
    <t>m2</t>
  </si>
  <si>
    <t>M021</t>
  </si>
  <si>
    <t>Montážní a spotřební mat</t>
  </si>
  <si>
    <t>M022</t>
  </si>
  <si>
    <t>Řadová svorka zemnící- žlutozelená (0,5 - 2,5 mm2)</t>
  </si>
  <si>
    <t>POL1_1</t>
  </si>
  <si>
    <t>Řadová svorka - šedá (57 A; 2,5 - 10 mm2)</t>
  </si>
  <si>
    <t>Relé DRIKITP24VAC 2CO LD/PB; 2x5A</t>
  </si>
  <si>
    <t>R-položka</t>
  </si>
  <si>
    <t>POL12_0</t>
  </si>
  <si>
    <t>Relé DRIKITP24VAC 1CO LD/PB; 10A</t>
  </si>
  <si>
    <t>Relé DRIKITP24VAC 4CO LD/PB; 4x5A</t>
  </si>
  <si>
    <t>Řadová svorka pojistková (10 A; 1,5-4 mm2)</t>
  </si>
  <si>
    <t>Přepěťová ochrana s vf filtrem, 275V AC, 6A</t>
  </si>
  <si>
    <t>Řadová svorka zemnící- žlutozelená (1,5 - 10 mm2)</t>
  </si>
  <si>
    <t>GSM modem</t>
  </si>
  <si>
    <t>Napájecí zdroj na DIN 24VDC (21.6V-29V), 0-1,5A, 30W</t>
  </si>
  <si>
    <t>Dotykový ovládací terminál,</t>
  </si>
  <si>
    <t>Kompaktní procesní stanice, 16AI, 8AO, 32DI, 32DO, 2xRS485, 2xRS23, Ethernet</t>
  </si>
  <si>
    <t>Oceloplechová rozvodnice 1000x800x250 (VxŠxH); s montážním plechem; IP66</t>
  </si>
  <si>
    <t>Jistič 10A, 1pól, charakteristika B, 10kA</t>
  </si>
  <si>
    <t>Jistič 6A, 1pól, charakteristika B, 10kA</t>
  </si>
  <si>
    <t>Jistič 6A, 1pól, charakteristika C, 10kA</t>
  </si>
  <si>
    <t>Modul analogových výstupů, 8AO, 0..10V</t>
  </si>
  <si>
    <t>Switch 4xport, napájení přes adaptér; WiFi 802.11n/g/b</t>
  </si>
  <si>
    <t>Rázová oddělovací tlumivka, 500V AC, 16A</t>
  </si>
  <si>
    <t>Řadová svorka - béžová (25 A; 0,5 - 2,5 mm2)</t>
  </si>
  <si>
    <t>Řadová svorka - světle modrá (25 A; 0,5 - 2,5 mm2)</t>
  </si>
  <si>
    <t>Řadová svorka - tmavě modrá (25 A; 0,5 - 2,5 mm2)</t>
  </si>
  <si>
    <t>Řadová svorka - oranžová (25 A; 0,5 - 2,5 mm2)</t>
  </si>
  <si>
    <t>Řadová svorka - červená (25 A; 0,5 - 2,5 mm2)</t>
  </si>
  <si>
    <t>Řadová svorka - světle modrá (57 A; 2,5 - 10 mm2)</t>
  </si>
  <si>
    <t>Svodič přepětí, pro 3f systém TT, 275V AC, 40kA</t>
  </si>
  <si>
    <t>Oddělovací bezpečnostní transformátor 100VA</t>
  </si>
  <si>
    <t>Vario nouzový hlavní vypínač 40A 3P</t>
  </si>
  <si>
    <t>Signální hlavice kulatá, pouze pro LED - bílá</t>
  </si>
  <si>
    <t>Ovl. hlavice stiskací prosvětlená, lícující, rudá</t>
  </si>
  <si>
    <t>Spojovací díl pro XB5</t>
  </si>
  <si>
    <t>Spínací jednotka jednoduchá, 1NO</t>
  </si>
  <si>
    <t>Objímka LED, 24V AC/DC, bílá</t>
  </si>
  <si>
    <t>Objímka LED, 24V AC/DC, rudá</t>
  </si>
  <si>
    <t>Štítek 30x50 legenda černý/rudý 18x27</t>
  </si>
  <si>
    <t>Štítek 30x50 legenda bílý/žlutý 18x27</t>
  </si>
  <si>
    <t>Soklová zásuvka typ E přívod zhora i zdola</t>
  </si>
  <si>
    <t>Central stop</t>
  </si>
  <si>
    <t>Snímač zaplavení, montáž na zeď, 24VDC, otevřený kolektor, relé</t>
  </si>
  <si>
    <t>Externí snímač pro SPH-7-Metan,</t>
  </si>
  <si>
    <t>Agregovaná položka</t>
  </si>
  <si>
    <t>POL2_1</t>
  </si>
  <si>
    <t>Relé DRIKITP24VDC 2CO LD/PB; 2x5A</t>
  </si>
  <si>
    <t>Příložné čidlo teploty, -30..110° C, Pt1000, potrubí o průměru 13...92 mm, tj. 1/4”...3”.</t>
  </si>
  <si>
    <t>Otočný pohon pro 2 a 3cestné regulační armatury, 10Nm, AC 24V, 0..10V</t>
  </si>
  <si>
    <t>Mini siréna se zábleskem a s akustickým trychtýřem (trvalý 88dB), oranžový maják</t>
  </si>
  <si>
    <t>Kapilárový termostat jímkový/příložný, 15...95 °C, nastavení pod krytem</t>
  </si>
  <si>
    <t>Kapilárový termostat jímkový/příložný, 40..120 °C, nastavení pod krytem</t>
  </si>
  <si>
    <t>Čidlo tlaku pro kapaliny a plyny, 24V DC, 0..10V, 0..6 bar</t>
  </si>
  <si>
    <t>Detektor oxidu uhelnatého</t>
  </si>
  <si>
    <t>Detektor CH4</t>
  </si>
  <si>
    <t>Snímač teploty Ni1000/5000, stonek 200mm, -30°C-200°C, 2vodič, 1m, IP67</t>
  </si>
  <si>
    <t>Snímač teploty Pt1000, -20°C-70°C, IP43</t>
  </si>
  <si>
    <t>Termostat prostorový, 20-60°C</t>
  </si>
  <si>
    <t>Regulátor tlaku vlnovcový, 40..400kPa</t>
  </si>
  <si>
    <t>Kabelový žlab drátěný pozink 54/200</t>
  </si>
  <si>
    <t>Instalační trubka pevná  PVC pr.20</t>
  </si>
  <si>
    <t>Instalační trubka ohebná  PVC pr.20</t>
  </si>
  <si>
    <t>Pol__0109</t>
  </si>
  <si>
    <t>Podružný materiál ( krabice, svorky, spojovací materiál )</t>
  </si>
  <si>
    <t>kplt</t>
  </si>
  <si>
    <t>CYKYJ3x1,5</t>
  </si>
  <si>
    <t>Kabel celoplastový instalační silový s Cu jádrem</t>
  </si>
  <si>
    <t>J-Y(ST)Y 2x2x0,8</t>
  </si>
  <si>
    <t>Sdělovací kabel, stíněný</t>
  </si>
  <si>
    <t>J-Y(ST)Y 4x2x0,8</t>
  </si>
  <si>
    <t>NZM 100</t>
  </si>
  <si>
    <t>Nosník kabelového žlabu 54x100</t>
  </si>
  <si>
    <t>Pol__0110</t>
  </si>
  <si>
    <t>Stavební přípomoce</t>
  </si>
  <si>
    <t>Pol__0111</t>
  </si>
  <si>
    <t>Výroba rozvaděče, odzkoušení</t>
  </si>
  <si>
    <t>Pol__0112</t>
  </si>
  <si>
    <t>Montážní práce - Kotelna</t>
  </si>
  <si>
    <t>Pol__0113</t>
  </si>
  <si>
    <t>SW práce na aplikačním software</t>
  </si>
  <si>
    <t>d.b.</t>
  </si>
  <si>
    <t>Pol__0114</t>
  </si>
  <si>
    <t>Vizualizace na vzdáleném PC</t>
  </si>
  <si>
    <t>Pol__0115</t>
  </si>
  <si>
    <t>Odzkoušení, uvedení do provozu, zaučení obsluhy</t>
  </si>
  <si>
    <t>Pol__0116</t>
  </si>
  <si>
    <t>Revize elektro</t>
  </si>
  <si>
    <t>Pol__0117</t>
  </si>
  <si>
    <t>Ostatní nespecifikované režijní náklady spojené s realizací zakázky</t>
  </si>
  <si>
    <t>Koordinačí čínnost</t>
  </si>
  <si>
    <t>Provoz investora</t>
  </si>
  <si>
    <t>Zvýšené náklady na  dopravu</t>
  </si>
  <si>
    <t>Dokumentace skutečného provedení</t>
  </si>
  <si>
    <t>klp</t>
  </si>
  <si>
    <t>SŠ Horažďovice - 5.1.a_snížení energetické náročnosti budovy</t>
  </si>
  <si>
    <t>Požární SDK obklad EI 15</t>
  </si>
  <si>
    <t>-RM1</t>
  </si>
  <si>
    <t>-AS2</t>
  </si>
  <si>
    <t>-AS1</t>
  </si>
  <si>
    <t>-D1</t>
  </si>
  <si>
    <t>-SW1</t>
  </si>
  <si>
    <t>-GSM</t>
  </si>
  <si>
    <t>-TR1</t>
  </si>
  <si>
    <t>-T1</t>
  </si>
  <si>
    <t>-Z1</t>
  </si>
  <si>
    <t>-Z2</t>
  </si>
  <si>
    <t>-QA1</t>
  </si>
  <si>
    <t>-FV1</t>
  </si>
  <si>
    <t>-FV2</t>
  </si>
  <si>
    <t>-R1</t>
  </si>
  <si>
    <t>-R2</t>
  </si>
  <si>
    <t>-FA1</t>
  </si>
  <si>
    <t>-FA2</t>
  </si>
  <si>
    <t>-FA3</t>
  </si>
  <si>
    <t>-FA4</t>
  </si>
  <si>
    <t>-FAC1</t>
  </si>
  <si>
    <t>-FAC2</t>
  </si>
  <si>
    <t>-FAC3</t>
  </si>
  <si>
    <t>-FAC4</t>
  </si>
  <si>
    <t>-FAC5</t>
  </si>
  <si>
    <t>-FAC6</t>
  </si>
  <si>
    <t>-FAC7</t>
  </si>
  <si>
    <t>-FAC8</t>
  </si>
  <si>
    <t>-FAC9</t>
  </si>
  <si>
    <t>-FAC10</t>
  </si>
  <si>
    <t>-FAD</t>
  </si>
  <si>
    <t>-FAH</t>
  </si>
  <si>
    <t>-FATR</t>
  </si>
  <si>
    <t>-FAZ</t>
  </si>
  <si>
    <t>-KA1</t>
  </si>
  <si>
    <t>-KA2</t>
  </si>
  <si>
    <t>-KAC1</t>
  </si>
  <si>
    <t>-KAC2</t>
  </si>
  <si>
    <t>-KAC3</t>
  </si>
  <si>
    <t>-KAC4</t>
  </si>
  <si>
    <t>-KAC5</t>
  </si>
  <si>
    <t>-KAC6</t>
  </si>
  <si>
    <t>-KAC7</t>
  </si>
  <si>
    <t>-KAC8</t>
  </si>
  <si>
    <t>-KAC9</t>
  </si>
  <si>
    <t>-KAC10</t>
  </si>
  <si>
    <t>-KAH1</t>
  </si>
  <si>
    <t>-KAH2</t>
  </si>
  <si>
    <t>-KAH3</t>
  </si>
  <si>
    <t>-A1</t>
  </si>
  <si>
    <t>-A1.P</t>
  </si>
  <si>
    <t>-A1.S</t>
  </si>
  <si>
    <t>-P1</t>
  </si>
  <si>
    <t>-xXx</t>
  </si>
  <si>
    <t>-XP</t>
  </si>
  <si>
    <t>-FUx</t>
  </si>
  <si>
    <t>-BT0</t>
  </si>
  <si>
    <t>-BT1.1</t>
  </si>
  <si>
    <t>-BT1.2</t>
  </si>
  <si>
    <t>-BT2</t>
  </si>
  <si>
    <t>-BT3</t>
  </si>
  <si>
    <t>-BT4</t>
  </si>
  <si>
    <t>-BT5</t>
  </si>
  <si>
    <t>-BT6</t>
  </si>
  <si>
    <t>-BT7</t>
  </si>
  <si>
    <t>-BT8</t>
  </si>
  <si>
    <t>-BT9</t>
  </si>
  <si>
    <t>-DG1</t>
  </si>
  <si>
    <t>-DG1.1</t>
  </si>
  <si>
    <t>-DG2</t>
  </si>
  <si>
    <t>-DG3</t>
  </si>
  <si>
    <t>-LH1</t>
  </si>
  <si>
    <t>-PS1</t>
  </si>
  <si>
    <t>-TS1</t>
  </si>
  <si>
    <t>-TS2</t>
  </si>
  <si>
    <t>-TS3</t>
  </si>
  <si>
    <t>-HA1</t>
  </si>
  <si>
    <t>-SB1</t>
  </si>
  <si>
    <t>-MD2</t>
  </si>
  <si>
    <t>-MD3</t>
  </si>
  <si>
    <t>-MD4</t>
  </si>
  <si>
    <t>-MD5</t>
  </si>
  <si>
    <t>-MD6</t>
  </si>
  <si>
    <t>-MD7</t>
  </si>
  <si>
    <t>-MD8</t>
  </si>
  <si>
    <t>-K1</t>
  </si>
  <si>
    <t>-K2</t>
  </si>
  <si>
    <t>-K3</t>
  </si>
  <si>
    <t>-WLx</t>
  </si>
  <si>
    <t>-WSx</t>
  </si>
  <si>
    <t>SŠ Horažďovice - 5.1.a_snížení energetické náročnosti budovy - kotelna,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</si>
</sst>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3" xfId="0" applyNumberFormat="1" applyFont="1" applyBorder="1" applyAlignment="1">
      <alignment horizontal="right" vertical="center" wrapText="1" shrinkToFit="1"/>
    </xf>
    <xf numFmtId="4" fontId="4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6" fillId="0" borderId="31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 wrapText="1" shrinkToFit="1"/>
    </xf>
    <xf numFmtId="4" fontId="6" fillId="0" borderId="33" xfId="0" applyNumberFormat="1" applyFont="1" applyBorder="1" applyAlignment="1">
      <alignment vertical="center" shrinkToFit="1"/>
    </xf>
    <xf numFmtId="3" fontId="6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4" fillId="0" borderId="31" xfId="0" applyNumberFormat="1" applyFont="1" applyBorder="1" applyAlignment="1">
      <alignment vertical="center"/>
    </xf>
    <xf numFmtId="4" fontId="4" fillId="0" borderId="33" xfId="0" applyNumberFormat="1" applyFont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vertical="center" wrapText="1"/>
    </xf>
    <xf numFmtId="4" fontId="4" fillId="3" borderId="37" xfId="0" applyNumberFormat="1" applyFont="1" applyFill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3" borderId="37" xfId="0" applyNumberFormat="1" applyFont="1" applyFill="1" applyBorder="1" applyAlignment="1">
      <alignment vertical="center"/>
    </xf>
    <xf numFmtId="4" fontId="4" fillId="0" borderId="33" xfId="0" applyNumberFormat="1" applyFont="1" applyBorder="1" applyAlignment="1">
      <alignment horizontal="center" vertical="center"/>
    </xf>
    <xf numFmtId="4" fontId="4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2" fillId="0" borderId="21" xfId="0" applyFont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3" borderId="15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6" fillId="3" borderId="0" xfId="0" applyNumberFormat="1" applyFont="1" applyFill="1" applyBorder="1" applyAlignment="1">
      <alignment vertical="top" shrinkToFit="1"/>
    </xf>
    <xf numFmtId="0" fontId="6" fillId="3" borderId="27" xfId="0" applyFont="1" applyFill="1" applyBorder="1" applyAlignment="1">
      <alignment vertical="top"/>
    </xf>
    <xf numFmtId="49" fontId="6" fillId="3" borderId="18" xfId="0" applyNumberFormat="1" applyFont="1" applyFill="1" applyBorder="1" applyAlignment="1">
      <alignment vertical="top"/>
    </xf>
    <xf numFmtId="0" fontId="6" fillId="3" borderId="18" xfId="0" applyFont="1" applyFill="1" applyBorder="1" applyAlignment="1">
      <alignment horizontal="center" vertical="top" shrinkToFit="1"/>
    </xf>
    <xf numFmtId="164" fontId="6" fillId="3" borderId="18" xfId="0" applyNumberFormat="1" applyFont="1" applyFill="1" applyBorder="1" applyAlignment="1">
      <alignment vertical="top" shrinkToFit="1"/>
    </xf>
    <xf numFmtId="4" fontId="6" fillId="3" borderId="18" xfId="0" applyNumberFormat="1" applyFont="1" applyFill="1" applyBorder="1" applyAlignment="1">
      <alignment vertical="top" shrinkToFit="1"/>
    </xf>
    <xf numFmtId="4" fontId="6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6" fillId="3" borderId="22" xfId="0" applyNumberFormat="1" applyFont="1" applyFill="1" applyBorder="1" applyAlignment="1">
      <alignment vertical="top"/>
    </xf>
    <xf numFmtId="49" fontId="6" fillId="3" borderId="18" xfId="0" applyNumberFormat="1" applyFont="1" applyFill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0" borderId="40" xfId="0" applyNumberFormat="1" applyFont="1" applyBorder="1" applyAlignment="1">
      <alignment horizontal="left" vertical="top" wrapText="1"/>
    </xf>
    <xf numFmtId="0" fontId="17" fillId="0" borderId="27" xfId="0" applyFont="1" applyBorder="1" applyAlignment="1">
      <alignment vertical="top"/>
    </xf>
    <xf numFmtId="49" fontId="20" fillId="6" borderId="37" xfId="0" applyNumberFormat="1" applyFont="1" applyFill="1" applyBorder="1" applyAlignment="1" applyProtection="1">
      <alignment horizontal="left" vertical="center" wrapText="1"/>
      <protection locked="0"/>
    </xf>
    <xf numFmtId="0" fontId="20" fillId="6" borderId="37" xfId="0" applyFont="1" applyFill="1" applyBorder="1" applyAlignment="1" applyProtection="1">
      <alignment horizontal="left" vertical="center" wrapText="1"/>
      <protection locked="0"/>
    </xf>
    <xf numFmtId="0" fontId="20" fillId="6" borderId="37" xfId="0" applyFont="1" applyFill="1" applyBorder="1" applyAlignment="1" applyProtection="1">
      <alignment horizontal="center" vertical="center" wrapText="1"/>
      <protection locked="0"/>
    </xf>
    <xf numFmtId="165" fontId="20" fillId="6" borderId="37" xfId="0" applyNumberFormat="1" applyFont="1" applyFill="1" applyBorder="1" applyAlignment="1" applyProtection="1">
      <alignment vertical="center"/>
      <protection locked="0"/>
    </xf>
    <xf numFmtId="4" fontId="20" fillId="6" borderId="37" xfId="0" applyNumberFormat="1" applyFont="1" applyFill="1" applyBorder="1" applyAlignment="1" applyProtection="1">
      <alignment vertical="center"/>
      <protection locked="0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9" fontId="21" fillId="0" borderId="37" xfId="2" quotePrefix="1" applyNumberFormat="1" applyFont="1" applyBorder="1"/>
    <xf numFmtId="49" fontId="21" fillId="0" borderId="37" xfId="2" applyNumberFormat="1" applyFont="1" applyBorder="1"/>
    <xf numFmtId="49" fontId="22" fillId="3" borderId="34" xfId="0" applyNumberFormat="1" applyFont="1" applyFill="1" applyBorder="1" applyAlignment="1">
      <alignment vertical="top"/>
    </xf>
    <xf numFmtId="49" fontId="21" fillId="0" borderId="46" xfId="3" applyNumberFormat="1" applyFont="1" applyBorder="1"/>
    <xf numFmtId="49" fontId="21" fillId="0" borderId="37" xfId="3" applyNumberFormat="1" applyFont="1" applyBorder="1"/>
    <xf numFmtId="49" fontId="6" fillId="3" borderId="10" xfId="0" applyNumberFormat="1" applyFont="1" applyFill="1" applyBorder="1" applyAlignment="1">
      <alignment vertical="top"/>
    </xf>
    <xf numFmtId="49" fontId="21" fillId="0" borderId="46" xfId="4" quotePrefix="1" applyNumberFormat="1" applyFont="1" applyBorder="1"/>
    <xf numFmtId="49" fontId="21" fillId="0" borderId="37" xfId="4" applyNumberFormat="1" applyFont="1" applyBorder="1"/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6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4" fillId="0" borderId="31" xfId="0" applyNumberFormat="1" applyFont="1" applyBorder="1" applyAlignment="1">
      <alignment vertical="center" wrapText="1"/>
    </xf>
    <xf numFmtId="49" fontId="4" fillId="0" borderId="3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5">
    <cellStyle name="Normální" xfId="0" builtinId="0"/>
    <cellStyle name="normální 2" xfId="1" xr:uid="{00000000-0005-0000-0000-000001000000}"/>
    <cellStyle name="Normální 3" xfId="2" xr:uid="{A0FB1D83-4C90-40A5-BD4C-FCFB58053CA3}"/>
    <cellStyle name="Normální 4" xfId="3" xr:uid="{F8B32E40-8F88-47E3-AB99-1ADFB032D715}"/>
    <cellStyle name="Normální 5" xfId="4" xr:uid="{83871DB1-2CF3-4F65-A197-706F92AD94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sheetProtection password="E7C2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1"/>
  <sheetViews>
    <sheetView showGridLines="0" tabSelected="1" topLeftCell="B7" zoomScaleNormal="100" zoomScaleSheetLayoutView="75" workbookViewId="0">
      <selection activeCell="I68" sqref="I6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3" t="s">
        <v>41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">
      <c r="A2" s="2"/>
      <c r="B2" s="73" t="s">
        <v>22</v>
      </c>
      <c r="C2" s="74"/>
      <c r="D2" s="75" t="s">
        <v>43</v>
      </c>
      <c r="E2" s="212" t="s">
        <v>678</v>
      </c>
      <c r="F2" s="213"/>
      <c r="G2" s="213"/>
      <c r="H2" s="213"/>
      <c r="I2" s="213"/>
      <c r="J2" s="214"/>
      <c r="O2" s="1"/>
    </row>
    <row r="3" spans="1:15" ht="27" hidden="1" customHeight="1" x14ac:dyDescent="0.2">
      <c r="A3" s="2"/>
      <c r="B3" s="76"/>
      <c r="C3" s="74"/>
      <c r="D3" s="77"/>
      <c r="E3" s="215"/>
      <c r="F3" s="216"/>
      <c r="G3" s="216"/>
      <c r="H3" s="216"/>
      <c r="I3" s="216"/>
      <c r="J3" s="217"/>
    </row>
    <row r="4" spans="1:15" ht="23.25" customHeight="1" x14ac:dyDescent="0.2">
      <c r="A4" s="2"/>
      <c r="B4" s="78"/>
      <c r="C4" s="79"/>
      <c r="D4" s="80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42</v>
      </c>
      <c r="D5" s="229" t="s">
        <v>44</v>
      </c>
      <c r="E5" s="230"/>
      <c r="F5" s="230"/>
      <c r="G5" s="230"/>
      <c r="H5" s="18" t="s">
        <v>40</v>
      </c>
      <c r="I5" s="82" t="s">
        <v>48</v>
      </c>
      <c r="J5" s="8"/>
    </row>
    <row r="6" spans="1:15" ht="15.75" customHeight="1" x14ac:dyDescent="0.2">
      <c r="A6" s="2"/>
      <c r="B6" s="28"/>
      <c r="C6" s="53"/>
      <c r="D6" s="231" t="s">
        <v>45</v>
      </c>
      <c r="E6" s="232"/>
      <c r="F6" s="232"/>
      <c r="G6" s="232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81" t="s">
        <v>47</v>
      </c>
      <c r="E7" s="233" t="s">
        <v>46</v>
      </c>
      <c r="F7" s="234"/>
      <c r="G7" s="23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3" t="s">
        <v>49</v>
      </c>
      <c r="H8" s="18" t="s">
        <v>40</v>
      </c>
      <c r="I8" s="82" t="s">
        <v>50</v>
      </c>
      <c r="J8" s="8"/>
    </row>
    <row r="9" spans="1:15" ht="15.75" hidden="1" customHeight="1" x14ac:dyDescent="0.2">
      <c r="A9" s="2"/>
      <c r="B9" s="2"/>
      <c r="D9" s="83"/>
      <c r="H9" s="18" t="s">
        <v>34</v>
      </c>
      <c r="I9" s="82" t="s">
        <v>51</v>
      </c>
      <c r="J9" s="8"/>
    </row>
    <row r="10" spans="1:15" ht="15.75" hidden="1" customHeight="1" x14ac:dyDescent="0.2">
      <c r="A10" s="2"/>
      <c r="B10" s="35"/>
      <c r="C10" s="54"/>
      <c r="D10" s="81"/>
      <c r="E10" s="84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9"/>
      <c r="E11" s="219"/>
      <c r="F11" s="219"/>
      <c r="G11" s="219"/>
      <c r="H11" s="18" t="s">
        <v>40</v>
      </c>
      <c r="I11" s="86"/>
      <c r="J11" s="8"/>
    </row>
    <row r="12" spans="1:15" ht="15.75" customHeight="1" x14ac:dyDescent="0.2">
      <c r="A12" s="2"/>
      <c r="B12" s="28"/>
      <c r="C12" s="53"/>
      <c r="D12" s="224"/>
      <c r="E12" s="224"/>
      <c r="F12" s="224"/>
      <c r="G12" s="224"/>
      <c r="H12" s="18" t="s">
        <v>34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27"/>
      <c r="F13" s="228"/>
      <c r="G13" s="228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18"/>
      <c r="F15" s="218"/>
      <c r="G15" s="220"/>
      <c r="H15" s="220"/>
      <c r="I15" s="220" t="s">
        <v>29</v>
      </c>
      <c r="J15" s="221"/>
    </row>
    <row r="16" spans="1:15" ht="23.25" customHeight="1" x14ac:dyDescent="0.2">
      <c r="A16" s="139" t="s">
        <v>24</v>
      </c>
      <c r="B16" s="38" t="s">
        <v>24</v>
      </c>
      <c r="C16" s="59"/>
      <c r="D16" s="60"/>
      <c r="E16" s="209"/>
      <c r="F16" s="210"/>
      <c r="G16" s="209"/>
      <c r="H16" s="210"/>
      <c r="I16" s="209">
        <f>SUMIF(F53:F67,A16,I53:I67)+SUMIF(F53:F67,"PSU",I53:I67)</f>
        <v>0</v>
      </c>
      <c r="J16" s="211"/>
    </row>
    <row r="17" spans="1:10" ht="23.25" customHeight="1" x14ac:dyDescent="0.2">
      <c r="A17" s="139" t="s">
        <v>25</v>
      </c>
      <c r="B17" s="38" t="s">
        <v>25</v>
      </c>
      <c r="C17" s="59"/>
      <c r="D17" s="60"/>
      <c r="E17" s="209"/>
      <c r="F17" s="210"/>
      <c r="G17" s="209"/>
      <c r="H17" s="210"/>
      <c r="I17" s="209">
        <f>SUMIF(F53:F67,A17,I53:I67)</f>
        <v>0</v>
      </c>
      <c r="J17" s="211"/>
    </row>
    <row r="18" spans="1:10" ht="23.25" customHeight="1" x14ac:dyDescent="0.2">
      <c r="A18" s="139" t="s">
        <v>26</v>
      </c>
      <c r="B18" s="38" t="s">
        <v>26</v>
      </c>
      <c r="C18" s="59"/>
      <c r="D18" s="60"/>
      <c r="E18" s="209"/>
      <c r="F18" s="210"/>
      <c r="G18" s="209"/>
      <c r="H18" s="210"/>
      <c r="I18" s="209">
        <f>SUMIF(F53:F67,A18,I53:I67)</f>
        <v>0</v>
      </c>
      <c r="J18" s="211"/>
    </row>
    <row r="19" spans="1:10" ht="23.25" customHeight="1" x14ac:dyDescent="0.2">
      <c r="A19" s="139" t="s">
        <v>95</v>
      </c>
      <c r="B19" s="38" t="s">
        <v>27</v>
      </c>
      <c r="C19" s="59"/>
      <c r="D19" s="60"/>
      <c r="E19" s="209"/>
      <c r="F19" s="210"/>
      <c r="G19" s="209"/>
      <c r="H19" s="210"/>
      <c r="I19" s="209">
        <f>SUMIF(F53:F67,A19,I53:I67)</f>
        <v>0</v>
      </c>
      <c r="J19" s="211"/>
    </row>
    <row r="20" spans="1:10" ht="23.25" customHeight="1" x14ac:dyDescent="0.2">
      <c r="A20" s="139" t="s">
        <v>96</v>
      </c>
      <c r="B20" s="38" t="s">
        <v>28</v>
      </c>
      <c r="C20" s="59"/>
      <c r="D20" s="60"/>
      <c r="E20" s="209"/>
      <c r="F20" s="210"/>
      <c r="G20" s="209"/>
      <c r="H20" s="210"/>
      <c r="I20" s="209">
        <f>SUMIF(F53:F67,A20,I53:I67)</f>
        <v>0</v>
      </c>
      <c r="J20" s="211"/>
    </row>
    <row r="21" spans="1:10" ht="23.25" customHeight="1" x14ac:dyDescent="0.2">
      <c r="A21" s="2"/>
      <c r="B21" s="48" t="s">
        <v>29</v>
      </c>
      <c r="C21" s="61"/>
      <c r="D21" s="62"/>
      <c r="E21" s="222"/>
      <c r="F21" s="223"/>
      <c r="G21" s="222"/>
      <c r="H21" s="223"/>
      <c r="I21" s="222">
        <f>SUM(I16:J20)</f>
        <v>0</v>
      </c>
      <c r="J21" s="240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38">
        <f>ZakladDPHSniVypocet</f>
        <v>0</v>
      </c>
      <c r="H23" s="239"/>
      <c r="I23" s="23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36">
        <f>IF(A24&gt;50, ROUNDUP(A23, 0), ROUNDDOWN(A23, 0))</f>
        <v>0</v>
      </c>
      <c r="H24" s="237"/>
      <c r="I24" s="23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38">
        <f>I21</f>
        <v>0</v>
      </c>
      <c r="H25" s="239"/>
      <c r="I25" s="23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06">
        <f>IF(A26&gt;50, ROUNDUP(A25, 0), ROUNDDOWN(A25, 0))</f>
        <v>0</v>
      </c>
      <c r="H26" s="207"/>
      <c r="I26" s="20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08">
        <f>CenaCelkem-(ZakladDPHSni+DPHSni+ZakladDPHZakl+DPHZakl)</f>
        <v>0</v>
      </c>
      <c r="H27" s="208"/>
      <c r="I27" s="208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41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41">
        <f>IF(A29&gt;50, ROUNDUP(A27, 0), ROUNDDOWN(A27, 0))</f>
        <v>0</v>
      </c>
      <c r="H29" s="241"/>
      <c r="I29" s="241"/>
      <c r="J29" s="120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43"/>
      <c r="E34" s="244"/>
      <c r="G34" s="245"/>
      <c r="H34" s="246"/>
      <c r="I34" s="246"/>
      <c r="J34" s="25"/>
    </row>
    <row r="35" spans="1:10" ht="12.75" customHeight="1" x14ac:dyDescent="0.2">
      <c r="A35" s="2"/>
      <c r="B35" s="2"/>
      <c r="D35" s="235" t="s">
        <v>2</v>
      </c>
      <c r="E35" s="235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52</v>
      </c>
      <c r="C39" s="247"/>
      <c r="D39" s="247"/>
      <c r="E39" s="247"/>
      <c r="F39" s="100">
        <f>'2 01 Pol'!AE39+'2 02 Pol'!AE33+'2 03 Pol'!AE157+'2 04 Pol'!AE129</f>
        <v>0</v>
      </c>
      <c r="G39" s="101">
        <f>'2 01 Pol'!AF39+'2 02 Pol'!AF33+'2 03 Pol'!AF157+'2 04 Pol'!AF129</f>
        <v>0</v>
      </c>
      <c r="H39" s="102">
        <f t="shared" ref="H39:H45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48" t="s">
        <v>53</v>
      </c>
      <c r="D40" s="248"/>
      <c r="E40" s="248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54</v>
      </c>
      <c r="C41" s="248" t="s">
        <v>55</v>
      </c>
      <c r="D41" s="248"/>
      <c r="E41" s="248"/>
      <c r="F41" s="105">
        <f>'2 01 Pol'!AE39+'2 02 Pol'!AE33+'2 03 Pol'!AE157+'2 04 Pol'!AE129</f>
        <v>0</v>
      </c>
      <c r="G41" s="106">
        <f xml:space="preserve"> G42+G43+G44+G45</f>
        <v>0</v>
      </c>
      <c r="H41" s="106">
        <f t="shared" si="1"/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89">
        <v>3</v>
      </c>
      <c r="B42" s="108" t="s">
        <v>56</v>
      </c>
      <c r="C42" s="247" t="s">
        <v>57</v>
      </c>
      <c r="D42" s="247"/>
      <c r="E42" s="247"/>
      <c r="F42" s="109">
        <f>'2 01 Pol'!AE39</f>
        <v>0</v>
      </c>
      <c r="G42" s="102">
        <f>'2 01 Pol'!AF39</f>
        <v>0</v>
      </c>
      <c r="H42" s="102">
        <f t="shared" si="1"/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9">
        <v>3</v>
      </c>
      <c r="B43" s="108" t="s">
        <v>58</v>
      </c>
      <c r="C43" s="247" t="s">
        <v>59</v>
      </c>
      <c r="D43" s="247"/>
      <c r="E43" s="247"/>
      <c r="F43" s="109">
        <f>'2 02 Pol'!AE33</f>
        <v>0</v>
      </c>
      <c r="G43" s="102">
        <f>'2 02 Pol'!AF33</f>
        <v>0</v>
      </c>
      <c r="H43" s="102">
        <f t="shared" si="1"/>
        <v>0</v>
      </c>
      <c r="I43" s="102">
        <f>F43+G43+H43</f>
        <v>0</v>
      </c>
      <c r="J43" s="103" t="str">
        <f>IF(CenaCelkemVypocet=0,"",I43/CenaCelkemVypocet*100)</f>
        <v/>
      </c>
    </row>
    <row r="44" spans="1:10" ht="25.5" customHeight="1" x14ac:dyDescent="0.2">
      <c r="A44" s="89">
        <v>3</v>
      </c>
      <c r="B44" s="108" t="s">
        <v>60</v>
      </c>
      <c r="C44" s="247" t="s">
        <v>61</v>
      </c>
      <c r="D44" s="247"/>
      <c r="E44" s="247"/>
      <c r="F44" s="109">
        <f>'2 03 Pol'!AE157</f>
        <v>0</v>
      </c>
      <c r="G44" s="102">
        <f>'2 03 Pol'!G157</f>
        <v>0</v>
      </c>
      <c r="H44" s="102">
        <f t="shared" si="1"/>
        <v>0</v>
      </c>
      <c r="I44" s="102">
        <f>F44+G44+H44</f>
        <v>0</v>
      </c>
      <c r="J44" s="103" t="str">
        <f>IF(CenaCelkemVypocet=0,"",I44/CenaCelkemVypocet*100)</f>
        <v/>
      </c>
    </row>
    <row r="45" spans="1:10" ht="25.5" customHeight="1" x14ac:dyDescent="0.2">
      <c r="A45" s="89">
        <v>3</v>
      </c>
      <c r="B45" s="108" t="s">
        <v>62</v>
      </c>
      <c r="C45" s="247" t="s">
        <v>63</v>
      </c>
      <c r="D45" s="247"/>
      <c r="E45" s="247"/>
      <c r="F45" s="109">
        <f>'2 04 Pol'!AE129</f>
        <v>0</v>
      </c>
      <c r="G45" s="102">
        <f>'2 04 Pol'!AF129</f>
        <v>0</v>
      </c>
      <c r="H45" s="102">
        <f t="shared" si="1"/>
        <v>0</v>
      </c>
      <c r="I45" s="102">
        <f>F45+G45+H45</f>
        <v>0</v>
      </c>
      <c r="J45" s="103" t="str">
        <f>IF(CenaCelkemVypocet=0,"",I45/CenaCelkemVypocet*100)</f>
        <v/>
      </c>
    </row>
    <row r="46" spans="1:10" ht="25.5" customHeight="1" x14ac:dyDescent="0.2">
      <c r="A46" s="89"/>
      <c r="B46" s="249" t="s">
        <v>64</v>
      </c>
      <c r="C46" s="250"/>
      <c r="D46" s="250"/>
      <c r="E46" s="251"/>
      <c r="F46" s="110">
        <f>SUMIF(A39:A45,"=1",F39:F45)</f>
        <v>0</v>
      </c>
      <c r="G46" s="111">
        <f>G41</f>
        <v>0</v>
      </c>
      <c r="H46" s="111">
        <f>SUMIF(A39:A45,"=1",H39:H45)</f>
        <v>0</v>
      </c>
      <c r="I46" s="111">
        <f>SUMIF(A39:A45,"=1",I39:I45)</f>
        <v>0</v>
      </c>
      <c r="J46" s="112">
        <f>SUMIF(A39:A45,"=1",J39:J45)</f>
        <v>0</v>
      </c>
    </row>
    <row r="50" spans="1:10" ht="15.75" x14ac:dyDescent="0.25">
      <c r="B50" s="121" t="s">
        <v>66</v>
      </c>
    </row>
    <row r="52" spans="1:10" ht="25.5" customHeight="1" x14ac:dyDescent="0.2">
      <c r="A52" s="123"/>
      <c r="B52" s="126" t="s">
        <v>17</v>
      </c>
      <c r="C52" s="126" t="s">
        <v>5</v>
      </c>
      <c r="D52" s="127"/>
      <c r="E52" s="127"/>
      <c r="F52" s="128" t="s">
        <v>67</v>
      </c>
      <c r="G52" s="128"/>
      <c r="H52" s="128"/>
      <c r="I52" s="128" t="s">
        <v>29</v>
      </c>
      <c r="J52" s="128" t="s">
        <v>0</v>
      </c>
    </row>
    <row r="53" spans="1:10" ht="36.75" customHeight="1" x14ac:dyDescent="0.2">
      <c r="A53" s="124"/>
      <c r="B53" s="129" t="s">
        <v>68</v>
      </c>
      <c r="C53" s="252" t="s">
        <v>69</v>
      </c>
      <c r="D53" s="253"/>
      <c r="E53" s="253"/>
      <c r="F53" s="137" t="s">
        <v>24</v>
      </c>
      <c r="G53" s="130"/>
      <c r="H53" s="130"/>
      <c r="I53" s="130">
        <f>'2 04 Pol'!G8</f>
        <v>0</v>
      </c>
      <c r="J53" s="135" t="str">
        <f>IF(I68=0,"",I53/I68*100)</f>
        <v/>
      </c>
    </row>
    <row r="54" spans="1:10" ht="36.75" customHeight="1" x14ac:dyDescent="0.2">
      <c r="A54" s="124"/>
      <c r="B54" s="129" t="s">
        <v>70</v>
      </c>
      <c r="C54" s="252" t="s">
        <v>71</v>
      </c>
      <c r="D54" s="253"/>
      <c r="E54" s="253"/>
      <c r="F54" s="137" t="s">
        <v>24</v>
      </c>
      <c r="G54" s="130"/>
      <c r="H54" s="130"/>
      <c r="I54" s="130">
        <f>'2 04 Pol'!G76</f>
        <v>0</v>
      </c>
      <c r="J54" s="135" t="str">
        <f>IF(I68=0,"",I54/I68*100)</f>
        <v/>
      </c>
    </row>
    <row r="55" spans="1:10" ht="36.75" customHeight="1" x14ac:dyDescent="0.2">
      <c r="A55" s="124"/>
      <c r="B55" s="129" t="s">
        <v>72</v>
      </c>
      <c r="C55" s="252" t="s">
        <v>73</v>
      </c>
      <c r="D55" s="253"/>
      <c r="E55" s="253"/>
      <c r="F55" s="137" t="s">
        <v>24</v>
      </c>
      <c r="G55" s="130"/>
      <c r="H55" s="130"/>
      <c r="I55" s="130">
        <f>'2 04 Pol'!G110</f>
        <v>0</v>
      </c>
      <c r="J55" s="135" t="str">
        <f>IF(I68=0,"",I55/I68*100)</f>
        <v/>
      </c>
    </row>
    <row r="56" spans="1:10" ht="36.75" customHeight="1" x14ac:dyDescent="0.2">
      <c r="A56" s="124"/>
      <c r="B56" s="129" t="s">
        <v>74</v>
      </c>
      <c r="C56" s="252" t="s">
        <v>75</v>
      </c>
      <c r="D56" s="253"/>
      <c r="E56" s="253"/>
      <c r="F56" s="137" t="s">
        <v>25</v>
      </c>
      <c r="G56" s="130"/>
      <c r="H56" s="130"/>
      <c r="I56" s="130">
        <f>'2 03 Pol'!G8</f>
        <v>0</v>
      </c>
      <c r="J56" s="135" t="str">
        <f>IF(I68=0,"",I56/I68*100)</f>
        <v/>
      </c>
    </row>
    <row r="57" spans="1:10" ht="36.75" customHeight="1" x14ac:dyDescent="0.2">
      <c r="A57" s="124"/>
      <c r="B57" s="129" t="s">
        <v>76</v>
      </c>
      <c r="C57" s="252" t="s">
        <v>57</v>
      </c>
      <c r="D57" s="253"/>
      <c r="E57" s="253"/>
      <c r="F57" s="137" t="s">
        <v>25</v>
      </c>
      <c r="G57" s="130"/>
      <c r="H57" s="130"/>
      <c r="I57" s="130">
        <f>'2 01 Pol'!G8</f>
        <v>0</v>
      </c>
      <c r="J57" s="135" t="str">
        <f>IF(I68=0,"",I57/I68*100)</f>
        <v/>
      </c>
    </row>
    <row r="58" spans="1:10" ht="36.75" customHeight="1" x14ac:dyDescent="0.2">
      <c r="A58" s="124"/>
      <c r="B58" s="129" t="s">
        <v>77</v>
      </c>
      <c r="C58" s="252" t="s">
        <v>59</v>
      </c>
      <c r="D58" s="253"/>
      <c r="E58" s="253"/>
      <c r="F58" s="137" t="s">
        <v>25</v>
      </c>
      <c r="G58" s="130"/>
      <c r="H58" s="130"/>
      <c r="I58" s="130">
        <f>'2 02 Pol'!G8</f>
        <v>0</v>
      </c>
      <c r="J58" s="135" t="str">
        <f>IF(I68=0,"",I58/I68*100)</f>
        <v/>
      </c>
    </row>
    <row r="59" spans="1:10" ht="36.75" customHeight="1" x14ac:dyDescent="0.2">
      <c r="A59" s="124"/>
      <c r="B59" s="129" t="s">
        <v>78</v>
      </c>
      <c r="C59" s="252" t="s">
        <v>79</v>
      </c>
      <c r="D59" s="253"/>
      <c r="E59" s="253"/>
      <c r="F59" s="137" t="s">
        <v>25</v>
      </c>
      <c r="G59" s="130"/>
      <c r="H59" s="130"/>
      <c r="I59" s="130">
        <f>'2 03 Pol'!G17</f>
        <v>0</v>
      </c>
      <c r="J59" s="135" t="str">
        <f>IF(I68=0,"",I59/I68*100)</f>
        <v/>
      </c>
    </row>
    <row r="60" spans="1:10" ht="36.75" customHeight="1" x14ac:dyDescent="0.2">
      <c r="A60" s="124"/>
      <c r="B60" s="129" t="s">
        <v>80</v>
      </c>
      <c r="C60" s="252" t="s">
        <v>81</v>
      </c>
      <c r="D60" s="253"/>
      <c r="E60" s="253"/>
      <c r="F60" s="137" t="s">
        <v>25</v>
      </c>
      <c r="G60" s="130"/>
      <c r="H60" s="130"/>
      <c r="I60" s="130">
        <f>'2 03 Pol'!G25</f>
        <v>0</v>
      </c>
      <c r="J60" s="135" t="str">
        <f>IF(I68=0,"",I60/I68*100)</f>
        <v/>
      </c>
    </row>
    <row r="61" spans="1:10" ht="36.75" customHeight="1" x14ac:dyDescent="0.2">
      <c r="A61" s="124"/>
      <c r="B61" s="129" t="s">
        <v>82</v>
      </c>
      <c r="C61" s="252" t="s">
        <v>83</v>
      </c>
      <c r="D61" s="253"/>
      <c r="E61" s="253"/>
      <c r="F61" s="137" t="s">
        <v>25</v>
      </c>
      <c r="G61" s="130"/>
      <c r="H61" s="130"/>
      <c r="I61" s="130">
        <f>'2 03 Pol'!G45</f>
        <v>0</v>
      </c>
      <c r="J61" s="135" t="str">
        <f>IF(I68=0,"",I61/I68*100)</f>
        <v/>
      </c>
    </row>
    <row r="62" spans="1:10" ht="36.75" customHeight="1" x14ac:dyDescent="0.2">
      <c r="A62" s="124"/>
      <c r="B62" s="129" t="s">
        <v>84</v>
      </c>
      <c r="C62" s="252" t="s">
        <v>85</v>
      </c>
      <c r="D62" s="253"/>
      <c r="E62" s="253"/>
      <c r="F62" s="137" t="s">
        <v>25</v>
      </c>
      <c r="G62" s="130"/>
      <c r="H62" s="130"/>
      <c r="I62" s="130">
        <f>'2 03 Pol'!G63</f>
        <v>0</v>
      </c>
      <c r="J62" s="135" t="str">
        <f>IF(I68=0,"",I62/I68*100)</f>
        <v/>
      </c>
    </row>
    <row r="63" spans="1:10" ht="36.75" customHeight="1" x14ac:dyDescent="0.2">
      <c r="A63" s="124"/>
      <c r="B63" s="129" t="s">
        <v>86</v>
      </c>
      <c r="C63" s="252" t="s">
        <v>87</v>
      </c>
      <c r="D63" s="253"/>
      <c r="E63" s="253"/>
      <c r="F63" s="137" t="s">
        <v>25</v>
      </c>
      <c r="G63" s="130"/>
      <c r="H63" s="130"/>
      <c r="I63" s="130">
        <f>'2 03 Pol'!G83</f>
        <v>0</v>
      </c>
      <c r="J63" s="135" t="str">
        <f>IF(I68=0,"",I63/I68*100)</f>
        <v/>
      </c>
    </row>
    <row r="64" spans="1:10" ht="36.75" customHeight="1" x14ac:dyDescent="0.2">
      <c r="A64" s="124"/>
      <c r="B64" s="129" t="s">
        <v>88</v>
      </c>
      <c r="C64" s="252" t="s">
        <v>89</v>
      </c>
      <c r="D64" s="253"/>
      <c r="E64" s="253"/>
      <c r="F64" s="137" t="s">
        <v>25</v>
      </c>
      <c r="G64" s="130"/>
      <c r="H64" s="130"/>
      <c r="I64" s="130">
        <f>'2 03 Pol'!G95</f>
        <v>0</v>
      </c>
      <c r="J64" s="135" t="str">
        <f>IF(I68=0,"",I64/I68*100)</f>
        <v/>
      </c>
    </row>
    <row r="65" spans="1:10" ht="36.75" customHeight="1" x14ac:dyDescent="0.2">
      <c r="A65" s="124"/>
      <c r="B65" s="129" t="s">
        <v>90</v>
      </c>
      <c r="C65" s="252" t="s">
        <v>91</v>
      </c>
      <c r="D65" s="253"/>
      <c r="E65" s="253"/>
      <c r="F65" s="137" t="s">
        <v>25</v>
      </c>
      <c r="G65" s="130"/>
      <c r="H65" s="130"/>
      <c r="I65" s="130">
        <f>'2 03 Pol'!G132</f>
        <v>0</v>
      </c>
      <c r="J65" s="135" t="str">
        <f>IF(I68=0,"",I65/I68*100)</f>
        <v/>
      </c>
    </row>
    <row r="66" spans="1:10" ht="36.75" customHeight="1" x14ac:dyDescent="0.2">
      <c r="A66" s="124"/>
      <c r="B66" s="129" t="s">
        <v>92</v>
      </c>
      <c r="C66" s="252" t="s">
        <v>93</v>
      </c>
      <c r="D66" s="253"/>
      <c r="E66" s="253"/>
      <c r="F66" s="137" t="s">
        <v>25</v>
      </c>
      <c r="G66" s="130"/>
      <c r="H66" s="130"/>
      <c r="I66" s="130">
        <f>'2 03 Pol'!G136</f>
        <v>0</v>
      </c>
      <c r="J66" s="135" t="str">
        <f>IF(I68=0,"",I66/I68*100)</f>
        <v/>
      </c>
    </row>
    <row r="67" spans="1:10" ht="36.75" customHeight="1" x14ac:dyDescent="0.2">
      <c r="A67" s="124"/>
      <c r="B67" s="129" t="s">
        <v>94</v>
      </c>
      <c r="C67" s="252" t="s">
        <v>93</v>
      </c>
      <c r="D67" s="253"/>
      <c r="E67" s="253"/>
      <c r="F67" s="137" t="s">
        <v>25</v>
      </c>
      <c r="G67" s="130"/>
      <c r="H67" s="130"/>
      <c r="I67" s="130">
        <f>'2 04 Pol'!G119</f>
        <v>0</v>
      </c>
      <c r="J67" s="135" t="str">
        <f>IF(I68=0,"",I67/I68*100)</f>
        <v/>
      </c>
    </row>
    <row r="68" spans="1:10" ht="25.5" customHeight="1" x14ac:dyDescent="0.2">
      <c r="A68" s="125"/>
      <c r="B68" s="131" t="s">
        <v>1</v>
      </c>
      <c r="C68" s="132"/>
      <c r="D68" s="133"/>
      <c r="E68" s="133"/>
      <c r="F68" s="138"/>
      <c r="G68" s="134"/>
      <c r="H68" s="134"/>
      <c r="I68" s="134">
        <f>SUM(I53:I67)</f>
        <v>0</v>
      </c>
      <c r="J68" s="136">
        <f>SUM(J53:J67)</f>
        <v>0</v>
      </c>
    </row>
    <row r="69" spans="1:10" x14ac:dyDescent="0.2">
      <c r="F69" s="87"/>
      <c r="G69" s="87"/>
      <c r="H69" s="87"/>
      <c r="I69" s="87"/>
      <c r="J69" s="88"/>
    </row>
    <row r="70" spans="1:10" x14ac:dyDescent="0.2">
      <c r="F70" s="87"/>
      <c r="G70" s="87"/>
      <c r="H70" s="87"/>
      <c r="I70" s="87"/>
      <c r="J70" s="88"/>
    </row>
    <row r="71" spans="1:10" x14ac:dyDescent="0.2">
      <c r="F71" s="87"/>
      <c r="G71" s="87"/>
      <c r="H71" s="87"/>
      <c r="I71" s="87"/>
      <c r="J71" s="88"/>
    </row>
  </sheetData>
  <sheetProtection algorithmName="SHA-512" hashValue="WS9Rm0NvxA2mDim+g4lFFMVzQdWuUhoJs8RZPBSbyeH1fRLU6hJ88YHvA42L28jssy4QhPaXZtB4yhvZ1OcTaQ==" saltValue="04XCN+QmMzZGH6H/o2/Ja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50" t="s">
        <v>7</v>
      </c>
      <c r="B2" s="49"/>
      <c r="C2" s="256"/>
      <c r="D2" s="256"/>
      <c r="E2" s="256"/>
      <c r="F2" s="256"/>
      <c r="G2" s="257"/>
    </row>
    <row r="3" spans="1:7" ht="24.95" customHeight="1" x14ac:dyDescent="0.2">
      <c r="A3" s="50" t="s">
        <v>8</v>
      </c>
      <c r="B3" s="49"/>
      <c r="C3" s="256"/>
      <c r="D3" s="256"/>
      <c r="E3" s="256"/>
      <c r="F3" s="256"/>
      <c r="G3" s="257"/>
    </row>
    <row r="4" spans="1:7" ht="24.95" customHeight="1" x14ac:dyDescent="0.2">
      <c r="A4" s="50" t="s">
        <v>9</v>
      </c>
      <c r="B4" s="49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sheetProtection password="E7C2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23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97</v>
      </c>
      <c r="B1" s="258"/>
      <c r="C1" s="258"/>
      <c r="D1" s="258"/>
      <c r="E1" s="258"/>
      <c r="F1" s="258"/>
      <c r="G1" s="258"/>
      <c r="AG1" t="s">
        <v>98</v>
      </c>
    </row>
    <row r="2" spans="1:60" ht="24.95" customHeight="1" x14ac:dyDescent="0.2">
      <c r="A2" s="140" t="s">
        <v>7</v>
      </c>
      <c r="B2" s="49" t="s">
        <v>43</v>
      </c>
      <c r="C2" s="259" t="s">
        <v>587</v>
      </c>
      <c r="D2" s="260"/>
      <c r="E2" s="260"/>
      <c r="F2" s="260"/>
      <c r="G2" s="261"/>
      <c r="AG2" t="s">
        <v>99</v>
      </c>
    </row>
    <row r="3" spans="1:60" ht="24.95" customHeight="1" x14ac:dyDescent="0.2">
      <c r="A3" s="140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2" t="s">
        <v>99</v>
      </c>
      <c r="AG3" t="s">
        <v>100</v>
      </c>
    </row>
    <row r="4" spans="1:60" ht="24.95" customHeight="1" x14ac:dyDescent="0.2">
      <c r="A4" s="141" t="s">
        <v>9</v>
      </c>
      <c r="B4" s="142" t="s">
        <v>56</v>
      </c>
      <c r="C4" s="262" t="s">
        <v>57</v>
      </c>
      <c r="D4" s="263"/>
      <c r="E4" s="263"/>
      <c r="F4" s="263"/>
      <c r="G4" s="264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29</v>
      </c>
      <c r="H6" s="147" t="s">
        <v>30</v>
      </c>
      <c r="I6" s="147" t="s">
        <v>108</v>
      </c>
      <c r="J6" s="147" t="s">
        <v>31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123</v>
      </c>
      <c r="B8" s="160" t="s">
        <v>76</v>
      </c>
      <c r="C8" s="180" t="s">
        <v>57</v>
      </c>
      <c r="D8" s="161"/>
      <c r="E8" s="162"/>
      <c r="F8" s="163"/>
      <c r="G8" s="163">
        <f>SUMIF(AG9:AG37,"&lt;&gt;NOR",G9:G37)</f>
        <v>0</v>
      </c>
      <c r="H8" s="163"/>
      <c r="I8" s="163">
        <f>SUM(I9:I37)</f>
        <v>40451.07</v>
      </c>
      <c r="J8" s="163"/>
      <c r="K8" s="163">
        <f>SUM(K9:K37)</f>
        <v>73459.77</v>
      </c>
      <c r="L8" s="163"/>
      <c r="M8" s="163">
        <f>SUM(M9:M37)</f>
        <v>0</v>
      </c>
      <c r="N8" s="163"/>
      <c r="O8" s="163">
        <f>SUM(O9:O37)</f>
        <v>0</v>
      </c>
      <c r="P8" s="163"/>
      <c r="Q8" s="163">
        <f>SUM(Q9:Q37)</f>
        <v>0</v>
      </c>
      <c r="R8" s="163"/>
      <c r="S8" s="163"/>
      <c r="T8" s="164"/>
      <c r="U8" s="158"/>
      <c r="V8" s="158">
        <f>SUM(V9:V37)</f>
        <v>0</v>
      </c>
      <c r="W8" s="158"/>
      <c r="X8" s="158"/>
      <c r="AG8" t="s">
        <v>124</v>
      </c>
    </row>
    <row r="9" spans="1:60" outlineLevel="1" x14ac:dyDescent="0.2">
      <c r="A9" s="172">
        <v>1</v>
      </c>
      <c r="B9" s="173" t="s">
        <v>125</v>
      </c>
      <c r="C9" s="181" t="s">
        <v>126</v>
      </c>
      <c r="D9" s="174" t="s">
        <v>127</v>
      </c>
      <c r="E9" s="175">
        <v>21</v>
      </c>
      <c r="F9" s="176"/>
      <c r="G9" s="177">
        <f t="shared" ref="G9:G37" si="0">ROUND(E9*F9,2)</f>
        <v>0</v>
      </c>
      <c r="H9" s="176">
        <v>0</v>
      </c>
      <c r="I9" s="177">
        <f t="shared" ref="I9:I37" si="1">ROUND(E9*H9,2)</f>
        <v>0</v>
      </c>
      <c r="J9" s="176">
        <v>374.35</v>
      </c>
      <c r="K9" s="177">
        <f t="shared" ref="K9:K37" si="2">ROUND(E9*J9,2)</f>
        <v>7861.35</v>
      </c>
      <c r="L9" s="177">
        <v>21</v>
      </c>
      <c r="M9" s="177">
        <f t="shared" ref="M9:M37" si="3">G9*(1+L9/100)</f>
        <v>0</v>
      </c>
      <c r="N9" s="177">
        <v>0</v>
      </c>
      <c r="O9" s="177">
        <f t="shared" ref="O9:O37" si="4">ROUND(E9*N9,2)</f>
        <v>0</v>
      </c>
      <c r="P9" s="177">
        <v>0</v>
      </c>
      <c r="Q9" s="177">
        <f t="shared" ref="Q9:Q37" si="5">ROUND(E9*P9,2)</f>
        <v>0</v>
      </c>
      <c r="R9" s="177"/>
      <c r="S9" s="177" t="s">
        <v>128</v>
      </c>
      <c r="T9" s="178" t="s">
        <v>129</v>
      </c>
      <c r="U9" s="157">
        <v>0</v>
      </c>
      <c r="V9" s="157">
        <f t="shared" ref="V9:V37" si="6">ROUND(E9*U9,2)</f>
        <v>0</v>
      </c>
      <c r="W9" s="157"/>
      <c r="X9" s="157" t="s">
        <v>130</v>
      </c>
      <c r="Y9" s="148"/>
      <c r="Z9" s="148"/>
      <c r="AA9" s="148"/>
      <c r="AB9" s="148"/>
      <c r="AC9" s="148"/>
      <c r="AD9" s="148"/>
      <c r="AE9" s="148"/>
      <c r="AF9" s="148"/>
      <c r="AG9" s="148" t="s">
        <v>131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132</v>
      </c>
      <c r="C10" s="181" t="s">
        <v>133</v>
      </c>
      <c r="D10" s="174" t="s">
        <v>127</v>
      </c>
      <c r="E10" s="175">
        <v>14</v>
      </c>
      <c r="F10" s="176"/>
      <c r="G10" s="177">
        <f t="shared" si="0"/>
        <v>0</v>
      </c>
      <c r="H10" s="176">
        <v>0</v>
      </c>
      <c r="I10" s="177">
        <f t="shared" si="1"/>
        <v>0</v>
      </c>
      <c r="J10" s="176">
        <v>443.83</v>
      </c>
      <c r="K10" s="177">
        <f t="shared" si="2"/>
        <v>6213.62</v>
      </c>
      <c r="L10" s="177">
        <v>21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 t="s">
        <v>128</v>
      </c>
      <c r="T10" s="178" t="s">
        <v>129</v>
      </c>
      <c r="U10" s="157">
        <v>0</v>
      </c>
      <c r="V10" s="157">
        <f t="shared" si="6"/>
        <v>0</v>
      </c>
      <c r="W10" s="157"/>
      <c r="X10" s="157" t="s">
        <v>130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131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134</v>
      </c>
      <c r="C11" s="181" t="s">
        <v>135</v>
      </c>
      <c r="D11" s="174" t="s">
        <v>127</v>
      </c>
      <c r="E11" s="175">
        <v>42</v>
      </c>
      <c r="F11" s="176"/>
      <c r="G11" s="177">
        <f t="shared" si="0"/>
        <v>0</v>
      </c>
      <c r="H11" s="176">
        <v>0</v>
      </c>
      <c r="I11" s="177">
        <f t="shared" si="1"/>
        <v>0</v>
      </c>
      <c r="J11" s="176">
        <v>316.27999999999997</v>
      </c>
      <c r="K11" s="177">
        <f t="shared" si="2"/>
        <v>13283.76</v>
      </c>
      <c r="L11" s="177">
        <v>21</v>
      </c>
      <c r="M11" s="177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 t="s">
        <v>128</v>
      </c>
      <c r="T11" s="178" t="s">
        <v>129</v>
      </c>
      <c r="U11" s="157">
        <v>0</v>
      </c>
      <c r="V11" s="157">
        <f t="shared" si="6"/>
        <v>0</v>
      </c>
      <c r="W11" s="157"/>
      <c r="X11" s="157" t="s">
        <v>130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136</v>
      </c>
      <c r="C12" s="181" t="s">
        <v>137</v>
      </c>
      <c r="D12" s="174" t="s">
        <v>127</v>
      </c>
      <c r="E12" s="175">
        <v>22</v>
      </c>
      <c r="F12" s="176"/>
      <c r="G12" s="177">
        <f t="shared" si="0"/>
        <v>0</v>
      </c>
      <c r="H12" s="176">
        <v>0</v>
      </c>
      <c r="I12" s="177">
        <f t="shared" si="1"/>
        <v>0</v>
      </c>
      <c r="J12" s="176">
        <v>382.65</v>
      </c>
      <c r="K12" s="177">
        <f t="shared" si="2"/>
        <v>8418.2999999999993</v>
      </c>
      <c r="L12" s="177">
        <v>21</v>
      </c>
      <c r="M12" s="177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7"/>
      <c r="S12" s="177" t="s">
        <v>128</v>
      </c>
      <c r="T12" s="178" t="s">
        <v>129</v>
      </c>
      <c r="U12" s="157">
        <v>0</v>
      </c>
      <c r="V12" s="157">
        <f t="shared" si="6"/>
        <v>0</v>
      </c>
      <c r="W12" s="157"/>
      <c r="X12" s="157" t="s">
        <v>130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73" t="s">
        <v>138</v>
      </c>
      <c r="C13" s="181" t="s">
        <v>139</v>
      </c>
      <c r="D13" s="174" t="s">
        <v>127</v>
      </c>
      <c r="E13" s="175">
        <v>18</v>
      </c>
      <c r="F13" s="176"/>
      <c r="G13" s="177">
        <f t="shared" si="0"/>
        <v>0</v>
      </c>
      <c r="H13" s="176">
        <v>0</v>
      </c>
      <c r="I13" s="177">
        <f t="shared" si="1"/>
        <v>0</v>
      </c>
      <c r="J13" s="176">
        <v>454.2</v>
      </c>
      <c r="K13" s="177">
        <f t="shared" si="2"/>
        <v>8175.6</v>
      </c>
      <c r="L13" s="177">
        <v>21</v>
      </c>
      <c r="M13" s="177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7"/>
      <c r="S13" s="177" t="s">
        <v>128</v>
      </c>
      <c r="T13" s="178" t="s">
        <v>129</v>
      </c>
      <c r="U13" s="157">
        <v>0</v>
      </c>
      <c r="V13" s="157">
        <f t="shared" si="6"/>
        <v>0</v>
      </c>
      <c r="W13" s="157"/>
      <c r="X13" s="157" t="s">
        <v>130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2">
        <v>6</v>
      </c>
      <c r="B14" s="173" t="s">
        <v>140</v>
      </c>
      <c r="C14" s="181" t="s">
        <v>141</v>
      </c>
      <c r="D14" s="174" t="s">
        <v>127</v>
      </c>
      <c r="E14" s="175">
        <v>42</v>
      </c>
      <c r="F14" s="176"/>
      <c r="G14" s="177">
        <f t="shared" si="0"/>
        <v>0</v>
      </c>
      <c r="H14" s="176">
        <v>0</v>
      </c>
      <c r="I14" s="177">
        <f t="shared" si="1"/>
        <v>0</v>
      </c>
      <c r="J14" s="176">
        <v>69.27</v>
      </c>
      <c r="K14" s="177">
        <f t="shared" si="2"/>
        <v>2909.34</v>
      </c>
      <c r="L14" s="177">
        <v>21</v>
      </c>
      <c r="M14" s="177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7"/>
      <c r="S14" s="177" t="s">
        <v>128</v>
      </c>
      <c r="T14" s="178" t="s">
        <v>129</v>
      </c>
      <c r="U14" s="157">
        <v>0</v>
      </c>
      <c r="V14" s="157">
        <f t="shared" si="6"/>
        <v>0</v>
      </c>
      <c r="W14" s="157"/>
      <c r="X14" s="157" t="s">
        <v>130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131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72">
        <v>7</v>
      </c>
      <c r="B15" s="173" t="s">
        <v>142</v>
      </c>
      <c r="C15" s="181" t="s">
        <v>143</v>
      </c>
      <c r="D15" s="174" t="s">
        <v>127</v>
      </c>
      <c r="E15" s="175">
        <v>75</v>
      </c>
      <c r="F15" s="176"/>
      <c r="G15" s="177">
        <f t="shared" si="0"/>
        <v>0</v>
      </c>
      <c r="H15" s="176">
        <v>0</v>
      </c>
      <c r="I15" s="177">
        <f t="shared" si="1"/>
        <v>0</v>
      </c>
      <c r="J15" s="176">
        <v>111.99</v>
      </c>
      <c r="K15" s="177">
        <f t="shared" si="2"/>
        <v>8399.25</v>
      </c>
      <c r="L15" s="177">
        <v>21</v>
      </c>
      <c r="M15" s="177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7"/>
      <c r="S15" s="177" t="s">
        <v>128</v>
      </c>
      <c r="T15" s="178" t="s">
        <v>129</v>
      </c>
      <c r="U15" s="157">
        <v>0</v>
      </c>
      <c r="V15" s="157">
        <f t="shared" si="6"/>
        <v>0</v>
      </c>
      <c r="W15" s="157"/>
      <c r="X15" s="157" t="s">
        <v>130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8</v>
      </c>
      <c r="B16" s="173" t="s">
        <v>144</v>
      </c>
      <c r="C16" s="181" t="s">
        <v>145</v>
      </c>
      <c r="D16" s="174" t="s">
        <v>127</v>
      </c>
      <c r="E16" s="175">
        <v>22</v>
      </c>
      <c r="F16" s="176"/>
      <c r="G16" s="177">
        <f t="shared" si="0"/>
        <v>0</v>
      </c>
      <c r="H16" s="176">
        <v>0</v>
      </c>
      <c r="I16" s="177">
        <f t="shared" si="1"/>
        <v>0</v>
      </c>
      <c r="J16" s="176">
        <v>36.61</v>
      </c>
      <c r="K16" s="177">
        <f t="shared" si="2"/>
        <v>805.42</v>
      </c>
      <c r="L16" s="177">
        <v>21</v>
      </c>
      <c r="M16" s="177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7"/>
      <c r="S16" s="177" t="s">
        <v>128</v>
      </c>
      <c r="T16" s="178" t="s">
        <v>129</v>
      </c>
      <c r="U16" s="157">
        <v>0</v>
      </c>
      <c r="V16" s="157">
        <f t="shared" si="6"/>
        <v>0</v>
      </c>
      <c r="W16" s="157"/>
      <c r="X16" s="157" t="s">
        <v>130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9</v>
      </c>
      <c r="B17" s="173" t="s">
        <v>146</v>
      </c>
      <c r="C17" s="181" t="s">
        <v>147</v>
      </c>
      <c r="D17" s="174" t="s">
        <v>127</v>
      </c>
      <c r="E17" s="175">
        <v>43</v>
      </c>
      <c r="F17" s="176"/>
      <c r="G17" s="177">
        <f t="shared" si="0"/>
        <v>0</v>
      </c>
      <c r="H17" s="176">
        <v>0</v>
      </c>
      <c r="I17" s="177">
        <f t="shared" si="1"/>
        <v>0</v>
      </c>
      <c r="J17" s="176">
        <v>39.51</v>
      </c>
      <c r="K17" s="177">
        <f t="shared" si="2"/>
        <v>1698.93</v>
      </c>
      <c r="L17" s="177">
        <v>21</v>
      </c>
      <c r="M17" s="177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7"/>
      <c r="S17" s="177" t="s">
        <v>128</v>
      </c>
      <c r="T17" s="178" t="s">
        <v>129</v>
      </c>
      <c r="U17" s="157">
        <v>0</v>
      </c>
      <c r="V17" s="157">
        <f t="shared" si="6"/>
        <v>0</v>
      </c>
      <c r="W17" s="157"/>
      <c r="X17" s="157" t="s">
        <v>130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10</v>
      </c>
      <c r="B18" s="173" t="s">
        <v>148</v>
      </c>
      <c r="C18" s="181" t="s">
        <v>149</v>
      </c>
      <c r="D18" s="174" t="s">
        <v>127</v>
      </c>
      <c r="E18" s="175">
        <v>32</v>
      </c>
      <c r="F18" s="176"/>
      <c r="G18" s="177">
        <f t="shared" si="0"/>
        <v>0</v>
      </c>
      <c r="H18" s="176">
        <v>0</v>
      </c>
      <c r="I18" s="177">
        <f t="shared" si="1"/>
        <v>0</v>
      </c>
      <c r="J18" s="176">
        <v>65.95</v>
      </c>
      <c r="K18" s="177">
        <f t="shared" si="2"/>
        <v>2110.4</v>
      </c>
      <c r="L18" s="177">
        <v>21</v>
      </c>
      <c r="M18" s="177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7"/>
      <c r="S18" s="177" t="s">
        <v>128</v>
      </c>
      <c r="T18" s="178" t="s">
        <v>129</v>
      </c>
      <c r="U18" s="157">
        <v>0</v>
      </c>
      <c r="V18" s="157">
        <f t="shared" si="6"/>
        <v>0</v>
      </c>
      <c r="W18" s="157"/>
      <c r="X18" s="157" t="s">
        <v>130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11</v>
      </c>
      <c r="B19" s="173" t="s">
        <v>150</v>
      </c>
      <c r="C19" s="181" t="s">
        <v>151</v>
      </c>
      <c r="D19" s="174" t="s">
        <v>152</v>
      </c>
      <c r="E19" s="175">
        <v>2</v>
      </c>
      <c r="F19" s="176"/>
      <c r="G19" s="177">
        <f t="shared" si="0"/>
        <v>0</v>
      </c>
      <c r="H19" s="176">
        <v>0</v>
      </c>
      <c r="I19" s="177">
        <f t="shared" si="1"/>
        <v>0</v>
      </c>
      <c r="J19" s="176">
        <v>68.959999999999994</v>
      </c>
      <c r="K19" s="177">
        <f t="shared" si="2"/>
        <v>137.91999999999999</v>
      </c>
      <c r="L19" s="177">
        <v>21</v>
      </c>
      <c r="M19" s="177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7"/>
      <c r="S19" s="177" t="s">
        <v>128</v>
      </c>
      <c r="T19" s="178" t="s">
        <v>129</v>
      </c>
      <c r="U19" s="157">
        <v>0</v>
      </c>
      <c r="V19" s="157">
        <f t="shared" si="6"/>
        <v>0</v>
      </c>
      <c r="W19" s="157"/>
      <c r="X19" s="157" t="s">
        <v>130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131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12</v>
      </c>
      <c r="B20" s="173" t="s">
        <v>153</v>
      </c>
      <c r="C20" s="181" t="s">
        <v>154</v>
      </c>
      <c r="D20" s="174" t="s">
        <v>152</v>
      </c>
      <c r="E20" s="175">
        <v>1</v>
      </c>
      <c r="F20" s="176"/>
      <c r="G20" s="177">
        <f t="shared" si="0"/>
        <v>0</v>
      </c>
      <c r="H20" s="176">
        <v>0</v>
      </c>
      <c r="I20" s="177">
        <f t="shared" si="1"/>
        <v>0</v>
      </c>
      <c r="J20" s="176">
        <v>585.9</v>
      </c>
      <c r="K20" s="177">
        <f t="shared" si="2"/>
        <v>585.9</v>
      </c>
      <c r="L20" s="177">
        <v>21</v>
      </c>
      <c r="M20" s="177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7"/>
      <c r="S20" s="177" t="s">
        <v>128</v>
      </c>
      <c r="T20" s="178" t="s">
        <v>129</v>
      </c>
      <c r="U20" s="157">
        <v>0</v>
      </c>
      <c r="V20" s="157">
        <f t="shared" si="6"/>
        <v>0</v>
      </c>
      <c r="W20" s="157"/>
      <c r="X20" s="157" t="s">
        <v>130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13</v>
      </c>
      <c r="B21" s="173" t="s">
        <v>155</v>
      </c>
      <c r="C21" s="181" t="s">
        <v>156</v>
      </c>
      <c r="D21" s="174" t="s">
        <v>152</v>
      </c>
      <c r="E21" s="175">
        <v>1</v>
      </c>
      <c r="F21" s="176"/>
      <c r="G21" s="177">
        <f t="shared" si="0"/>
        <v>0</v>
      </c>
      <c r="H21" s="176">
        <v>0</v>
      </c>
      <c r="I21" s="177">
        <f t="shared" si="1"/>
        <v>0</v>
      </c>
      <c r="J21" s="176">
        <v>931.21</v>
      </c>
      <c r="K21" s="177">
        <f t="shared" si="2"/>
        <v>931.21</v>
      </c>
      <c r="L21" s="177">
        <v>21</v>
      </c>
      <c r="M21" s="177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7"/>
      <c r="S21" s="177" t="s">
        <v>128</v>
      </c>
      <c r="T21" s="178" t="s">
        <v>129</v>
      </c>
      <c r="U21" s="157">
        <v>0</v>
      </c>
      <c r="V21" s="157">
        <f t="shared" si="6"/>
        <v>0</v>
      </c>
      <c r="W21" s="157"/>
      <c r="X21" s="157" t="s">
        <v>130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14</v>
      </c>
      <c r="B22" s="173" t="s">
        <v>157</v>
      </c>
      <c r="C22" s="181" t="s">
        <v>158</v>
      </c>
      <c r="D22" s="174" t="s">
        <v>152</v>
      </c>
      <c r="E22" s="175">
        <v>1</v>
      </c>
      <c r="F22" s="176"/>
      <c r="G22" s="177">
        <f t="shared" si="0"/>
        <v>0</v>
      </c>
      <c r="H22" s="176">
        <v>0</v>
      </c>
      <c r="I22" s="177">
        <f t="shared" si="1"/>
        <v>0</v>
      </c>
      <c r="J22" s="176">
        <v>515.38</v>
      </c>
      <c r="K22" s="177">
        <f t="shared" si="2"/>
        <v>515.38</v>
      </c>
      <c r="L22" s="177">
        <v>21</v>
      </c>
      <c r="M22" s="177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7"/>
      <c r="S22" s="177" t="s">
        <v>128</v>
      </c>
      <c r="T22" s="178" t="s">
        <v>129</v>
      </c>
      <c r="U22" s="157">
        <v>0</v>
      </c>
      <c r="V22" s="157">
        <f t="shared" si="6"/>
        <v>0</v>
      </c>
      <c r="W22" s="157"/>
      <c r="X22" s="157" t="s">
        <v>130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15</v>
      </c>
      <c r="B23" s="173" t="s">
        <v>159</v>
      </c>
      <c r="C23" s="181" t="s">
        <v>160</v>
      </c>
      <c r="D23" s="174" t="s">
        <v>152</v>
      </c>
      <c r="E23" s="175">
        <v>2</v>
      </c>
      <c r="F23" s="176"/>
      <c r="G23" s="177">
        <f t="shared" si="0"/>
        <v>0</v>
      </c>
      <c r="H23" s="176">
        <v>0</v>
      </c>
      <c r="I23" s="177">
        <f t="shared" si="1"/>
        <v>0</v>
      </c>
      <c r="J23" s="176">
        <v>706.19</v>
      </c>
      <c r="K23" s="177">
        <f t="shared" si="2"/>
        <v>1412.38</v>
      </c>
      <c r="L23" s="177">
        <v>21</v>
      </c>
      <c r="M23" s="177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7"/>
      <c r="S23" s="177" t="s">
        <v>128</v>
      </c>
      <c r="T23" s="178" t="s">
        <v>129</v>
      </c>
      <c r="U23" s="157">
        <v>0</v>
      </c>
      <c r="V23" s="157">
        <f t="shared" si="6"/>
        <v>0</v>
      </c>
      <c r="W23" s="157"/>
      <c r="X23" s="157" t="s">
        <v>130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16</v>
      </c>
      <c r="B24" s="173" t="s">
        <v>161</v>
      </c>
      <c r="C24" s="181" t="s">
        <v>162</v>
      </c>
      <c r="D24" s="174" t="s">
        <v>152</v>
      </c>
      <c r="E24" s="175">
        <v>1</v>
      </c>
      <c r="F24" s="176"/>
      <c r="G24" s="177">
        <f t="shared" si="0"/>
        <v>0</v>
      </c>
      <c r="H24" s="176">
        <v>0</v>
      </c>
      <c r="I24" s="177">
        <f t="shared" si="1"/>
        <v>0</v>
      </c>
      <c r="J24" s="176">
        <v>376.43</v>
      </c>
      <c r="K24" s="177">
        <f t="shared" si="2"/>
        <v>376.43</v>
      </c>
      <c r="L24" s="177">
        <v>21</v>
      </c>
      <c r="M24" s="177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7"/>
      <c r="S24" s="177" t="s">
        <v>128</v>
      </c>
      <c r="T24" s="178" t="s">
        <v>129</v>
      </c>
      <c r="U24" s="157">
        <v>0</v>
      </c>
      <c r="V24" s="157">
        <f t="shared" si="6"/>
        <v>0</v>
      </c>
      <c r="W24" s="157"/>
      <c r="X24" s="157" t="s">
        <v>130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17</v>
      </c>
      <c r="B25" s="173" t="s">
        <v>163</v>
      </c>
      <c r="C25" s="181" t="s">
        <v>164</v>
      </c>
      <c r="D25" s="174" t="s">
        <v>152</v>
      </c>
      <c r="E25" s="175">
        <v>3</v>
      </c>
      <c r="F25" s="176"/>
      <c r="G25" s="177">
        <f t="shared" si="0"/>
        <v>0</v>
      </c>
      <c r="H25" s="176">
        <v>0</v>
      </c>
      <c r="I25" s="177">
        <f t="shared" si="1"/>
        <v>0</v>
      </c>
      <c r="J25" s="176">
        <v>111.99</v>
      </c>
      <c r="K25" s="177">
        <f t="shared" si="2"/>
        <v>335.97</v>
      </c>
      <c r="L25" s="177">
        <v>21</v>
      </c>
      <c r="M25" s="177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7"/>
      <c r="S25" s="177" t="s">
        <v>128</v>
      </c>
      <c r="T25" s="178" t="s">
        <v>129</v>
      </c>
      <c r="U25" s="157">
        <v>0</v>
      </c>
      <c r="V25" s="157">
        <f t="shared" si="6"/>
        <v>0</v>
      </c>
      <c r="W25" s="157"/>
      <c r="X25" s="157" t="s">
        <v>130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131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18</v>
      </c>
      <c r="B26" s="173" t="s">
        <v>165</v>
      </c>
      <c r="C26" s="181" t="s">
        <v>166</v>
      </c>
      <c r="D26" s="174" t="s">
        <v>152</v>
      </c>
      <c r="E26" s="175">
        <v>5</v>
      </c>
      <c r="F26" s="176"/>
      <c r="G26" s="177">
        <f t="shared" si="0"/>
        <v>0</v>
      </c>
      <c r="H26" s="176">
        <v>0</v>
      </c>
      <c r="I26" s="177">
        <f t="shared" si="1"/>
        <v>0</v>
      </c>
      <c r="J26" s="176">
        <v>131.69999999999999</v>
      </c>
      <c r="K26" s="177">
        <f t="shared" si="2"/>
        <v>658.5</v>
      </c>
      <c r="L26" s="177">
        <v>21</v>
      </c>
      <c r="M26" s="177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7"/>
      <c r="S26" s="177" t="s">
        <v>128</v>
      </c>
      <c r="T26" s="178" t="s">
        <v>129</v>
      </c>
      <c r="U26" s="157">
        <v>0</v>
      </c>
      <c r="V26" s="157">
        <f t="shared" si="6"/>
        <v>0</v>
      </c>
      <c r="W26" s="157"/>
      <c r="X26" s="157" t="s">
        <v>130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19</v>
      </c>
      <c r="B27" s="173" t="s">
        <v>167</v>
      </c>
      <c r="C27" s="181" t="s">
        <v>168</v>
      </c>
      <c r="D27" s="174" t="s">
        <v>127</v>
      </c>
      <c r="E27" s="175">
        <v>75</v>
      </c>
      <c r="F27" s="176"/>
      <c r="G27" s="177">
        <f t="shared" si="0"/>
        <v>0</v>
      </c>
      <c r="H27" s="176">
        <v>0</v>
      </c>
      <c r="I27" s="177">
        <f t="shared" si="1"/>
        <v>0</v>
      </c>
      <c r="J27" s="176">
        <v>23.85</v>
      </c>
      <c r="K27" s="177">
        <f t="shared" si="2"/>
        <v>1788.75</v>
      </c>
      <c r="L27" s="177">
        <v>21</v>
      </c>
      <c r="M27" s="177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7"/>
      <c r="S27" s="177" t="s">
        <v>128</v>
      </c>
      <c r="T27" s="178" t="s">
        <v>129</v>
      </c>
      <c r="U27" s="157">
        <v>0</v>
      </c>
      <c r="V27" s="157">
        <f t="shared" si="6"/>
        <v>0</v>
      </c>
      <c r="W27" s="157"/>
      <c r="X27" s="157" t="s">
        <v>130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20</v>
      </c>
      <c r="B28" s="173" t="s">
        <v>169</v>
      </c>
      <c r="C28" s="181" t="s">
        <v>170</v>
      </c>
      <c r="D28" s="174" t="s">
        <v>127</v>
      </c>
      <c r="E28" s="175">
        <v>75</v>
      </c>
      <c r="F28" s="176"/>
      <c r="G28" s="177">
        <f t="shared" si="0"/>
        <v>0</v>
      </c>
      <c r="H28" s="176">
        <v>0</v>
      </c>
      <c r="I28" s="177">
        <f t="shared" si="1"/>
        <v>0</v>
      </c>
      <c r="J28" s="176">
        <v>42.93</v>
      </c>
      <c r="K28" s="177">
        <f t="shared" si="2"/>
        <v>3219.75</v>
      </c>
      <c r="L28" s="177">
        <v>21</v>
      </c>
      <c r="M28" s="177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7"/>
      <c r="S28" s="177" t="s">
        <v>128</v>
      </c>
      <c r="T28" s="178" t="s">
        <v>129</v>
      </c>
      <c r="U28" s="157">
        <v>0</v>
      </c>
      <c r="V28" s="157">
        <f t="shared" si="6"/>
        <v>0</v>
      </c>
      <c r="W28" s="157"/>
      <c r="X28" s="157" t="s">
        <v>130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21</v>
      </c>
      <c r="B29" s="173" t="s">
        <v>171</v>
      </c>
      <c r="C29" s="181" t="s">
        <v>172</v>
      </c>
      <c r="D29" s="174" t="s">
        <v>152</v>
      </c>
      <c r="E29" s="175">
        <v>1</v>
      </c>
      <c r="F29" s="176"/>
      <c r="G29" s="177">
        <f t="shared" si="0"/>
        <v>0</v>
      </c>
      <c r="H29" s="176">
        <v>0</v>
      </c>
      <c r="I29" s="177">
        <f t="shared" si="1"/>
        <v>0</v>
      </c>
      <c r="J29" s="176">
        <v>357.76</v>
      </c>
      <c r="K29" s="177">
        <f t="shared" si="2"/>
        <v>357.76</v>
      </c>
      <c r="L29" s="177">
        <v>21</v>
      </c>
      <c r="M29" s="177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7"/>
      <c r="S29" s="177" t="s">
        <v>128</v>
      </c>
      <c r="T29" s="178" t="s">
        <v>129</v>
      </c>
      <c r="U29" s="157">
        <v>0</v>
      </c>
      <c r="V29" s="157">
        <f t="shared" si="6"/>
        <v>0</v>
      </c>
      <c r="W29" s="157"/>
      <c r="X29" s="157" t="s">
        <v>130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22</v>
      </c>
      <c r="B30" s="173" t="s">
        <v>173</v>
      </c>
      <c r="C30" s="181" t="s">
        <v>174</v>
      </c>
      <c r="D30" s="174" t="s">
        <v>152</v>
      </c>
      <c r="E30" s="175">
        <v>2</v>
      </c>
      <c r="F30" s="176"/>
      <c r="G30" s="177">
        <f t="shared" si="0"/>
        <v>0</v>
      </c>
      <c r="H30" s="176">
        <v>0</v>
      </c>
      <c r="I30" s="177">
        <f t="shared" si="1"/>
        <v>0</v>
      </c>
      <c r="J30" s="176">
        <v>569.29999999999995</v>
      </c>
      <c r="K30" s="177">
        <f t="shared" si="2"/>
        <v>1138.5999999999999</v>
      </c>
      <c r="L30" s="177">
        <v>21</v>
      </c>
      <c r="M30" s="177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7"/>
      <c r="S30" s="177" t="s">
        <v>128</v>
      </c>
      <c r="T30" s="178" t="s">
        <v>129</v>
      </c>
      <c r="U30" s="157">
        <v>0</v>
      </c>
      <c r="V30" s="157">
        <f t="shared" si="6"/>
        <v>0</v>
      </c>
      <c r="W30" s="157"/>
      <c r="X30" s="157" t="s">
        <v>130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23</v>
      </c>
      <c r="B31" s="173" t="s">
        <v>175</v>
      </c>
      <c r="C31" s="181" t="s">
        <v>176</v>
      </c>
      <c r="D31" s="174" t="s">
        <v>152</v>
      </c>
      <c r="E31" s="175">
        <v>1</v>
      </c>
      <c r="F31" s="176"/>
      <c r="G31" s="177">
        <f t="shared" si="0"/>
        <v>0</v>
      </c>
      <c r="H31" s="176">
        <v>0</v>
      </c>
      <c r="I31" s="177">
        <f t="shared" si="1"/>
        <v>0</v>
      </c>
      <c r="J31" s="176">
        <v>225.03</v>
      </c>
      <c r="K31" s="177">
        <f t="shared" si="2"/>
        <v>225.03</v>
      </c>
      <c r="L31" s="177">
        <v>21</v>
      </c>
      <c r="M31" s="177">
        <f t="shared" si="3"/>
        <v>0</v>
      </c>
      <c r="N31" s="177">
        <v>0</v>
      </c>
      <c r="O31" s="177">
        <f t="shared" si="4"/>
        <v>0</v>
      </c>
      <c r="P31" s="177">
        <v>0</v>
      </c>
      <c r="Q31" s="177">
        <f t="shared" si="5"/>
        <v>0</v>
      </c>
      <c r="R31" s="177"/>
      <c r="S31" s="177" t="s">
        <v>128</v>
      </c>
      <c r="T31" s="178" t="s">
        <v>129</v>
      </c>
      <c r="U31" s="157">
        <v>0</v>
      </c>
      <c r="V31" s="157">
        <f t="shared" si="6"/>
        <v>0</v>
      </c>
      <c r="W31" s="157"/>
      <c r="X31" s="157" t="s">
        <v>130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24</v>
      </c>
      <c r="B32" s="173" t="s">
        <v>177</v>
      </c>
      <c r="C32" s="181" t="s">
        <v>178</v>
      </c>
      <c r="D32" s="174" t="s">
        <v>152</v>
      </c>
      <c r="E32" s="175">
        <v>1</v>
      </c>
      <c r="F32" s="176"/>
      <c r="G32" s="177">
        <f t="shared" si="0"/>
        <v>0</v>
      </c>
      <c r="H32" s="176">
        <v>0</v>
      </c>
      <c r="I32" s="177">
        <f t="shared" si="1"/>
        <v>0</v>
      </c>
      <c r="J32" s="176">
        <v>240.58</v>
      </c>
      <c r="K32" s="177">
        <f t="shared" si="2"/>
        <v>240.58</v>
      </c>
      <c r="L32" s="177">
        <v>21</v>
      </c>
      <c r="M32" s="177">
        <f t="shared" si="3"/>
        <v>0</v>
      </c>
      <c r="N32" s="177">
        <v>0</v>
      </c>
      <c r="O32" s="177">
        <f t="shared" si="4"/>
        <v>0</v>
      </c>
      <c r="P32" s="177">
        <v>0</v>
      </c>
      <c r="Q32" s="177">
        <f t="shared" si="5"/>
        <v>0</v>
      </c>
      <c r="R32" s="177"/>
      <c r="S32" s="177" t="s">
        <v>128</v>
      </c>
      <c r="T32" s="178" t="s">
        <v>129</v>
      </c>
      <c r="U32" s="157">
        <v>0</v>
      </c>
      <c r="V32" s="157">
        <f t="shared" si="6"/>
        <v>0</v>
      </c>
      <c r="W32" s="157"/>
      <c r="X32" s="157" t="s">
        <v>130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25</v>
      </c>
      <c r="B33" s="173" t="s">
        <v>179</v>
      </c>
      <c r="C33" s="181" t="s">
        <v>180</v>
      </c>
      <c r="D33" s="174" t="s">
        <v>181</v>
      </c>
      <c r="E33" s="175">
        <v>0.17199999999999999</v>
      </c>
      <c r="F33" s="176"/>
      <c r="G33" s="177">
        <f t="shared" si="0"/>
        <v>0</v>
      </c>
      <c r="H33" s="176">
        <v>0</v>
      </c>
      <c r="I33" s="177">
        <f t="shared" si="1"/>
        <v>0</v>
      </c>
      <c r="J33" s="176">
        <v>605.6</v>
      </c>
      <c r="K33" s="177">
        <f t="shared" si="2"/>
        <v>104.16</v>
      </c>
      <c r="L33" s="177">
        <v>21</v>
      </c>
      <c r="M33" s="177">
        <f t="shared" si="3"/>
        <v>0</v>
      </c>
      <c r="N33" s="177">
        <v>0</v>
      </c>
      <c r="O33" s="177">
        <f t="shared" si="4"/>
        <v>0</v>
      </c>
      <c r="P33" s="177">
        <v>0</v>
      </c>
      <c r="Q33" s="177">
        <f t="shared" si="5"/>
        <v>0</v>
      </c>
      <c r="R33" s="177"/>
      <c r="S33" s="177" t="s">
        <v>128</v>
      </c>
      <c r="T33" s="178" t="s">
        <v>129</v>
      </c>
      <c r="U33" s="157">
        <v>0</v>
      </c>
      <c r="V33" s="157">
        <f t="shared" si="6"/>
        <v>0</v>
      </c>
      <c r="W33" s="157"/>
      <c r="X33" s="157" t="s">
        <v>130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26</v>
      </c>
      <c r="B34" s="173" t="s">
        <v>182</v>
      </c>
      <c r="C34" s="181" t="s">
        <v>183</v>
      </c>
      <c r="D34" s="174" t="s">
        <v>184</v>
      </c>
      <c r="E34" s="175">
        <v>1</v>
      </c>
      <c r="F34" s="176"/>
      <c r="G34" s="177">
        <f t="shared" si="0"/>
        <v>0</v>
      </c>
      <c r="H34" s="176">
        <v>0</v>
      </c>
      <c r="I34" s="177">
        <f t="shared" si="1"/>
        <v>0</v>
      </c>
      <c r="J34" s="176">
        <v>1555.48</v>
      </c>
      <c r="K34" s="177">
        <f t="shared" si="2"/>
        <v>1555.48</v>
      </c>
      <c r="L34" s="177">
        <v>21</v>
      </c>
      <c r="M34" s="177">
        <f t="shared" si="3"/>
        <v>0</v>
      </c>
      <c r="N34" s="177">
        <v>0</v>
      </c>
      <c r="O34" s="177">
        <f t="shared" si="4"/>
        <v>0</v>
      </c>
      <c r="P34" s="177">
        <v>0</v>
      </c>
      <c r="Q34" s="177">
        <f t="shared" si="5"/>
        <v>0</v>
      </c>
      <c r="R34" s="177"/>
      <c r="S34" s="177" t="s">
        <v>128</v>
      </c>
      <c r="T34" s="178" t="s">
        <v>129</v>
      </c>
      <c r="U34" s="157">
        <v>0</v>
      </c>
      <c r="V34" s="157">
        <f t="shared" si="6"/>
        <v>0</v>
      </c>
      <c r="W34" s="157"/>
      <c r="X34" s="157" t="s">
        <v>130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27</v>
      </c>
      <c r="B35" s="173" t="s">
        <v>185</v>
      </c>
      <c r="C35" s="181" t="s">
        <v>186</v>
      </c>
      <c r="D35" s="174" t="s">
        <v>152</v>
      </c>
      <c r="E35" s="175">
        <v>1</v>
      </c>
      <c r="F35" s="176"/>
      <c r="G35" s="177">
        <f t="shared" si="0"/>
        <v>0</v>
      </c>
      <c r="H35" s="176">
        <v>14128.91</v>
      </c>
      <c r="I35" s="177">
        <f t="shared" si="1"/>
        <v>14128.91</v>
      </c>
      <c r="J35" s="176">
        <v>0</v>
      </c>
      <c r="K35" s="177">
        <f t="shared" si="2"/>
        <v>0</v>
      </c>
      <c r="L35" s="177">
        <v>21</v>
      </c>
      <c r="M35" s="177">
        <f t="shared" si="3"/>
        <v>0</v>
      </c>
      <c r="N35" s="177">
        <v>0</v>
      </c>
      <c r="O35" s="177">
        <f t="shared" si="4"/>
        <v>0</v>
      </c>
      <c r="P35" s="177">
        <v>0</v>
      </c>
      <c r="Q35" s="177">
        <f t="shared" si="5"/>
        <v>0</v>
      </c>
      <c r="R35" s="177"/>
      <c r="S35" s="177" t="s">
        <v>128</v>
      </c>
      <c r="T35" s="178" t="s">
        <v>129</v>
      </c>
      <c r="U35" s="157">
        <v>0</v>
      </c>
      <c r="V35" s="157">
        <f t="shared" si="6"/>
        <v>0</v>
      </c>
      <c r="W35" s="157"/>
      <c r="X35" s="157" t="s">
        <v>187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188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28</v>
      </c>
      <c r="B36" s="173" t="s">
        <v>189</v>
      </c>
      <c r="C36" s="181" t="s">
        <v>190</v>
      </c>
      <c r="D36" s="174" t="s">
        <v>152</v>
      </c>
      <c r="E36" s="175">
        <v>1</v>
      </c>
      <c r="F36" s="176"/>
      <c r="G36" s="177">
        <f t="shared" si="0"/>
        <v>0</v>
      </c>
      <c r="H36" s="176">
        <v>25505.54</v>
      </c>
      <c r="I36" s="177">
        <f t="shared" si="1"/>
        <v>25505.54</v>
      </c>
      <c r="J36" s="176">
        <v>0</v>
      </c>
      <c r="K36" s="177">
        <f t="shared" si="2"/>
        <v>0</v>
      </c>
      <c r="L36" s="177">
        <v>21</v>
      </c>
      <c r="M36" s="177">
        <f t="shared" si="3"/>
        <v>0</v>
      </c>
      <c r="N36" s="177">
        <v>0</v>
      </c>
      <c r="O36" s="177">
        <f t="shared" si="4"/>
        <v>0</v>
      </c>
      <c r="P36" s="177">
        <v>0</v>
      </c>
      <c r="Q36" s="177">
        <f t="shared" si="5"/>
        <v>0</v>
      </c>
      <c r="R36" s="177"/>
      <c r="S36" s="177" t="s">
        <v>128</v>
      </c>
      <c r="T36" s="178" t="s">
        <v>129</v>
      </c>
      <c r="U36" s="157">
        <v>0</v>
      </c>
      <c r="V36" s="157">
        <f t="shared" si="6"/>
        <v>0</v>
      </c>
      <c r="W36" s="157"/>
      <c r="X36" s="157" t="s">
        <v>187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188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5">
        <v>29</v>
      </c>
      <c r="B37" s="166" t="s">
        <v>191</v>
      </c>
      <c r="C37" s="182" t="s">
        <v>192</v>
      </c>
      <c r="D37" s="167" t="s">
        <v>193</v>
      </c>
      <c r="E37" s="168">
        <v>1.75</v>
      </c>
      <c r="F37" s="169"/>
      <c r="G37" s="170">
        <f t="shared" si="0"/>
        <v>0</v>
      </c>
      <c r="H37" s="169">
        <v>466.64</v>
      </c>
      <c r="I37" s="170">
        <f t="shared" si="1"/>
        <v>816.62</v>
      </c>
      <c r="J37" s="169">
        <v>0</v>
      </c>
      <c r="K37" s="170">
        <f t="shared" si="2"/>
        <v>0</v>
      </c>
      <c r="L37" s="170">
        <v>21</v>
      </c>
      <c r="M37" s="170">
        <f t="shared" si="3"/>
        <v>0</v>
      </c>
      <c r="N37" s="170">
        <v>0</v>
      </c>
      <c r="O37" s="170">
        <f t="shared" si="4"/>
        <v>0</v>
      </c>
      <c r="P37" s="170">
        <v>0</v>
      </c>
      <c r="Q37" s="170">
        <f t="shared" si="5"/>
        <v>0</v>
      </c>
      <c r="R37" s="170"/>
      <c r="S37" s="170" t="s">
        <v>128</v>
      </c>
      <c r="T37" s="171" t="s">
        <v>129</v>
      </c>
      <c r="U37" s="157">
        <v>0</v>
      </c>
      <c r="V37" s="157">
        <f t="shared" si="6"/>
        <v>0</v>
      </c>
      <c r="W37" s="157"/>
      <c r="X37" s="157" t="s">
        <v>187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188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3"/>
      <c r="B38" s="4"/>
      <c r="C38" s="18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110</v>
      </c>
    </row>
    <row r="39" spans="1:60" x14ac:dyDescent="0.2">
      <c r="A39" s="151"/>
      <c r="B39" s="152" t="s">
        <v>29</v>
      </c>
      <c r="C39" s="184"/>
      <c r="D39" s="153"/>
      <c r="E39" s="154"/>
      <c r="F39" s="154"/>
      <c r="G39" s="179">
        <f>G8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194</v>
      </c>
    </row>
    <row r="40" spans="1:60" x14ac:dyDescent="0.2">
      <c r="C40" s="185"/>
      <c r="D40" s="10"/>
      <c r="AG40" t="s">
        <v>195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16fB/nSKyOK9cqttTe0NczYVDxXq6k976fXHv4LKhXk7CiRLDXGPw8NtkE4NAzHDbIQauMxZLn+ZBEYNZBkiA==" saltValue="7d0+pSL1Ih0gm46cfGdcP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97</v>
      </c>
      <c r="B1" s="258"/>
      <c r="C1" s="258"/>
      <c r="D1" s="258"/>
      <c r="E1" s="258"/>
      <c r="F1" s="258"/>
      <c r="G1" s="258"/>
      <c r="AG1" t="s">
        <v>98</v>
      </c>
    </row>
    <row r="2" spans="1:60" ht="24.95" customHeight="1" x14ac:dyDescent="0.2">
      <c r="A2" s="140" t="s">
        <v>7</v>
      </c>
      <c r="B2" s="49" t="s">
        <v>43</v>
      </c>
      <c r="C2" s="259" t="s">
        <v>587</v>
      </c>
      <c r="D2" s="260"/>
      <c r="E2" s="260"/>
      <c r="F2" s="260"/>
      <c r="G2" s="261"/>
      <c r="AG2" t="s">
        <v>99</v>
      </c>
    </row>
    <row r="3" spans="1:60" ht="24.95" customHeight="1" x14ac:dyDescent="0.2">
      <c r="A3" s="140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2" t="s">
        <v>99</v>
      </c>
      <c r="AG3" t="s">
        <v>100</v>
      </c>
    </row>
    <row r="4" spans="1:60" ht="24.95" customHeight="1" x14ac:dyDescent="0.2">
      <c r="A4" s="141" t="s">
        <v>9</v>
      </c>
      <c r="B4" s="142" t="s">
        <v>58</v>
      </c>
      <c r="C4" s="262" t="s">
        <v>59</v>
      </c>
      <c r="D4" s="263"/>
      <c r="E4" s="263"/>
      <c r="F4" s="263"/>
      <c r="G4" s="264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29</v>
      </c>
      <c r="H6" s="147" t="s">
        <v>30</v>
      </c>
      <c r="I6" s="147" t="s">
        <v>108</v>
      </c>
      <c r="J6" s="147" t="s">
        <v>31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123</v>
      </c>
      <c r="B8" s="160" t="s">
        <v>77</v>
      </c>
      <c r="C8" s="180" t="s">
        <v>59</v>
      </c>
      <c r="D8" s="161"/>
      <c r="E8" s="162"/>
      <c r="F8" s="163"/>
      <c r="G8" s="163">
        <f>SUMIF(AG9:AG31,"&lt;&gt;NOR",G9:G31)</f>
        <v>0</v>
      </c>
      <c r="H8" s="163"/>
      <c r="I8" s="163">
        <f>SUM(I9:I31)</f>
        <v>2291.63</v>
      </c>
      <c r="J8" s="163"/>
      <c r="K8" s="163">
        <f>SUM(K9:K31)</f>
        <v>102978.96</v>
      </c>
      <c r="L8" s="163"/>
      <c r="M8" s="163">
        <f>SUM(M9:M31)</f>
        <v>0</v>
      </c>
      <c r="N8" s="163"/>
      <c r="O8" s="163">
        <f>SUM(O9:O31)</f>
        <v>0</v>
      </c>
      <c r="P8" s="163"/>
      <c r="Q8" s="163">
        <f>SUM(Q9:Q31)</f>
        <v>0</v>
      </c>
      <c r="R8" s="163"/>
      <c r="S8" s="163"/>
      <c r="T8" s="164"/>
      <c r="U8" s="158"/>
      <c r="V8" s="158">
        <f>SUM(V9:V31)</f>
        <v>0</v>
      </c>
      <c r="W8" s="158"/>
      <c r="X8" s="158"/>
      <c r="AG8" t="s">
        <v>124</v>
      </c>
    </row>
    <row r="9" spans="1:60" outlineLevel="1" x14ac:dyDescent="0.2">
      <c r="A9" s="172">
        <v>1</v>
      </c>
      <c r="B9" s="173" t="s">
        <v>196</v>
      </c>
      <c r="C9" s="181" t="s">
        <v>197</v>
      </c>
      <c r="D9" s="174" t="s">
        <v>127</v>
      </c>
      <c r="E9" s="175">
        <v>10</v>
      </c>
      <c r="F9" s="176"/>
      <c r="G9" s="177">
        <f t="shared" ref="G9:G31" si="0">ROUND(E9*F9,2)</f>
        <v>0</v>
      </c>
      <c r="H9" s="176">
        <v>0</v>
      </c>
      <c r="I9" s="177">
        <f t="shared" ref="I9:I31" si="1">ROUND(E9*H9,2)</f>
        <v>0</v>
      </c>
      <c r="J9" s="176">
        <v>849.43</v>
      </c>
      <c r="K9" s="177">
        <f t="shared" ref="K9:K31" si="2">ROUND(E9*J9,2)</f>
        <v>8494.2999999999993</v>
      </c>
      <c r="L9" s="177">
        <v>21</v>
      </c>
      <c r="M9" s="177">
        <f t="shared" ref="M9:M31" si="3">G9*(1+L9/100)</f>
        <v>0</v>
      </c>
      <c r="N9" s="177">
        <v>0</v>
      </c>
      <c r="O9" s="177">
        <f t="shared" ref="O9:O31" si="4">ROUND(E9*N9,2)</f>
        <v>0</v>
      </c>
      <c r="P9" s="177">
        <v>0</v>
      </c>
      <c r="Q9" s="177">
        <f t="shared" ref="Q9:Q31" si="5">ROUND(E9*P9,2)</f>
        <v>0</v>
      </c>
      <c r="R9" s="177"/>
      <c r="S9" s="177" t="s">
        <v>128</v>
      </c>
      <c r="T9" s="178" t="s">
        <v>129</v>
      </c>
      <c r="U9" s="157">
        <v>0</v>
      </c>
      <c r="V9" s="157">
        <f t="shared" ref="V9:V31" si="6">ROUND(E9*U9,2)</f>
        <v>0</v>
      </c>
      <c r="W9" s="157"/>
      <c r="X9" s="157" t="s">
        <v>130</v>
      </c>
      <c r="Y9" s="148"/>
      <c r="Z9" s="148"/>
      <c r="AA9" s="148"/>
      <c r="AB9" s="148"/>
      <c r="AC9" s="148"/>
      <c r="AD9" s="148"/>
      <c r="AE9" s="148"/>
      <c r="AF9" s="148"/>
      <c r="AG9" s="148" t="s">
        <v>131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198</v>
      </c>
      <c r="C10" s="181" t="s">
        <v>199</v>
      </c>
      <c r="D10" s="174" t="s">
        <v>127</v>
      </c>
      <c r="E10" s="175">
        <v>12</v>
      </c>
      <c r="F10" s="176"/>
      <c r="G10" s="177">
        <f t="shared" si="0"/>
        <v>0</v>
      </c>
      <c r="H10" s="176">
        <v>0</v>
      </c>
      <c r="I10" s="177">
        <f t="shared" si="1"/>
        <v>0</v>
      </c>
      <c r="J10" s="176">
        <v>1181.46</v>
      </c>
      <c r="K10" s="177">
        <f t="shared" si="2"/>
        <v>14177.52</v>
      </c>
      <c r="L10" s="177">
        <v>21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 t="s">
        <v>128</v>
      </c>
      <c r="T10" s="178" t="s">
        <v>129</v>
      </c>
      <c r="U10" s="157">
        <v>0</v>
      </c>
      <c r="V10" s="157">
        <f t="shared" si="6"/>
        <v>0</v>
      </c>
      <c r="W10" s="157"/>
      <c r="X10" s="157" t="s">
        <v>130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131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2">
        <v>3</v>
      </c>
      <c r="B11" s="173" t="s">
        <v>200</v>
      </c>
      <c r="C11" s="181" t="s">
        <v>201</v>
      </c>
      <c r="D11" s="174" t="s">
        <v>127</v>
      </c>
      <c r="E11" s="175">
        <v>5</v>
      </c>
      <c r="F11" s="176"/>
      <c r="G11" s="177">
        <f t="shared" si="0"/>
        <v>0</v>
      </c>
      <c r="H11" s="176">
        <v>0</v>
      </c>
      <c r="I11" s="177">
        <f t="shared" si="1"/>
        <v>0</v>
      </c>
      <c r="J11" s="176">
        <v>1429.97</v>
      </c>
      <c r="K11" s="177">
        <f t="shared" si="2"/>
        <v>7149.85</v>
      </c>
      <c r="L11" s="177">
        <v>21</v>
      </c>
      <c r="M11" s="177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 t="s">
        <v>128</v>
      </c>
      <c r="T11" s="178" t="s">
        <v>129</v>
      </c>
      <c r="U11" s="157">
        <v>0</v>
      </c>
      <c r="V11" s="157">
        <f t="shared" si="6"/>
        <v>0</v>
      </c>
      <c r="W11" s="157"/>
      <c r="X11" s="157" t="s">
        <v>130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202</v>
      </c>
      <c r="C12" s="181" t="s">
        <v>203</v>
      </c>
      <c r="D12" s="174" t="s">
        <v>127</v>
      </c>
      <c r="E12" s="175">
        <v>8</v>
      </c>
      <c r="F12" s="176"/>
      <c r="G12" s="177">
        <f t="shared" si="0"/>
        <v>0</v>
      </c>
      <c r="H12" s="176">
        <v>0</v>
      </c>
      <c r="I12" s="177">
        <f t="shared" si="1"/>
        <v>0</v>
      </c>
      <c r="J12" s="176">
        <v>144.22</v>
      </c>
      <c r="K12" s="177">
        <f t="shared" si="2"/>
        <v>1153.76</v>
      </c>
      <c r="L12" s="177">
        <v>21</v>
      </c>
      <c r="M12" s="177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7"/>
      <c r="S12" s="177" t="s">
        <v>128</v>
      </c>
      <c r="T12" s="178" t="s">
        <v>129</v>
      </c>
      <c r="U12" s="157">
        <v>0</v>
      </c>
      <c r="V12" s="157">
        <f t="shared" si="6"/>
        <v>0</v>
      </c>
      <c r="W12" s="157"/>
      <c r="X12" s="157" t="s">
        <v>130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73" t="s">
        <v>204</v>
      </c>
      <c r="C13" s="181" t="s">
        <v>205</v>
      </c>
      <c r="D13" s="174" t="s">
        <v>127</v>
      </c>
      <c r="E13" s="175">
        <v>40</v>
      </c>
      <c r="F13" s="176"/>
      <c r="G13" s="177">
        <f t="shared" si="0"/>
        <v>0</v>
      </c>
      <c r="H13" s="176">
        <v>0</v>
      </c>
      <c r="I13" s="177">
        <f t="shared" si="1"/>
        <v>0</v>
      </c>
      <c r="J13" s="176">
        <v>150.13</v>
      </c>
      <c r="K13" s="177">
        <f t="shared" si="2"/>
        <v>6005.2</v>
      </c>
      <c r="L13" s="177">
        <v>21</v>
      </c>
      <c r="M13" s="177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7"/>
      <c r="S13" s="177" t="s">
        <v>128</v>
      </c>
      <c r="T13" s="178" t="s">
        <v>129</v>
      </c>
      <c r="U13" s="157">
        <v>0</v>
      </c>
      <c r="V13" s="157">
        <f t="shared" si="6"/>
        <v>0</v>
      </c>
      <c r="W13" s="157"/>
      <c r="X13" s="157" t="s">
        <v>130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2">
        <v>6</v>
      </c>
      <c r="B14" s="173" t="s">
        <v>206</v>
      </c>
      <c r="C14" s="181" t="s">
        <v>207</v>
      </c>
      <c r="D14" s="174" t="s">
        <v>152</v>
      </c>
      <c r="E14" s="175">
        <v>3</v>
      </c>
      <c r="F14" s="176"/>
      <c r="G14" s="177">
        <f t="shared" si="0"/>
        <v>0</v>
      </c>
      <c r="H14" s="176">
        <v>0</v>
      </c>
      <c r="I14" s="177">
        <f t="shared" si="1"/>
        <v>0</v>
      </c>
      <c r="J14" s="176">
        <v>6171.99</v>
      </c>
      <c r="K14" s="177">
        <f t="shared" si="2"/>
        <v>18515.97</v>
      </c>
      <c r="L14" s="177">
        <v>21</v>
      </c>
      <c r="M14" s="177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7"/>
      <c r="S14" s="177" t="s">
        <v>128</v>
      </c>
      <c r="T14" s="178" t="s">
        <v>129</v>
      </c>
      <c r="U14" s="157">
        <v>0</v>
      </c>
      <c r="V14" s="157">
        <f t="shared" si="6"/>
        <v>0</v>
      </c>
      <c r="W14" s="157"/>
      <c r="X14" s="157" t="s">
        <v>130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131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7</v>
      </c>
      <c r="B15" s="173" t="s">
        <v>208</v>
      </c>
      <c r="C15" s="181" t="s">
        <v>209</v>
      </c>
      <c r="D15" s="174" t="s">
        <v>152</v>
      </c>
      <c r="E15" s="175">
        <v>1</v>
      </c>
      <c r="F15" s="176"/>
      <c r="G15" s="177">
        <f t="shared" si="0"/>
        <v>0</v>
      </c>
      <c r="H15" s="176">
        <v>0</v>
      </c>
      <c r="I15" s="177">
        <f t="shared" si="1"/>
        <v>0</v>
      </c>
      <c r="J15" s="176">
        <v>65.790000000000006</v>
      </c>
      <c r="K15" s="177">
        <f t="shared" si="2"/>
        <v>65.790000000000006</v>
      </c>
      <c r="L15" s="177">
        <v>21</v>
      </c>
      <c r="M15" s="177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7"/>
      <c r="S15" s="177" t="s">
        <v>128</v>
      </c>
      <c r="T15" s="178" t="s">
        <v>129</v>
      </c>
      <c r="U15" s="157">
        <v>0</v>
      </c>
      <c r="V15" s="157">
        <f t="shared" si="6"/>
        <v>0</v>
      </c>
      <c r="W15" s="157"/>
      <c r="X15" s="157" t="s">
        <v>130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8</v>
      </c>
      <c r="B16" s="173" t="s">
        <v>210</v>
      </c>
      <c r="C16" s="181" t="s">
        <v>211</v>
      </c>
      <c r="D16" s="174" t="s">
        <v>127</v>
      </c>
      <c r="E16" s="175">
        <v>27</v>
      </c>
      <c r="F16" s="176"/>
      <c r="G16" s="177">
        <f t="shared" si="0"/>
        <v>0</v>
      </c>
      <c r="H16" s="176">
        <v>0</v>
      </c>
      <c r="I16" s="177">
        <f t="shared" si="1"/>
        <v>0</v>
      </c>
      <c r="J16" s="176">
        <v>58.26</v>
      </c>
      <c r="K16" s="177">
        <f t="shared" si="2"/>
        <v>1573.02</v>
      </c>
      <c r="L16" s="177">
        <v>21</v>
      </c>
      <c r="M16" s="177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7"/>
      <c r="S16" s="177" t="s">
        <v>128</v>
      </c>
      <c r="T16" s="178" t="s">
        <v>129</v>
      </c>
      <c r="U16" s="157">
        <v>0</v>
      </c>
      <c r="V16" s="157">
        <f t="shared" si="6"/>
        <v>0</v>
      </c>
      <c r="W16" s="157"/>
      <c r="X16" s="157" t="s">
        <v>130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9</v>
      </c>
      <c r="B17" s="173" t="s">
        <v>212</v>
      </c>
      <c r="C17" s="181" t="s">
        <v>213</v>
      </c>
      <c r="D17" s="174" t="s">
        <v>152</v>
      </c>
      <c r="E17" s="175">
        <v>10</v>
      </c>
      <c r="F17" s="176"/>
      <c r="G17" s="177">
        <f t="shared" si="0"/>
        <v>0</v>
      </c>
      <c r="H17" s="176">
        <v>0</v>
      </c>
      <c r="I17" s="177">
        <f t="shared" si="1"/>
        <v>0</v>
      </c>
      <c r="J17" s="176">
        <v>494.99</v>
      </c>
      <c r="K17" s="177">
        <f t="shared" si="2"/>
        <v>4949.8999999999996</v>
      </c>
      <c r="L17" s="177">
        <v>21</v>
      </c>
      <c r="M17" s="177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7"/>
      <c r="S17" s="177" t="s">
        <v>128</v>
      </c>
      <c r="T17" s="178" t="s">
        <v>129</v>
      </c>
      <c r="U17" s="157">
        <v>0</v>
      </c>
      <c r="V17" s="157">
        <f t="shared" si="6"/>
        <v>0</v>
      </c>
      <c r="W17" s="157"/>
      <c r="X17" s="157" t="s">
        <v>130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10</v>
      </c>
      <c r="B18" s="173" t="s">
        <v>214</v>
      </c>
      <c r="C18" s="181" t="s">
        <v>215</v>
      </c>
      <c r="D18" s="174" t="s">
        <v>127</v>
      </c>
      <c r="E18" s="175">
        <v>0.7</v>
      </c>
      <c r="F18" s="176"/>
      <c r="G18" s="177">
        <f t="shared" si="0"/>
        <v>0</v>
      </c>
      <c r="H18" s="176">
        <v>0</v>
      </c>
      <c r="I18" s="177">
        <f t="shared" si="1"/>
        <v>0</v>
      </c>
      <c r="J18" s="176">
        <v>1450.34</v>
      </c>
      <c r="K18" s="177">
        <f t="shared" si="2"/>
        <v>1015.24</v>
      </c>
      <c r="L18" s="177">
        <v>21</v>
      </c>
      <c r="M18" s="177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7"/>
      <c r="S18" s="177" t="s">
        <v>128</v>
      </c>
      <c r="T18" s="178" t="s">
        <v>129</v>
      </c>
      <c r="U18" s="157">
        <v>0</v>
      </c>
      <c r="V18" s="157">
        <f t="shared" si="6"/>
        <v>0</v>
      </c>
      <c r="W18" s="157"/>
      <c r="X18" s="157" t="s">
        <v>130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11</v>
      </c>
      <c r="B19" s="173" t="s">
        <v>216</v>
      </c>
      <c r="C19" s="181" t="s">
        <v>217</v>
      </c>
      <c r="D19" s="174" t="s">
        <v>152</v>
      </c>
      <c r="E19" s="175">
        <v>1</v>
      </c>
      <c r="F19" s="176"/>
      <c r="G19" s="177">
        <f t="shared" si="0"/>
        <v>0</v>
      </c>
      <c r="H19" s="176">
        <v>0</v>
      </c>
      <c r="I19" s="177">
        <f t="shared" si="1"/>
        <v>0</v>
      </c>
      <c r="J19" s="176">
        <v>494.99</v>
      </c>
      <c r="K19" s="177">
        <f t="shared" si="2"/>
        <v>494.99</v>
      </c>
      <c r="L19" s="177">
        <v>21</v>
      </c>
      <c r="M19" s="177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7"/>
      <c r="S19" s="177" t="s">
        <v>128</v>
      </c>
      <c r="T19" s="178" t="s">
        <v>129</v>
      </c>
      <c r="U19" s="157">
        <v>0</v>
      </c>
      <c r="V19" s="157">
        <f t="shared" si="6"/>
        <v>0</v>
      </c>
      <c r="W19" s="157"/>
      <c r="X19" s="157" t="s">
        <v>130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131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12</v>
      </c>
      <c r="B20" s="173" t="s">
        <v>218</v>
      </c>
      <c r="C20" s="181" t="s">
        <v>219</v>
      </c>
      <c r="D20" s="174" t="s">
        <v>152</v>
      </c>
      <c r="E20" s="175">
        <v>1</v>
      </c>
      <c r="F20" s="176"/>
      <c r="G20" s="177">
        <f t="shared" si="0"/>
        <v>0</v>
      </c>
      <c r="H20" s="176">
        <v>0</v>
      </c>
      <c r="I20" s="177">
        <f t="shared" si="1"/>
        <v>0</v>
      </c>
      <c r="J20" s="176">
        <v>207.77</v>
      </c>
      <c r="K20" s="177">
        <f t="shared" si="2"/>
        <v>207.77</v>
      </c>
      <c r="L20" s="177">
        <v>21</v>
      </c>
      <c r="M20" s="177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7"/>
      <c r="S20" s="177" t="s">
        <v>128</v>
      </c>
      <c r="T20" s="178" t="s">
        <v>129</v>
      </c>
      <c r="U20" s="157">
        <v>0</v>
      </c>
      <c r="V20" s="157">
        <f t="shared" si="6"/>
        <v>0</v>
      </c>
      <c r="W20" s="157"/>
      <c r="X20" s="157" t="s">
        <v>130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13</v>
      </c>
      <c r="B21" s="173" t="s">
        <v>220</v>
      </c>
      <c r="C21" s="181" t="s">
        <v>221</v>
      </c>
      <c r="D21" s="174" t="s">
        <v>152</v>
      </c>
      <c r="E21" s="175">
        <v>2</v>
      </c>
      <c r="F21" s="176"/>
      <c r="G21" s="177">
        <f t="shared" si="0"/>
        <v>0</v>
      </c>
      <c r="H21" s="176">
        <v>0</v>
      </c>
      <c r="I21" s="177">
        <f t="shared" si="1"/>
        <v>0</v>
      </c>
      <c r="J21" s="176">
        <v>837.21</v>
      </c>
      <c r="K21" s="177">
        <f t="shared" si="2"/>
        <v>1674.42</v>
      </c>
      <c r="L21" s="177">
        <v>21</v>
      </c>
      <c r="M21" s="177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7"/>
      <c r="S21" s="177" t="s">
        <v>128</v>
      </c>
      <c r="T21" s="178" t="s">
        <v>129</v>
      </c>
      <c r="U21" s="157">
        <v>0</v>
      </c>
      <c r="V21" s="157">
        <f t="shared" si="6"/>
        <v>0</v>
      </c>
      <c r="W21" s="157"/>
      <c r="X21" s="157" t="s">
        <v>130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14</v>
      </c>
      <c r="B22" s="173" t="s">
        <v>222</v>
      </c>
      <c r="C22" s="181" t="s">
        <v>223</v>
      </c>
      <c r="D22" s="174" t="s">
        <v>152</v>
      </c>
      <c r="E22" s="175">
        <v>2</v>
      </c>
      <c r="F22" s="176"/>
      <c r="G22" s="177">
        <f t="shared" si="0"/>
        <v>0</v>
      </c>
      <c r="H22" s="176">
        <v>0</v>
      </c>
      <c r="I22" s="177">
        <f t="shared" si="1"/>
        <v>0</v>
      </c>
      <c r="J22" s="176">
        <v>217.96</v>
      </c>
      <c r="K22" s="177">
        <f t="shared" si="2"/>
        <v>435.92</v>
      </c>
      <c r="L22" s="177">
        <v>21</v>
      </c>
      <c r="M22" s="177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7"/>
      <c r="S22" s="177" t="s">
        <v>128</v>
      </c>
      <c r="T22" s="178" t="s">
        <v>129</v>
      </c>
      <c r="U22" s="157">
        <v>0</v>
      </c>
      <c r="V22" s="157">
        <f t="shared" si="6"/>
        <v>0</v>
      </c>
      <c r="W22" s="157"/>
      <c r="X22" s="157" t="s">
        <v>130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2">
        <v>15</v>
      </c>
      <c r="B23" s="173" t="s">
        <v>224</v>
      </c>
      <c r="C23" s="181" t="s">
        <v>225</v>
      </c>
      <c r="D23" s="174" t="s">
        <v>152</v>
      </c>
      <c r="E23" s="175">
        <v>1</v>
      </c>
      <c r="F23" s="176"/>
      <c r="G23" s="177">
        <f t="shared" si="0"/>
        <v>0</v>
      </c>
      <c r="H23" s="176">
        <v>0</v>
      </c>
      <c r="I23" s="177">
        <f t="shared" si="1"/>
        <v>0</v>
      </c>
      <c r="J23" s="176">
        <v>2077.7399999999998</v>
      </c>
      <c r="K23" s="177">
        <f t="shared" si="2"/>
        <v>2077.7399999999998</v>
      </c>
      <c r="L23" s="177">
        <v>21</v>
      </c>
      <c r="M23" s="177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7"/>
      <c r="S23" s="177" t="s">
        <v>128</v>
      </c>
      <c r="T23" s="178" t="s">
        <v>129</v>
      </c>
      <c r="U23" s="157">
        <v>0</v>
      </c>
      <c r="V23" s="157">
        <f t="shared" si="6"/>
        <v>0</v>
      </c>
      <c r="W23" s="157"/>
      <c r="X23" s="157" t="s">
        <v>130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16</v>
      </c>
      <c r="B24" s="173" t="s">
        <v>226</v>
      </c>
      <c r="C24" s="181" t="s">
        <v>227</v>
      </c>
      <c r="D24" s="174" t="s">
        <v>152</v>
      </c>
      <c r="E24" s="175">
        <v>1</v>
      </c>
      <c r="F24" s="176"/>
      <c r="G24" s="177">
        <f t="shared" si="0"/>
        <v>0</v>
      </c>
      <c r="H24" s="176">
        <v>0</v>
      </c>
      <c r="I24" s="177">
        <f t="shared" si="1"/>
        <v>0</v>
      </c>
      <c r="J24" s="176">
        <v>448.14</v>
      </c>
      <c r="K24" s="177">
        <f t="shared" si="2"/>
        <v>448.14</v>
      </c>
      <c r="L24" s="177">
        <v>21</v>
      </c>
      <c r="M24" s="177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7"/>
      <c r="S24" s="177" t="s">
        <v>128</v>
      </c>
      <c r="T24" s="178" t="s">
        <v>129</v>
      </c>
      <c r="U24" s="157">
        <v>0</v>
      </c>
      <c r="V24" s="157">
        <f t="shared" si="6"/>
        <v>0</v>
      </c>
      <c r="W24" s="157"/>
      <c r="X24" s="157" t="s">
        <v>130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17</v>
      </c>
      <c r="B25" s="173" t="s">
        <v>228</v>
      </c>
      <c r="C25" s="181" t="s">
        <v>229</v>
      </c>
      <c r="D25" s="174" t="s">
        <v>152</v>
      </c>
      <c r="E25" s="175">
        <v>1</v>
      </c>
      <c r="F25" s="176"/>
      <c r="G25" s="177">
        <f t="shared" si="0"/>
        <v>0</v>
      </c>
      <c r="H25" s="176">
        <v>0</v>
      </c>
      <c r="I25" s="177">
        <f t="shared" si="1"/>
        <v>0</v>
      </c>
      <c r="J25" s="176">
        <v>372.77</v>
      </c>
      <c r="K25" s="177">
        <f t="shared" si="2"/>
        <v>372.77</v>
      </c>
      <c r="L25" s="177">
        <v>21</v>
      </c>
      <c r="M25" s="177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7"/>
      <c r="S25" s="177" t="s">
        <v>128</v>
      </c>
      <c r="T25" s="178" t="s">
        <v>129</v>
      </c>
      <c r="U25" s="157">
        <v>0</v>
      </c>
      <c r="V25" s="157">
        <f t="shared" si="6"/>
        <v>0</v>
      </c>
      <c r="W25" s="157"/>
      <c r="X25" s="157" t="s">
        <v>130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131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18</v>
      </c>
      <c r="B26" s="173" t="s">
        <v>230</v>
      </c>
      <c r="C26" s="181" t="s">
        <v>231</v>
      </c>
      <c r="D26" s="174" t="s">
        <v>152</v>
      </c>
      <c r="E26" s="175">
        <v>1</v>
      </c>
      <c r="F26" s="176"/>
      <c r="G26" s="177">
        <f t="shared" si="0"/>
        <v>0</v>
      </c>
      <c r="H26" s="176">
        <v>0</v>
      </c>
      <c r="I26" s="177">
        <f t="shared" si="1"/>
        <v>0</v>
      </c>
      <c r="J26" s="176">
        <v>258.7</v>
      </c>
      <c r="K26" s="177">
        <f t="shared" si="2"/>
        <v>258.7</v>
      </c>
      <c r="L26" s="177">
        <v>21</v>
      </c>
      <c r="M26" s="177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7"/>
      <c r="S26" s="177" t="s">
        <v>128</v>
      </c>
      <c r="T26" s="178" t="s">
        <v>129</v>
      </c>
      <c r="U26" s="157">
        <v>0</v>
      </c>
      <c r="V26" s="157">
        <f t="shared" si="6"/>
        <v>0</v>
      </c>
      <c r="W26" s="157"/>
      <c r="X26" s="157" t="s">
        <v>130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19</v>
      </c>
      <c r="B27" s="173" t="s">
        <v>232</v>
      </c>
      <c r="C27" s="181" t="s">
        <v>233</v>
      </c>
      <c r="D27" s="174" t="s">
        <v>152</v>
      </c>
      <c r="E27" s="175">
        <v>1</v>
      </c>
      <c r="F27" s="176"/>
      <c r="G27" s="177">
        <f t="shared" si="0"/>
        <v>0</v>
      </c>
      <c r="H27" s="176">
        <v>0</v>
      </c>
      <c r="I27" s="177">
        <f t="shared" si="1"/>
        <v>0</v>
      </c>
      <c r="J27" s="176">
        <v>14258.97</v>
      </c>
      <c r="K27" s="177">
        <f t="shared" si="2"/>
        <v>14258.97</v>
      </c>
      <c r="L27" s="177">
        <v>21</v>
      </c>
      <c r="M27" s="177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7"/>
      <c r="S27" s="177" t="s">
        <v>128</v>
      </c>
      <c r="T27" s="178" t="s">
        <v>129</v>
      </c>
      <c r="U27" s="157">
        <v>0</v>
      </c>
      <c r="V27" s="157">
        <f t="shared" si="6"/>
        <v>0</v>
      </c>
      <c r="W27" s="157"/>
      <c r="X27" s="157" t="s">
        <v>130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20</v>
      </c>
      <c r="B28" s="173" t="s">
        <v>234</v>
      </c>
      <c r="C28" s="181" t="s">
        <v>235</v>
      </c>
      <c r="D28" s="174" t="s">
        <v>152</v>
      </c>
      <c r="E28" s="175">
        <v>1</v>
      </c>
      <c r="F28" s="176"/>
      <c r="G28" s="177">
        <f t="shared" si="0"/>
        <v>0</v>
      </c>
      <c r="H28" s="176">
        <v>0</v>
      </c>
      <c r="I28" s="177">
        <f t="shared" si="1"/>
        <v>0</v>
      </c>
      <c r="J28" s="176">
        <v>10184.99</v>
      </c>
      <c r="K28" s="177">
        <f t="shared" si="2"/>
        <v>10184.99</v>
      </c>
      <c r="L28" s="177">
        <v>21</v>
      </c>
      <c r="M28" s="177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7"/>
      <c r="S28" s="177" t="s">
        <v>128</v>
      </c>
      <c r="T28" s="178" t="s">
        <v>129</v>
      </c>
      <c r="U28" s="157">
        <v>0</v>
      </c>
      <c r="V28" s="157">
        <f t="shared" si="6"/>
        <v>0</v>
      </c>
      <c r="W28" s="157"/>
      <c r="X28" s="157" t="s">
        <v>130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21</v>
      </c>
      <c r="B29" s="173" t="s">
        <v>236</v>
      </c>
      <c r="C29" s="181" t="s">
        <v>237</v>
      </c>
      <c r="D29" s="174" t="s">
        <v>127</v>
      </c>
      <c r="E29" s="175">
        <v>27</v>
      </c>
      <c r="F29" s="176"/>
      <c r="G29" s="177">
        <f t="shared" si="0"/>
        <v>0</v>
      </c>
      <c r="H29" s="176">
        <v>0</v>
      </c>
      <c r="I29" s="177">
        <f t="shared" si="1"/>
        <v>0</v>
      </c>
      <c r="J29" s="176">
        <v>199.63</v>
      </c>
      <c r="K29" s="177">
        <f t="shared" si="2"/>
        <v>5390.01</v>
      </c>
      <c r="L29" s="177">
        <v>21</v>
      </c>
      <c r="M29" s="177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7"/>
      <c r="S29" s="177" t="s">
        <v>128</v>
      </c>
      <c r="T29" s="178" t="s">
        <v>129</v>
      </c>
      <c r="U29" s="157">
        <v>0</v>
      </c>
      <c r="V29" s="157">
        <f t="shared" si="6"/>
        <v>0</v>
      </c>
      <c r="W29" s="157"/>
      <c r="X29" s="157" t="s">
        <v>130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22</v>
      </c>
      <c r="B30" s="173" t="s">
        <v>238</v>
      </c>
      <c r="C30" s="181" t="s">
        <v>183</v>
      </c>
      <c r="D30" s="174" t="s">
        <v>152</v>
      </c>
      <c r="E30" s="175">
        <v>1</v>
      </c>
      <c r="F30" s="176"/>
      <c r="G30" s="177">
        <f t="shared" si="0"/>
        <v>0</v>
      </c>
      <c r="H30" s="176">
        <v>0</v>
      </c>
      <c r="I30" s="177">
        <f t="shared" si="1"/>
        <v>0</v>
      </c>
      <c r="J30" s="176">
        <v>4073.99</v>
      </c>
      <c r="K30" s="177">
        <f t="shared" si="2"/>
        <v>4073.99</v>
      </c>
      <c r="L30" s="177">
        <v>21</v>
      </c>
      <c r="M30" s="177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7"/>
      <c r="S30" s="177" t="s">
        <v>128</v>
      </c>
      <c r="T30" s="178" t="s">
        <v>129</v>
      </c>
      <c r="U30" s="157">
        <v>0</v>
      </c>
      <c r="V30" s="157">
        <f t="shared" si="6"/>
        <v>0</v>
      </c>
      <c r="W30" s="157"/>
      <c r="X30" s="157" t="s">
        <v>130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5">
        <v>23</v>
      </c>
      <c r="B31" s="166" t="s">
        <v>191</v>
      </c>
      <c r="C31" s="182" t="s">
        <v>192</v>
      </c>
      <c r="D31" s="167" t="s">
        <v>193</v>
      </c>
      <c r="E31" s="168">
        <v>2.5</v>
      </c>
      <c r="F31" s="169"/>
      <c r="G31" s="170">
        <f t="shared" si="0"/>
        <v>0</v>
      </c>
      <c r="H31" s="169">
        <v>916.65</v>
      </c>
      <c r="I31" s="170">
        <f t="shared" si="1"/>
        <v>2291.63</v>
      </c>
      <c r="J31" s="169">
        <v>0</v>
      </c>
      <c r="K31" s="170">
        <f t="shared" si="2"/>
        <v>0</v>
      </c>
      <c r="L31" s="170">
        <v>21</v>
      </c>
      <c r="M31" s="170">
        <f t="shared" si="3"/>
        <v>0</v>
      </c>
      <c r="N31" s="170">
        <v>0</v>
      </c>
      <c r="O31" s="170">
        <f t="shared" si="4"/>
        <v>0</v>
      </c>
      <c r="P31" s="170">
        <v>0</v>
      </c>
      <c r="Q31" s="170">
        <f t="shared" si="5"/>
        <v>0</v>
      </c>
      <c r="R31" s="170"/>
      <c r="S31" s="170" t="s">
        <v>128</v>
      </c>
      <c r="T31" s="171" t="s">
        <v>129</v>
      </c>
      <c r="U31" s="157">
        <v>0</v>
      </c>
      <c r="V31" s="157">
        <f t="shared" si="6"/>
        <v>0</v>
      </c>
      <c r="W31" s="157"/>
      <c r="X31" s="157" t="s">
        <v>187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188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3"/>
      <c r="B32" s="4"/>
      <c r="C32" s="18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110</v>
      </c>
    </row>
    <row r="33" spans="1:33" x14ac:dyDescent="0.2">
      <c r="A33" s="151"/>
      <c r="B33" s="152" t="s">
        <v>29</v>
      </c>
      <c r="C33" s="184"/>
      <c r="D33" s="153"/>
      <c r="E33" s="154"/>
      <c r="F33" s="154"/>
      <c r="G33" s="179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194</v>
      </c>
    </row>
    <row r="34" spans="1:33" x14ac:dyDescent="0.2">
      <c r="C34" s="185"/>
      <c r="D34" s="10"/>
      <c r="AG34" t="s">
        <v>195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dcBAcnZGl1UsskEQ5L5u05V2yW4mJlrc/NQRBhJlN5z4FwmB1ToczjqAzv5BIdpZpieXxycLx2xnTAFXyamnA==" saltValue="i8qR3JhbusNwhCCKqQbI+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4"/>
  <sheetViews>
    <sheetView workbookViewId="0">
      <pane ySplit="7" topLeftCell="A131" activePane="bottomLeft" state="frozen"/>
      <selection pane="bottomLeft" activeCell="F137" sqref="F137:F155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97</v>
      </c>
      <c r="B1" s="258"/>
      <c r="C1" s="258"/>
      <c r="D1" s="258"/>
      <c r="E1" s="258"/>
      <c r="F1" s="258"/>
      <c r="G1" s="258"/>
      <c r="AG1" t="s">
        <v>98</v>
      </c>
    </row>
    <row r="2" spans="1:60" ht="24.95" customHeight="1" x14ac:dyDescent="0.2">
      <c r="A2" s="140" t="s">
        <v>7</v>
      </c>
      <c r="B2" s="49" t="s">
        <v>43</v>
      </c>
      <c r="C2" s="259" t="s">
        <v>587</v>
      </c>
      <c r="D2" s="260"/>
      <c r="E2" s="260"/>
      <c r="F2" s="260"/>
      <c r="G2" s="261"/>
      <c r="AG2" t="s">
        <v>99</v>
      </c>
    </row>
    <row r="3" spans="1:60" ht="24.95" customHeight="1" x14ac:dyDescent="0.2">
      <c r="A3" s="140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2" t="s">
        <v>99</v>
      </c>
      <c r="AG3" t="s">
        <v>100</v>
      </c>
    </row>
    <row r="4" spans="1:60" ht="24.95" customHeight="1" x14ac:dyDescent="0.2">
      <c r="A4" s="141" t="s">
        <v>9</v>
      </c>
      <c r="B4" s="142" t="s">
        <v>60</v>
      </c>
      <c r="C4" s="262" t="s">
        <v>61</v>
      </c>
      <c r="D4" s="263"/>
      <c r="E4" s="263"/>
      <c r="F4" s="263"/>
      <c r="G4" s="264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29</v>
      </c>
      <c r="H6" s="147" t="s">
        <v>30</v>
      </c>
      <c r="I6" s="147" t="s">
        <v>108</v>
      </c>
      <c r="J6" s="147" t="s">
        <v>31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123</v>
      </c>
      <c r="B8" s="160" t="s">
        <v>74</v>
      </c>
      <c r="C8" s="180" t="s">
        <v>75</v>
      </c>
      <c r="D8" s="161"/>
      <c r="E8" s="162"/>
      <c r="F8" s="163"/>
      <c r="G8" s="163">
        <f>SUMIF(AG9:AG16,"&lt;&gt;NOR",G9:G16)</f>
        <v>0</v>
      </c>
      <c r="H8" s="163"/>
      <c r="I8" s="163">
        <f>SUM(I9:I16)</f>
        <v>23835.09</v>
      </c>
      <c r="J8" s="163"/>
      <c r="K8" s="163">
        <f>SUM(K9:K16)</f>
        <v>5819.05</v>
      </c>
      <c r="L8" s="163"/>
      <c r="M8" s="163">
        <f>SUM(M9:M16)</f>
        <v>0</v>
      </c>
      <c r="N8" s="163"/>
      <c r="O8" s="163">
        <f>SUM(O9:O16)</f>
        <v>0.17</v>
      </c>
      <c r="P8" s="163"/>
      <c r="Q8" s="163">
        <f>SUM(Q9:Q16)</f>
        <v>0</v>
      </c>
      <c r="R8" s="163"/>
      <c r="S8" s="163"/>
      <c r="T8" s="164"/>
      <c r="U8" s="158"/>
      <c r="V8" s="158">
        <f>SUM(V9:V16)</f>
        <v>0</v>
      </c>
      <c r="W8" s="158"/>
      <c r="X8" s="158"/>
      <c r="AG8" t="s">
        <v>124</v>
      </c>
    </row>
    <row r="9" spans="1:60" outlineLevel="1" x14ac:dyDescent="0.2">
      <c r="A9" s="172">
        <v>1</v>
      </c>
      <c r="B9" s="173" t="s">
        <v>239</v>
      </c>
      <c r="C9" s="181" t="s">
        <v>240</v>
      </c>
      <c r="D9" s="174" t="s">
        <v>127</v>
      </c>
      <c r="E9" s="175">
        <v>151</v>
      </c>
      <c r="F9" s="176"/>
      <c r="G9" s="177">
        <f t="shared" ref="G9:G16" si="0">ROUND(E9*F9,2)</f>
        <v>0</v>
      </c>
      <c r="H9" s="176">
        <v>0</v>
      </c>
      <c r="I9" s="177">
        <f t="shared" ref="I9:I16" si="1">ROUND(E9*H9,2)</f>
        <v>0</v>
      </c>
      <c r="J9" s="176">
        <v>37.24</v>
      </c>
      <c r="K9" s="177">
        <f t="shared" ref="K9:K16" si="2">ROUND(E9*J9,2)</f>
        <v>5623.24</v>
      </c>
      <c r="L9" s="177">
        <v>21</v>
      </c>
      <c r="M9" s="177">
        <f t="shared" ref="M9:M16" si="3">G9*(1+L9/100)</f>
        <v>0</v>
      </c>
      <c r="N9" s="177">
        <v>0</v>
      </c>
      <c r="O9" s="177">
        <f t="shared" ref="O9:O16" si="4">ROUND(E9*N9,2)</f>
        <v>0</v>
      </c>
      <c r="P9" s="177">
        <v>0</v>
      </c>
      <c r="Q9" s="177">
        <f t="shared" ref="Q9:Q16" si="5">ROUND(E9*P9,2)</f>
        <v>0</v>
      </c>
      <c r="R9" s="177"/>
      <c r="S9" s="177" t="s">
        <v>128</v>
      </c>
      <c r="T9" s="178" t="s">
        <v>129</v>
      </c>
      <c r="U9" s="157">
        <v>0</v>
      </c>
      <c r="V9" s="157">
        <f t="shared" ref="V9:V16" si="6">ROUND(E9*U9,2)</f>
        <v>0</v>
      </c>
      <c r="W9" s="157"/>
      <c r="X9" s="157" t="s">
        <v>130</v>
      </c>
      <c r="Y9" s="148"/>
      <c r="Z9" s="148"/>
      <c r="AA9" s="148"/>
      <c r="AB9" s="148"/>
      <c r="AC9" s="148"/>
      <c r="AD9" s="148"/>
      <c r="AE9" s="148"/>
      <c r="AF9" s="148"/>
      <c r="AG9" s="148" t="s">
        <v>131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73" t="s">
        <v>241</v>
      </c>
      <c r="C10" s="181" t="s">
        <v>242</v>
      </c>
      <c r="D10" s="174" t="s">
        <v>181</v>
      </c>
      <c r="E10" s="175">
        <v>0.16700000000000001</v>
      </c>
      <c r="F10" s="176"/>
      <c r="G10" s="177">
        <f t="shared" si="0"/>
        <v>0</v>
      </c>
      <c r="H10" s="176">
        <v>0</v>
      </c>
      <c r="I10" s="177">
        <f t="shared" si="1"/>
        <v>0</v>
      </c>
      <c r="J10" s="176">
        <v>1172.54</v>
      </c>
      <c r="K10" s="177">
        <f t="shared" si="2"/>
        <v>195.81</v>
      </c>
      <c r="L10" s="177">
        <v>21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 t="s">
        <v>128</v>
      </c>
      <c r="T10" s="178" t="s">
        <v>129</v>
      </c>
      <c r="U10" s="157">
        <v>0</v>
      </c>
      <c r="V10" s="157">
        <f t="shared" si="6"/>
        <v>0</v>
      </c>
      <c r="W10" s="157"/>
      <c r="X10" s="157" t="s">
        <v>130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131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73" t="s">
        <v>243</v>
      </c>
      <c r="C11" s="181" t="s">
        <v>244</v>
      </c>
      <c r="D11" s="174" t="s">
        <v>127</v>
      </c>
      <c r="E11" s="175">
        <v>2</v>
      </c>
      <c r="F11" s="176"/>
      <c r="G11" s="177">
        <f t="shared" si="0"/>
        <v>0</v>
      </c>
      <c r="H11" s="176">
        <v>72.31</v>
      </c>
      <c r="I11" s="177">
        <f t="shared" si="1"/>
        <v>144.62</v>
      </c>
      <c r="J11" s="176">
        <v>0</v>
      </c>
      <c r="K11" s="177">
        <f t="shared" si="2"/>
        <v>0</v>
      </c>
      <c r="L11" s="177">
        <v>21</v>
      </c>
      <c r="M11" s="177">
        <f t="shared" si="3"/>
        <v>0</v>
      </c>
      <c r="N11" s="177">
        <v>5.9000000000000003E-4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 t="s">
        <v>128</v>
      </c>
      <c r="T11" s="178" t="s">
        <v>129</v>
      </c>
      <c r="U11" s="157">
        <v>0</v>
      </c>
      <c r="V11" s="157">
        <f t="shared" si="6"/>
        <v>0</v>
      </c>
      <c r="W11" s="157"/>
      <c r="X11" s="157" t="s">
        <v>187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188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73" t="s">
        <v>245</v>
      </c>
      <c r="C12" s="181" t="s">
        <v>246</v>
      </c>
      <c r="D12" s="174" t="s">
        <v>127</v>
      </c>
      <c r="E12" s="175">
        <v>18</v>
      </c>
      <c r="F12" s="176"/>
      <c r="G12" s="177">
        <f t="shared" si="0"/>
        <v>0</v>
      </c>
      <c r="H12" s="176">
        <v>74.91</v>
      </c>
      <c r="I12" s="177">
        <f t="shared" si="1"/>
        <v>1348.38</v>
      </c>
      <c r="J12" s="176">
        <v>0</v>
      </c>
      <c r="K12" s="177">
        <f t="shared" si="2"/>
        <v>0</v>
      </c>
      <c r="L12" s="177">
        <v>21</v>
      </c>
      <c r="M12" s="177">
        <f t="shared" si="3"/>
        <v>0</v>
      </c>
      <c r="N12" s="177">
        <v>6.4999999999999997E-4</v>
      </c>
      <c r="O12" s="177">
        <f t="shared" si="4"/>
        <v>0.01</v>
      </c>
      <c r="P12" s="177">
        <v>0</v>
      </c>
      <c r="Q12" s="177">
        <f t="shared" si="5"/>
        <v>0</v>
      </c>
      <c r="R12" s="177"/>
      <c r="S12" s="177" t="s">
        <v>128</v>
      </c>
      <c r="T12" s="178" t="s">
        <v>129</v>
      </c>
      <c r="U12" s="157">
        <v>0</v>
      </c>
      <c r="V12" s="157">
        <f t="shared" si="6"/>
        <v>0</v>
      </c>
      <c r="W12" s="157"/>
      <c r="X12" s="157" t="s">
        <v>187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188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73" t="s">
        <v>247</v>
      </c>
      <c r="C13" s="181" t="s">
        <v>248</v>
      </c>
      <c r="D13" s="174" t="s">
        <v>127</v>
      </c>
      <c r="E13" s="175">
        <v>42</v>
      </c>
      <c r="F13" s="176"/>
      <c r="G13" s="177">
        <f t="shared" si="0"/>
        <v>0</v>
      </c>
      <c r="H13" s="176">
        <v>81.86</v>
      </c>
      <c r="I13" s="177">
        <f t="shared" si="1"/>
        <v>3438.12</v>
      </c>
      <c r="J13" s="176">
        <v>0</v>
      </c>
      <c r="K13" s="177">
        <f t="shared" si="2"/>
        <v>0</v>
      </c>
      <c r="L13" s="177">
        <v>21</v>
      </c>
      <c r="M13" s="177">
        <f t="shared" si="3"/>
        <v>0</v>
      </c>
      <c r="N13" s="177">
        <v>7.2000000000000005E-4</v>
      </c>
      <c r="O13" s="177">
        <f t="shared" si="4"/>
        <v>0.03</v>
      </c>
      <c r="P13" s="177">
        <v>0</v>
      </c>
      <c r="Q13" s="177">
        <f t="shared" si="5"/>
        <v>0</v>
      </c>
      <c r="R13" s="177"/>
      <c r="S13" s="177" t="s">
        <v>128</v>
      </c>
      <c r="T13" s="178" t="s">
        <v>129</v>
      </c>
      <c r="U13" s="157">
        <v>0</v>
      </c>
      <c r="V13" s="157">
        <f t="shared" si="6"/>
        <v>0</v>
      </c>
      <c r="W13" s="157"/>
      <c r="X13" s="157" t="s">
        <v>187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188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6</v>
      </c>
      <c r="B14" s="173" t="s">
        <v>249</v>
      </c>
      <c r="C14" s="181" t="s">
        <v>250</v>
      </c>
      <c r="D14" s="174" t="s">
        <v>127</v>
      </c>
      <c r="E14" s="175">
        <v>48</v>
      </c>
      <c r="F14" s="176"/>
      <c r="G14" s="177">
        <f t="shared" si="0"/>
        <v>0</v>
      </c>
      <c r="H14" s="176">
        <v>130.28</v>
      </c>
      <c r="I14" s="177">
        <f t="shared" si="1"/>
        <v>6253.44</v>
      </c>
      <c r="J14" s="176">
        <v>0</v>
      </c>
      <c r="K14" s="177">
        <f t="shared" si="2"/>
        <v>0</v>
      </c>
      <c r="L14" s="177">
        <v>21</v>
      </c>
      <c r="M14" s="177">
        <f t="shared" si="3"/>
        <v>0</v>
      </c>
      <c r="N14" s="177">
        <v>1.15E-3</v>
      </c>
      <c r="O14" s="177">
        <f t="shared" si="4"/>
        <v>0.06</v>
      </c>
      <c r="P14" s="177">
        <v>0</v>
      </c>
      <c r="Q14" s="177">
        <f t="shared" si="5"/>
        <v>0</v>
      </c>
      <c r="R14" s="177"/>
      <c r="S14" s="177" t="s">
        <v>128</v>
      </c>
      <c r="T14" s="178" t="s">
        <v>129</v>
      </c>
      <c r="U14" s="157">
        <v>0</v>
      </c>
      <c r="V14" s="157">
        <f t="shared" si="6"/>
        <v>0</v>
      </c>
      <c r="W14" s="157"/>
      <c r="X14" s="157" t="s">
        <v>187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7</v>
      </c>
      <c r="B15" s="173" t="s">
        <v>251</v>
      </c>
      <c r="C15" s="181" t="s">
        <v>252</v>
      </c>
      <c r="D15" s="174" t="s">
        <v>127</v>
      </c>
      <c r="E15" s="175">
        <v>32</v>
      </c>
      <c r="F15" s="176"/>
      <c r="G15" s="177">
        <f t="shared" si="0"/>
        <v>0</v>
      </c>
      <c r="H15" s="176">
        <v>169.37</v>
      </c>
      <c r="I15" s="177">
        <f t="shared" si="1"/>
        <v>5419.84</v>
      </c>
      <c r="J15" s="176">
        <v>0</v>
      </c>
      <c r="K15" s="177">
        <f t="shared" si="2"/>
        <v>0</v>
      </c>
      <c r="L15" s="177">
        <v>21</v>
      </c>
      <c r="M15" s="177">
        <f t="shared" si="3"/>
        <v>0</v>
      </c>
      <c r="N15" s="177">
        <v>1.5100000000000001E-3</v>
      </c>
      <c r="O15" s="177">
        <f t="shared" si="4"/>
        <v>0.05</v>
      </c>
      <c r="P15" s="177">
        <v>0</v>
      </c>
      <c r="Q15" s="177">
        <f t="shared" si="5"/>
        <v>0</v>
      </c>
      <c r="R15" s="177"/>
      <c r="S15" s="177" t="s">
        <v>128</v>
      </c>
      <c r="T15" s="178" t="s">
        <v>129</v>
      </c>
      <c r="U15" s="157">
        <v>0</v>
      </c>
      <c r="V15" s="157">
        <f t="shared" si="6"/>
        <v>0</v>
      </c>
      <c r="W15" s="157"/>
      <c r="X15" s="157" t="s">
        <v>187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188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8</v>
      </c>
      <c r="B16" s="173" t="s">
        <v>253</v>
      </c>
      <c r="C16" s="181" t="s">
        <v>254</v>
      </c>
      <c r="D16" s="174" t="s">
        <v>127</v>
      </c>
      <c r="E16" s="175">
        <v>9</v>
      </c>
      <c r="F16" s="176"/>
      <c r="G16" s="177">
        <f t="shared" si="0"/>
        <v>0</v>
      </c>
      <c r="H16" s="176">
        <v>803.41</v>
      </c>
      <c r="I16" s="177">
        <f t="shared" si="1"/>
        <v>7230.69</v>
      </c>
      <c r="J16" s="176">
        <v>0</v>
      </c>
      <c r="K16" s="177">
        <f t="shared" si="2"/>
        <v>0</v>
      </c>
      <c r="L16" s="177">
        <v>21</v>
      </c>
      <c r="M16" s="177">
        <f t="shared" si="3"/>
        <v>0</v>
      </c>
      <c r="N16" s="177">
        <v>2.31E-3</v>
      </c>
      <c r="O16" s="177">
        <f t="shared" si="4"/>
        <v>0.02</v>
      </c>
      <c r="P16" s="177">
        <v>0</v>
      </c>
      <c r="Q16" s="177">
        <f t="shared" si="5"/>
        <v>0</v>
      </c>
      <c r="R16" s="177"/>
      <c r="S16" s="177" t="s">
        <v>128</v>
      </c>
      <c r="T16" s="178" t="s">
        <v>129</v>
      </c>
      <c r="U16" s="157">
        <v>0</v>
      </c>
      <c r="V16" s="157">
        <f t="shared" si="6"/>
        <v>0</v>
      </c>
      <c r="W16" s="157"/>
      <c r="X16" s="157" t="s">
        <v>187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188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59" t="s">
        <v>123</v>
      </c>
      <c r="B17" s="160" t="s">
        <v>78</v>
      </c>
      <c r="C17" s="180" t="s">
        <v>79</v>
      </c>
      <c r="D17" s="161"/>
      <c r="E17" s="162"/>
      <c r="F17" s="163"/>
      <c r="G17" s="163">
        <f>SUMIF(AG18:AG24,"&lt;&gt;NOR",G18:G24)</f>
        <v>0</v>
      </c>
      <c r="H17" s="163"/>
      <c r="I17" s="163">
        <f>SUM(I18:I24)</f>
        <v>28575.33</v>
      </c>
      <c r="J17" s="163"/>
      <c r="K17" s="163">
        <f>SUM(K18:K24)</f>
        <v>497874.79</v>
      </c>
      <c r="L17" s="163"/>
      <c r="M17" s="163">
        <f>SUM(M18:M24)</f>
        <v>0</v>
      </c>
      <c r="N17" s="163"/>
      <c r="O17" s="163">
        <f>SUM(O18:O24)</f>
        <v>0.25</v>
      </c>
      <c r="P17" s="163"/>
      <c r="Q17" s="163">
        <f>SUM(Q18:Q24)</f>
        <v>0</v>
      </c>
      <c r="R17" s="163"/>
      <c r="S17" s="163"/>
      <c r="T17" s="164"/>
      <c r="U17" s="158"/>
      <c r="V17" s="158">
        <f>SUM(V18:V24)</f>
        <v>0</v>
      </c>
      <c r="W17" s="158"/>
      <c r="X17" s="158"/>
      <c r="AG17" t="s">
        <v>124</v>
      </c>
    </row>
    <row r="18" spans="1:60" outlineLevel="1" x14ac:dyDescent="0.2">
      <c r="A18" s="172">
        <v>9</v>
      </c>
      <c r="B18" s="173" t="s">
        <v>255</v>
      </c>
      <c r="C18" s="181" t="s">
        <v>256</v>
      </c>
      <c r="D18" s="174" t="s">
        <v>152</v>
      </c>
      <c r="E18" s="175">
        <v>3</v>
      </c>
      <c r="F18" s="176"/>
      <c r="G18" s="177">
        <f>ROUND(E18*F18,2)</f>
        <v>0</v>
      </c>
      <c r="H18" s="176">
        <v>0</v>
      </c>
      <c r="I18" s="177">
        <f>ROUND(E18*H18,2)</f>
        <v>0</v>
      </c>
      <c r="J18" s="176">
        <v>4390</v>
      </c>
      <c r="K18" s="177">
        <f>ROUND(E18*J18,2)</f>
        <v>13170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7"/>
      <c r="S18" s="177" t="s">
        <v>128</v>
      </c>
      <c r="T18" s="178" t="s">
        <v>129</v>
      </c>
      <c r="U18" s="157">
        <v>0</v>
      </c>
      <c r="V18" s="157">
        <f>ROUND(E18*U18,2)</f>
        <v>0</v>
      </c>
      <c r="W18" s="157"/>
      <c r="X18" s="157" t="s">
        <v>130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33.75" outlineLevel="1" x14ac:dyDescent="0.2">
      <c r="A19" s="165">
        <v>10</v>
      </c>
      <c r="B19" s="166" t="s">
        <v>257</v>
      </c>
      <c r="C19" s="182" t="s">
        <v>258</v>
      </c>
      <c r="D19" s="167" t="s">
        <v>259</v>
      </c>
      <c r="E19" s="168">
        <v>3</v>
      </c>
      <c r="F19" s="176"/>
      <c r="G19" s="170">
        <f>ROUND(E19*F19,2)</f>
        <v>0</v>
      </c>
      <c r="H19" s="169">
        <v>0</v>
      </c>
      <c r="I19" s="170">
        <f>ROUND(E19*H19,2)</f>
        <v>0</v>
      </c>
      <c r="J19" s="169">
        <v>153299.62</v>
      </c>
      <c r="K19" s="170">
        <f>ROUND(E19*J19,2)</f>
        <v>459898.86</v>
      </c>
      <c r="L19" s="170">
        <v>21</v>
      </c>
      <c r="M19" s="170">
        <f>G19*(1+L19/100)</f>
        <v>0</v>
      </c>
      <c r="N19" s="170">
        <v>8.0549999999999997E-2</v>
      </c>
      <c r="O19" s="170">
        <f>ROUND(E19*N19,2)</f>
        <v>0.24</v>
      </c>
      <c r="P19" s="170">
        <v>0</v>
      </c>
      <c r="Q19" s="170">
        <f>ROUND(E19*P19,2)</f>
        <v>0</v>
      </c>
      <c r="R19" s="170"/>
      <c r="S19" s="170" t="s">
        <v>128</v>
      </c>
      <c r="T19" s="171" t="s">
        <v>129</v>
      </c>
      <c r="U19" s="157">
        <v>0</v>
      </c>
      <c r="V19" s="157">
        <f>ROUND(E19*U19,2)</f>
        <v>0</v>
      </c>
      <c r="W19" s="157"/>
      <c r="X19" s="157" t="s">
        <v>130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131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265" t="s">
        <v>260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261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11</v>
      </c>
      <c r="B21" s="173" t="s">
        <v>262</v>
      </c>
      <c r="C21" s="181" t="s">
        <v>263</v>
      </c>
      <c r="D21" s="174" t="s">
        <v>259</v>
      </c>
      <c r="E21" s="175">
        <v>3</v>
      </c>
      <c r="F21" s="176"/>
      <c r="G21" s="177">
        <f>ROUND(E21*F21,2)</f>
        <v>0</v>
      </c>
      <c r="H21" s="176">
        <v>0</v>
      </c>
      <c r="I21" s="177">
        <f>ROUND(E21*H21,2)</f>
        <v>0</v>
      </c>
      <c r="J21" s="176">
        <v>7871.25</v>
      </c>
      <c r="K21" s="177">
        <f>ROUND(E21*J21,2)</f>
        <v>23613.75</v>
      </c>
      <c r="L21" s="177">
        <v>21</v>
      </c>
      <c r="M21" s="177">
        <f>G21*(1+L21/100)</f>
        <v>0</v>
      </c>
      <c r="N21" s="177">
        <v>2.5500000000000002E-3</v>
      </c>
      <c r="O21" s="177">
        <f>ROUND(E21*N21,2)</f>
        <v>0.01</v>
      </c>
      <c r="P21" s="177">
        <v>0</v>
      </c>
      <c r="Q21" s="177">
        <f>ROUND(E21*P21,2)</f>
        <v>0</v>
      </c>
      <c r="R21" s="177"/>
      <c r="S21" s="177" t="s">
        <v>128</v>
      </c>
      <c r="T21" s="178" t="s">
        <v>129</v>
      </c>
      <c r="U21" s="157">
        <v>0</v>
      </c>
      <c r="V21" s="157">
        <f>ROUND(E21*U21,2)</f>
        <v>0</v>
      </c>
      <c r="W21" s="157"/>
      <c r="X21" s="157" t="s">
        <v>130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12</v>
      </c>
      <c r="B22" s="173" t="s">
        <v>264</v>
      </c>
      <c r="C22" s="181" t="s">
        <v>265</v>
      </c>
      <c r="D22" s="174" t="s">
        <v>181</v>
      </c>
      <c r="E22" s="175">
        <v>0.249</v>
      </c>
      <c r="F22" s="176"/>
      <c r="G22" s="177">
        <f>ROUND(E22*F22,2)</f>
        <v>0</v>
      </c>
      <c r="H22" s="176">
        <v>0</v>
      </c>
      <c r="I22" s="177">
        <f>ROUND(E22*H22,2)</f>
        <v>0</v>
      </c>
      <c r="J22" s="176">
        <v>4787.8900000000003</v>
      </c>
      <c r="K22" s="177">
        <f>ROUND(E22*J22,2)</f>
        <v>1192.18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128</v>
      </c>
      <c r="T22" s="178" t="s">
        <v>129</v>
      </c>
      <c r="U22" s="157">
        <v>0</v>
      </c>
      <c r="V22" s="157">
        <f>ROUND(E22*U22,2)</f>
        <v>0</v>
      </c>
      <c r="W22" s="157"/>
      <c r="X22" s="157" t="s">
        <v>130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13</v>
      </c>
      <c r="B23" s="173" t="s">
        <v>266</v>
      </c>
      <c r="C23" s="181" t="s">
        <v>267</v>
      </c>
      <c r="D23" s="174" t="s">
        <v>184</v>
      </c>
      <c r="E23" s="175">
        <v>3</v>
      </c>
      <c r="F23" s="176"/>
      <c r="G23" s="177">
        <f>ROUND(E23*F23,2)</f>
        <v>0</v>
      </c>
      <c r="H23" s="176">
        <v>4342.76</v>
      </c>
      <c r="I23" s="177">
        <f>ROUND(E23*H23,2)</f>
        <v>13028.28</v>
      </c>
      <c r="J23" s="176">
        <v>0</v>
      </c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/>
      <c r="S23" s="177" t="s">
        <v>128</v>
      </c>
      <c r="T23" s="178" t="s">
        <v>129</v>
      </c>
      <c r="U23" s="157">
        <v>0</v>
      </c>
      <c r="V23" s="157">
        <f>ROUND(E23*U23,2)</f>
        <v>0</v>
      </c>
      <c r="W23" s="157"/>
      <c r="X23" s="157" t="s">
        <v>187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188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14</v>
      </c>
      <c r="B24" s="173" t="s">
        <v>268</v>
      </c>
      <c r="C24" s="181" t="s">
        <v>269</v>
      </c>
      <c r="D24" s="174" t="s">
        <v>184</v>
      </c>
      <c r="E24" s="175">
        <v>1</v>
      </c>
      <c r="F24" s="176"/>
      <c r="G24" s="177">
        <f>ROUND(E24*F24,2)</f>
        <v>0</v>
      </c>
      <c r="H24" s="176">
        <v>15547.05</v>
      </c>
      <c r="I24" s="177">
        <f>ROUND(E24*H24,2)</f>
        <v>15547.05</v>
      </c>
      <c r="J24" s="176">
        <v>0</v>
      </c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 t="s">
        <v>128</v>
      </c>
      <c r="T24" s="178" t="s">
        <v>129</v>
      </c>
      <c r="U24" s="157">
        <v>0</v>
      </c>
      <c r="V24" s="157">
        <f>ROUND(E24*U24,2)</f>
        <v>0</v>
      </c>
      <c r="W24" s="157"/>
      <c r="X24" s="157" t="s">
        <v>187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188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59" t="s">
        <v>123</v>
      </c>
      <c r="B25" s="160" t="s">
        <v>80</v>
      </c>
      <c r="C25" s="180" t="s">
        <v>81</v>
      </c>
      <c r="D25" s="161"/>
      <c r="E25" s="162"/>
      <c r="F25" s="163"/>
      <c r="G25" s="163">
        <f>SUMIF(AG26:AG44,"&lt;&gt;NOR",G26:G44)</f>
        <v>0</v>
      </c>
      <c r="H25" s="163"/>
      <c r="I25" s="163">
        <f>SUM(I26:I44)</f>
        <v>0</v>
      </c>
      <c r="J25" s="163"/>
      <c r="K25" s="163">
        <f>SUM(K26:K44)</f>
        <v>73369.040000000008</v>
      </c>
      <c r="L25" s="163"/>
      <c r="M25" s="163">
        <f>SUM(M26:M44)</f>
        <v>0</v>
      </c>
      <c r="N25" s="163"/>
      <c r="O25" s="163">
        <f>SUM(O26:O44)</f>
        <v>0.03</v>
      </c>
      <c r="P25" s="163"/>
      <c r="Q25" s="163">
        <f>SUM(Q26:Q44)</f>
        <v>6.6499999999999995</v>
      </c>
      <c r="R25" s="163"/>
      <c r="S25" s="163"/>
      <c r="T25" s="164"/>
      <c r="U25" s="158"/>
      <c r="V25" s="158">
        <f>SUM(V26:V44)</f>
        <v>0</v>
      </c>
      <c r="W25" s="158"/>
      <c r="X25" s="158"/>
      <c r="AG25" t="s">
        <v>124</v>
      </c>
    </row>
    <row r="26" spans="1:60" ht="22.5" outlineLevel="1" x14ac:dyDescent="0.2">
      <c r="A26" s="172">
        <v>15</v>
      </c>
      <c r="B26" s="173" t="s">
        <v>270</v>
      </c>
      <c r="C26" s="181" t="s">
        <v>271</v>
      </c>
      <c r="D26" s="174" t="s">
        <v>127</v>
      </c>
      <c r="E26" s="175">
        <v>125</v>
      </c>
      <c r="F26" s="176"/>
      <c r="G26" s="177">
        <f t="shared" ref="G26:G44" si="7">ROUND(E26*F26,2)</f>
        <v>0</v>
      </c>
      <c r="H26" s="176">
        <v>0</v>
      </c>
      <c r="I26" s="177">
        <f t="shared" ref="I26:I44" si="8">ROUND(E26*H26,2)</f>
        <v>0</v>
      </c>
      <c r="J26" s="176">
        <v>28.77</v>
      </c>
      <c r="K26" s="177">
        <f t="shared" ref="K26:K44" si="9">ROUND(E26*J26,2)</f>
        <v>3596.25</v>
      </c>
      <c r="L26" s="177">
        <v>21</v>
      </c>
      <c r="M26" s="177">
        <f t="shared" ref="M26:M44" si="10">G26*(1+L26/100)</f>
        <v>0</v>
      </c>
      <c r="N26" s="177">
        <v>0</v>
      </c>
      <c r="O26" s="177">
        <f t="shared" ref="O26:O44" si="11">ROUND(E26*N26,2)</f>
        <v>0</v>
      </c>
      <c r="P26" s="177">
        <v>5.5799999999999999E-3</v>
      </c>
      <c r="Q26" s="177">
        <f t="shared" ref="Q26:Q44" si="12">ROUND(E26*P26,2)</f>
        <v>0.7</v>
      </c>
      <c r="R26" s="177"/>
      <c r="S26" s="177" t="s">
        <v>128</v>
      </c>
      <c r="T26" s="178" t="s">
        <v>129</v>
      </c>
      <c r="U26" s="157">
        <v>0</v>
      </c>
      <c r="V26" s="157">
        <f t="shared" ref="V26:V44" si="13">ROUND(E26*U26,2)</f>
        <v>0</v>
      </c>
      <c r="W26" s="157"/>
      <c r="X26" s="157" t="s">
        <v>130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16</v>
      </c>
      <c r="B27" s="173" t="s">
        <v>272</v>
      </c>
      <c r="C27" s="181" t="s">
        <v>273</v>
      </c>
      <c r="D27" s="174" t="s">
        <v>152</v>
      </c>
      <c r="E27" s="175">
        <v>2</v>
      </c>
      <c r="F27" s="176"/>
      <c r="G27" s="177">
        <f t="shared" si="7"/>
        <v>0</v>
      </c>
      <c r="H27" s="176">
        <v>0</v>
      </c>
      <c r="I27" s="177">
        <f t="shared" si="8"/>
        <v>0</v>
      </c>
      <c r="J27" s="176">
        <v>4744.46</v>
      </c>
      <c r="K27" s="177">
        <f t="shared" si="9"/>
        <v>9488.92</v>
      </c>
      <c r="L27" s="177">
        <v>21</v>
      </c>
      <c r="M27" s="177">
        <f t="shared" si="10"/>
        <v>0</v>
      </c>
      <c r="N27" s="177">
        <v>5.9000000000000003E-4</v>
      </c>
      <c r="O27" s="177">
        <f t="shared" si="11"/>
        <v>0</v>
      </c>
      <c r="P27" s="177">
        <v>1.36</v>
      </c>
      <c r="Q27" s="177">
        <f t="shared" si="12"/>
        <v>2.72</v>
      </c>
      <c r="R27" s="177"/>
      <c r="S27" s="177" t="s">
        <v>128</v>
      </c>
      <c r="T27" s="178" t="s">
        <v>129</v>
      </c>
      <c r="U27" s="157">
        <v>0</v>
      </c>
      <c r="V27" s="157">
        <f t="shared" si="13"/>
        <v>0</v>
      </c>
      <c r="W27" s="157"/>
      <c r="X27" s="157" t="s">
        <v>130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17</v>
      </c>
      <c r="B28" s="173" t="s">
        <v>274</v>
      </c>
      <c r="C28" s="181" t="s">
        <v>275</v>
      </c>
      <c r="D28" s="174" t="s">
        <v>152</v>
      </c>
      <c r="E28" s="175">
        <v>2</v>
      </c>
      <c r="F28" s="176"/>
      <c r="G28" s="177">
        <f t="shared" si="7"/>
        <v>0</v>
      </c>
      <c r="H28" s="176">
        <v>0</v>
      </c>
      <c r="I28" s="177">
        <f t="shared" si="8"/>
        <v>0</v>
      </c>
      <c r="J28" s="176">
        <v>2823.6</v>
      </c>
      <c r="K28" s="177">
        <f t="shared" si="9"/>
        <v>5647.2</v>
      </c>
      <c r="L28" s="177">
        <v>21</v>
      </c>
      <c r="M28" s="177">
        <f t="shared" si="10"/>
        <v>0</v>
      </c>
      <c r="N28" s="177">
        <v>0</v>
      </c>
      <c r="O28" s="177">
        <f t="shared" si="11"/>
        <v>0</v>
      </c>
      <c r="P28" s="177">
        <v>0</v>
      </c>
      <c r="Q28" s="177">
        <f t="shared" si="12"/>
        <v>0</v>
      </c>
      <c r="R28" s="177"/>
      <c r="S28" s="177" t="s">
        <v>128</v>
      </c>
      <c r="T28" s="178" t="s">
        <v>129</v>
      </c>
      <c r="U28" s="157">
        <v>0</v>
      </c>
      <c r="V28" s="157">
        <f t="shared" si="13"/>
        <v>0</v>
      </c>
      <c r="W28" s="157"/>
      <c r="X28" s="157" t="s">
        <v>130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18</v>
      </c>
      <c r="B29" s="173" t="s">
        <v>276</v>
      </c>
      <c r="C29" s="181" t="s">
        <v>277</v>
      </c>
      <c r="D29" s="174" t="s">
        <v>152</v>
      </c>
      <c r="E29" s="175">
        <v>2</v>
      </c>
      <c r="F29" s="176"/>
      <c r="G29" s="177">
        <f t="shared" si="7"/>
        <v>0</v>
      </c>
      <c r="H29" s="176">
        <v>0</v>
      </c>
      <c r="I29" s="177">
        <f t="shared" si="8"/>
        <v>0</v>
      </c>
      <c r="J29" s="176">
        <v>1194.26</v>
      </c>
      <c r="K29" s="177">
        <f t="shared" si="9"/>
        <v>2388.52</v>
      </c>
      <c r="L29" s="177">
        <v>21</v>
      </c>
      <c r="M29" s="177">
        <f t="shared" si="10"/>
        <v>0</v>
      </c>
      <c r="N29" s="177">
        <v>2.5999999999999998E-4</v>
      </c>
      <c r="O29" s="177">
        <f t="shared" si="11"/>
        <v>0</v>
      </c>
      <c r="P29" s="177">
        <v>7.4999999999999997E-2</v>
      </c>
      <c r="Q29" s="177">
        <f t="shared" si="12"/>
        <v>0.15</v>
      </c>
      <c r="R29" s="177"/>
      <c r="S29" s="177" t="s">
        <v>128</v>
      </c>
      <c r="T29" s="178" t="s">
        <v>129</v>
      </c>
      <c r="U29" s="157">
        <v>0</v>
      </c>
      <c r="V29" s="157">
        <f t="shared" si="13"/>
        <v>0</v>
      </c>
      <c r="W29" s="157"/>
      <c r="X29" s="157" t="s">
        <v>130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131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19</v>
      </c>
      <c r="B30" s="173" t="s">
        <v>278</v>
      </c>
      <c r="C30" s="181" t="s">
        <v>279</v>
      </c>
      <c r="D30" s="174" t="s">
        <v>181</v>
      </c>
      <c r="E30" s="175">
        <v>2</v>
      </c>
      <c r="F30" s="176"/>
      <c r="G30" s="177">
        <f t="shared" si="7"/>
        <v>0</v>
      </c>
      <c r="H30" s="176">
        <v>0</v>
      </c>
      <c r="I30" s="177">
        <f t="shared" si="8"/>
        <v>0</v>
      </c>
      <c r="J30" s="176">
        <v>5222.17</v>
      </c>
      <c r="K30" s="177">
        <f t="shared" si="9"/>
        <v>10444.34</v>
      </c>
      <c r="L30" s="177">
        <v>21</v>
      </c>
      <c r="M30" s="177">
        <f t="shared" si="10"/>
        <v>0</v>
      </c>
      <c r="N30" s="177">
        <v>0</v>
      </c>
      <c r="O30" s="177">
        <f t="shared" si="11"/>
        <v>0</v>
      </c>
      <c r="P30" s="177">
        <v>0</v>
      </c>
      <c r="Q30" s="177">
        <f t="shared" si="12"/>
        <v>0</v>
      </c>
      <c r="R30" s="177"/>
      <c r="S30" s="177" t="s">
        <v>128</v>
      </c>
      <c r="T30" s="178" t="s">
        <v>129</v>
      </c>
      <c r="U30" s="157">
        <v>0</v>
      </c>
      <c r="V30" s="157">
        <f t="shared" si="13"/>
        <v>0</v>
      </c>
      <c r="W30" s="157"/>
      <c r="X30" s="157" t="s">
        <v>130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20</v>
      </c>
      <c r="B31" s="173" t="s">
        <v>280</v>
      </c>
      <c r="C31" s="181" t="s">
        <v>281</v>
      </c>
      <c r="D31" s="174" t="s">
        <v>127</v>
      </c>
      <c r="E31" s="175">
        <v>5</v>
      </c>
      <c r="F31" s="176"/>
      <c r="G31" s="177">
        <f t="shared" si="7"/>
        <v>0</v>
      </c>
      <c r="H31" s="176">
        <v>0</v>
      </c>
      <c r="I31" s="177">
        <f t="shared" si="8"/>
        <v>0</v>
      </c>
      <c r="J31" s="176">
        <v>153.08000000000001</v>
      </c>
      <c r="K31" s="177">
        <f t="shared" si="9"/>
        <v>765.4</v>
      </c>
      <c r="L31" s="177">
        <v>21</v>
      </c>
      <c r="M31" s="177">
        <f t="shared" si="10"/>
        <v>0</v>
      </c>
      <c r="N31" s="177">
        <v>0</v>
      </c>
      <c r="O31" s="177">
        <f t="shared" si="11"/>
        <v>0</v>
      </c>
      <c r="P31" s="177">
        <v>9.3579999999999997E-2</v>
      </c>
      <c r="Q31" s="177">
        <f t="shared" si="12"/>
        <v>0.47</v>
      </c>
      <c r="R31" s="177"/>
      <c r="S31" s="177" t="s">
        <v>128</v>
      </c>
      <c r="T31" s="178" t="s">
        <v>129</v>
      </c>
      <c r="U31" s="157">
        <v>0</v>
      </c>
      <c r="V31" s="157">
        <f t="shared" si="13"/>
        <v>0</v>
      </c>
      <c r="W31" s="157"/>
      <c r="X31" s="157" t="s">
        <v>130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21</v>
      </c>
      <c r="B32" s="173" t="s">
        <v>282</v>
      </c>
      <c r="C32" s="181" t="s">
        <v>283</v>
      </c>
      <c r="D32" s="174" t="s">
        <v>152</v>
      </c>
      <c r="E32" s="175">
        <v>2</v>
      </c>
      <c r="F32" s="176"/>
      <c r="G32" s="177">
        <f t="shared" si="7"/>
        <v>0</v>
      </c>
      <c r="H32" s="176">
        <v>0</v>
      </c>
      <c r="I32" s="177">
        <f t="shared" si="8"/>
        <v>0</v>
      </c>
      <c r="J32" s="176">
        <v>1150.83</v>
      </c>
      <c r="K32" s="177">
        <f t="shared" si="9"/>
        <v>2301.66</v>
      </c>
      <c r="L32" s="177">
        <v>21</v>
      </c>
      <c r="M32" s="177">
        <f t="shared" si="10"/>
        <v>0</v>
      </c>
      <c r="N32" s="177">
        <v>0</v>
      </c>
      <c r="O32" s="177">
        <f t="shared" si="11"/>
        <v>0</v>
      </c>
      <c r="P32" s="177">
        <v>0.51195999999999997</v>
      </c>
      <c r="Q32" s="177">
        <f t="shared" si="12"/>
        <v>1.02</v>
      </c>
      <c r="R32" s="177"/>
      <c r="S32" s="177" t="s">
        <v>128</v>
      </c>
      <c r="T32" s="178" t="s">
        <v>129</v>
      </c>
      <c r="U32" s="157">
        <v>0</v>
      </c>
      <c r="V32" s="157">
        <f t="shared" si="13"/>
        <v>0</v>
      </c>
      <c r="W32" s="157"/>
      <c r="X32" s="157" t="s">
        <v>130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22</v>
      </c>
      <c r="B33" s="173" t="s">
        <v>284</v>
      </c>
      <c r="C33" s="181" t="s">
        <v>285</v>
      </c>
      <c r="D33" s="174" t="s">
        <v>152</v>
      </c>
      <c r="E33" s="175">
        <v>2</v>
      </c>
      <c r="F33" s="176"/>
      <c r="G33" s="177">
        <f t="shared" si="7"/>
        <v>0</v>
      </c>
      <c r="H33" s="176">
        <v>0</v>
      </c>
      <c r="I33" s="177">
        <f t="shared" si="8"/>
        <v>0</v>
      </c>
      <c r="J33" s="176">
        <v>2084.52</v>
      </c>
      <c r="K33" s="177">
        <f t="shared" si="9"/>
        <v>4169.04</v>
      </c>
      <c r="L33" s="177">
        <v>21</v>
      </c>
      <c r="M33" s="177">
        <f t="shared" si="10"/>
        <v>0</v>
      </c>
      <c r="N33" s="177">
        <v>4.9399999999999999E-3</v>
      </c>
      <c r="O33" s="177">
        <f t="shared" si="11"/>
        <v>0.01</v>
      </c>
      <c r="P33" s="177">
        <v>0</v>
      </c>
      <c r="Q33" s="177">
        <f t="shared" si="12"/>
        <v>0</v>
      </c>
      <c r="R33" s="177"/>
      <c r="S33" s="177" t="s">
        <v>128</v>
      </c>
      <c r="T33" s="178" t="s">
        <v>129</v>
      </c>
      <c r="U33" s="157">
        <v>0</v>
      </c>
      <c r="V33" s="157">
        <f t="shared" si="13"/>
        <v>0</v>
      </c>
      <c r="W33" s="157"/>
      <c r="X33" s="157" t="s">
        <v>130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23</v>
      </c>
      <c r="B34" s="173" t="s">
        <v>286</v>
      </c>
      <c r="C34" s="181" t="s">
        <v>287</v>
      </c>
      <c r="D34" s="174" t="s">
        <v>152</v>
      </c>
      <c r="E34" s="175">
        <v>2</v>
      </c>
      <c r="F34" s="176"/>
      <c r="G34" s="177">
        <f t="shared" si="7"/>
        <v>0</v>
      </c>
      <c r="H34" s="176">
        <v>0</v>
      </c>
      <c r="I34" s="177">
        <f t="shared" si="8"/>
        <v>0</v>
      </c>
      <c r="J34" s="176">
        <v>327.88</v>
      </c>
      <c r="K34" s="177">
        <f t="shared" si="9"/>
        <v>655.76</v>
      </c>
      <c r="L34" s="177">
        <v>21</v>
      </c>
      <c r="M34" s="177">
        <f t="shared" si="10"/>
        <v>0</v>
      </c>
      <c r="N34" s="177">
        <v>0</v>
      </c>
      <c r="O34" s="177">
        <f t="shared" si="11"/>
        <v>0</v>
      </c>
      <c r="P34" s="177">
        <v>0</v>
      </c>
      <c r="Q34" s="177">
        <f t="shared" si="12"/>
        <v>0</v>
      </c>
      <c r="R34" s="177"/>
      <c r="S34" s="177" t="s">
        <v>128</v>
      </c>
      <c r="T34" s="178" t="s">
        <v>129</v>
      </c>
      <c r="U34" s="157">
        <v>0</v>
      </c>
      <c r="V34" s="157">
        <f t="shared" si="13"/>
        <v>0</v>
      </c>
      <c r="W34" s="157"/>
      <c r="X34" s="157" t="s">
        <v>130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24</v>
      </c>
      <c r="B35" s="173" t="s">
        <v>288</v>
      </c>
      <c r="C35" s="181" t="s">
        <v>289</v>
      </c>
      <c r="D35" s="174" t="s">
        <v>152</v>
      </c>
      <c r="E35" s="175">
        <v>2</v>
      </c>
      <c r="F35" s="176"/>
      <c r="G35" s="177">
        <f t="shared" si="7"/>
        <v>0</v>
      </c>
      <c r="H35" s="176">
        <v>0</v>
      </c>
      <c r="I35" s="177">
        <f t="shared" si="8"/>
        <v>0</v>
      </c>
      <c r="J35" s="176">
        <v>590.62</v>
      </c>
      <c r="K35" s="177">
        <f t="shared" si="9"/>
        <v>1181.24</v>
      </c>
      <c r="L35" s="177">
        <v>21</v>
      </c>
      <c r="M35" s="177">
        <f t="shared" si="10"/>
        <v>0</v>
      </c>
      <c r="N35" s="177">
        <v>0</v>
      </c>
      <c r="O35" s="177">
        <f t="shared" si="11"/>
        <v>0</v>
      </c>
      <c r="P35" s="177">
        <v>0</v>
      </c>
      <c r="Q35" s="177">
        <f t="shared" si="12"/>
        <v>0</v>
      </c>
      <c r="R35" s="177"/>
      <c r="S35" s="177" t="s">
        <v>128</v>
      </c>
      <c r="T35" s="178" t="s">
        <v>129</v>
      </c>
      <c r="U35" s="157">
        <v>0</v>
      </c>
      <c r="V35" s="157">
        <f t="shared" si="13"/>
        <v>0</v>
      </c>
      <c r="W35" s="157"/>
      <c r="X35" s="157" t="s">
        <v>130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131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2">
        <v>25</v>
      </c>
      <c r="B36" s="173" t="s">
        <v>290</v>
      </c>
      <c r="C36" s="181" t="s">
        <v>291</v>
      </c>
      <c r="D36" s="174" t="s">
        <v>152</v>
      </c>
      <c r="E36" s="175">
        <v>10</v>
      </c>
      <c r="F36" s="176"/>
      <c r="G36" s="177">
        <f t="shared" si="7"/>
        <v>0</v>
      </c>
      <c r="H36" s="176">
        <v>0</v>
      </c>
      <c r="I36" s="177">
        <f t="shared" si="8"/>
        <v>0</v>
      </c>
      <c r="J36" s="176">
        <v>190</v>
      </c>
      <c r="K36" s="177">
        <f t="shared" si="9"/>
        <v>1900</v>
      </c>
      <c r="L36" s="177">
        <v>21</v>
      </c>
      <c r="M36" s="177">
        <f t="shared" si="10"/>
        <v>0</v>
      </c>
      <c r="N36" s="177">
        <v>6.9999999999999994E-5</v>
      </c>
      <c r="O36" s="177">
        <f t="shared" si="11"/>
        <v>0</v>
      </c>
      <c r="P36" s="177">
        <v>2.1000000000000001E-2</v>
      </c>
      <c r="Q36" s="177">
        <f t="shared" si="12"/>
        <v>0.21</v>
      </c>
      <c r="R36" s="177"/>
      <c r="S36" s="177" t="s">
        <v>128</v>
      </c>
      <c r="T36" s="178" t="s">
        <v>129</v>
      </c>
      <c r="U36" s="157">
        <v>0</v>
      </c>
      <c r="V36" s="157">
        <f t="shared" si="13"/>
        <v>0</v>
      </c>
      <c r="W36" s="157"/>
      <c r="X36" s="157" t="s">
        <v>130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26</v>
      </c>
      <c r="B37" s="173" t="s">
        <v>292</v>
      </c>
      <c r="C37" s="181" t="s">
        <v>293</v>
      </c>
      <c r="D37" s="174" t="s">
        <v>127</v>
      </c>
      <c r="E37" s="175">
        <v>25</v>
      </c>
      <c r="F37" s="176"/>
      <c r="G37" s="177">
        <f t="shared" si="7"/>
        <v>0</v>
      </c>
      <c r="H37" s="176">
        <v>0</v>
      </c>
      <c r="I37" s="177">
        <f t="shared" si="8"/>
        <v>0</v>
      </c>
      <c r="J37" s="176">
        <v>44.95</v>
      </c>
      <c r="K37" s="177">
        <f t="shared" si="9"/>
        <v>1123.75</v>
      </c>
      <c r="L37" s="177">
        <v>21</v>
      </c>
      <c r="M37" s="177">
        <f t="shared" si="10"/>
        <v>0</v>
      </c>
      <c r="N37" s="177">
        <v>4.0000000000000003E-5</v>
      </c>
      <c r="O37" s="177">
        <f t="shared" si="11"/>
        <v>0</v>
      </c>
      <c r="P37" s="177">
        <v>2.5400000000000002E-3</v>
      </c>
      <c r="Q37" s="177">
        <f t="shared" si="12"/>
        <v>0.06</v>
      </c>
      <c r="R37" s="177"/>
      <c r="S37" s="177" t="s">
        <v>128</v>
      </c>
      <c r="T37" s="178" t="s">
        <v>129</v>
      </c>
      <c r="U37" s="157">
        <v>0</v>
      </c>
      <c r="V37" s="157">
        <f t="shared" si="13"/>
        <v>0</v>
      </c>
      <c r="W37" s="157"/>
      <c r="X37" s="157" t="s">
        <v>130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131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27</v>
      </c>
      <c r="B38" s="173" t="s">
        <v>294</v>
      </c>
      <c r="C38" s="181" t="s">
        <v>295</v>
      </c>
      <c r="D38" s="174" t="s">
        <v>127</v>
      </c>
      <c r="E38" s="175">
        <v>90</v>
      </c>
      <c r="F38" s="176"/>
      <c r="G38" s="177">
        <f t="shared" si="7"/>
        <v>0</v>
      </c>
      <c r="H38" s="176">
        <v>0</v>
      </c>
      <c r="I38" s="177">
        <f t="shared" si="8"/>
        <v>0</v>
      </c>
      <c r="J38" s="176">
        <v>64.599999999999994</v>
      </c>
      <c r="K38" s="177">
        <f t="shared" si="9"/>
        <v>5814</v>
      </c>
      <c r="L38" s="177">
        <v>21</v>
      </c>
      <c r="M38" s="177">
        <f t="shared" si="10"/>
        <v>0</v>
      </c>
      <c r="N38" s="177">
        <v>5.0000000000000002E-5</v>
      </c>
      <c r="O38" s="177">
        <f t="shared" si="11"/>
        <v>0</v>
      </c>
      <c r="P38" s="177">
        <v>4.7299999999999998E-3</v>
      </c>
      <c r="Q38" s="177">
        <f t="shared" si="12"/>
        <v>0.43</v>
      </c>
      <c r="R38" s="177"/>
      <c r="S38" s="177" t="s">
        <v>128</v>
      </c>
      <c r="T38" s="178" t="s">
        <v>129</v>
      </c>
      <c r="U38" s="157">
        <v>0</v>
      </c>
      <c r="V38" s="157">
        <f t="shared" si="13"/>
        <v>0</v>
      </c>
      <c r="W38" s="157"/>
      <c r="X38" s="157" t="s">
        <v>130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131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28</v>
      </c>
      <c r="B39" s="173" t="s">
        <v>296</v>
      </c>
      <c r="C39" s="181" t="s">
        <v>297</v>
      </c>
      <c r="D39" s="174" t="s">
        <v>127</v>
      </c>
      <c r="E39" s="175">
        <v>10</v>
      </c>
      <c r="F39" s="176"/>
      <c r="G39" s="177">
        <f t="shared" si="7"/>
        <v>0</v>
      </c>
      <c r="H39" s="176">
        <v>0</v>
      </c>
      <c r="I39" s="177">
        <f t="shared" si="8"/>
        <v>0</v>
      </c>
      <c r="J39" s="176">
        <v>110.74</v>
      </c>
      <c r="K39" s="177">
        <f t="shared" si="9"/>
        <v>1107.4000000000001</v>
      </c>
      <c r="L39" s="177">
        <v>21</v>
      </c>
      <c r="M39" s="177">
        <f t="shared" si="10"/>
        <v>0</v>
      </c>
      <c r="N39" s="177">
        <v>1E-4</v>
      </c>
      <c r="O39" s="177">
        <f t="shared" si="11"/>
        <v>0</v>
      </c>
      <c r="P39" s="177">
        <v>1.384E-2</v>
      </c>
      <c r="Q39" s="177">
        <f t="shared" si="12"/>
        <v>0.14000000000000001</v>
      </c>
      <c r="R39" s="177"/>
      <c r="S39" s="177" t="s">
        <v>128</v>
      </c>
      <c r="T39" s="178" t="s">
        <v>129</v>
      </c>
      <c r="U39" s="157">
        <v>0</v>
      </c>
      <c r="V39" s="157">
        <f t="shared" si="13"/>
        <v>0</v>
      </c>
      <c r="W39" s="157"/>
      <c r="X39" s="157" t="s">
        <v>130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131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29</v>
      </c>
      <c r="B40" s="173" t="s">
        <v>298</v>
      </c>
      <c r="C40" s="181" t="s">
        <v>299</v>
      </c>
      <c r="D40" s="174" t="s">
        <v>152</v>
      </c>
      <c r="E40" s="175">
        <v>12</v>
      </c>
      <c r="F40" s="176"/>
      <c r="G40" s="177">
        <f t="shared" si="7"/>
        <v>0</v>
      </c>
      <c r="H40" s="176">
        <v>0</v>
      </c>
      <c r="I40" s="177">
        <f t="shared" si="8"/>
        <v>0</v>
      </c>
      <c r="J40" s="176">
        <v>310.51</v>
      </c>
      <c r="K40" s="177">
        <f t="shared" si="9"/>
        <v>3726.12</v>
      </c>
      <c r="L40" s="177">
        <v>21</v>
      </c>
      <c r="M40" s="177">
        <f t="shared" si="10"/>
        <v>0</v>
      </c>
      <c r="N40" s="177">
        <v>2.0000000000000002E-5</v>
      </c>
      <c r="O40" s="177">
        <f t="shared" si="11"/>
        <v>0</v>
      </c>
      <c r="P40" s="177">
        <v>3.9E-2</v>
      </c>
      <c r="Q40" s="177">
        <f t="shared" si="12"/>
        <v>0.47</v>
      </c>
      <c r="R40" s="177"/>
      <c r="S40" s="177" t="s">
        <v>128</v>
      </c>
      <c r="T40" s="178" t="s">
        <v>129</v>
      </c>
      <c r="U40" s="157">
        <v>0</v>
      </c>
      <c r="V40" s="157">
        <f t="shared" si="13"/>
        <v>0</v>
      </c>
      <c r="W40" s="157"/>
      <c r="X40" s="157" t="s">
        <v>130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131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30</v>
      </c>
      <c r="B41" s="173" t="s">
        <v>300</v>
      </c>
      <c r="C41" s="181" t="s">
        <v>301</v>
      </c>
      <c r="D41" s="174" t="s">
        <v>152</v>
      </c>
      <c r="E41" s="175">
        <v>20</v>
      </c>
      <c r="F41" s="176"/>
      <c r="G41" s="177">
        <f t="shared" si="7"/>
        <v>0</v>
      </c>
      <c r="H41" s="176">
        <v>0</v>
      </c>
      <c r="I41" s="177">
        <f t="shared" si="8"/>
        <v>0</v>
      </c>
      <c r="J41" s="176">
        <v>129.19999999999999</v>
      </c>
      <c r="K41" s="177">
        <f t="shared" si="9"/>
        <v>2584</v>
      </c>
      <c r="L41" s="177">
        <v>21</v>
      </c>
      <c r="M41" s="177">
        <f t="shared" si="10"/>
        <v>0</v>
      </c>
      <c r="N41" s="177">
        <v>1.2999999999999999E-4</v>
      </c>
      <c r="O41" s="177">
        <f t="shared" si="11"/>
        <v>0</v>
      </c>
      <c r="P41" s="177">
        <v>1.1000000000000001E-3</v>
      </c>
      <c r="Q41" s="177">
        <f t="shared" si="12"/>
        <v>0.02</v>
      </c>
      <c r="R41" s="177"/>
      <c r="S41" s="177" t="s">
        <v>128</v>
      </c>
      <c r="T41" s="178" t="s">
        <v>129</v>
      </c>
      <c r="U41" s="157">
        <v>0</v>
      </c>
      <c r="V41" s="157">
        <f t="shared" si="13"/>
        <v>0</v>
      </c>
      <c r="W41" s="157"/>
      <c r="X41" s="157" t="s">
        <v>130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131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31</v>
      </c>
      <c r="B42" s="173" t="s">
        <v>302</v>
      </c>
      <c r="C42" s="181" t="s">
        <v>303</v>
      </c>
      <c r="D42" s="174" t="s">
        <v>152</v>
      </c>
      <c r="E42" s="175">
        <v>55</v>
      </c>
      <c r="F42" s="176"/>
      <c r="G42" s="177">
        <f t="shared" si="7"/>
        <v>0</v>
      </c>
      <c r="H42" s="176">
        <v>0</v>
      </c>
      <c r="I42" s="177">
        <f t="shared" si="8"/>
        <v>0</v>
      </c>
      <c r="J42" s="176">
        <v>174.8</v>
      </c>
      <c r="K42" s="177">
        <f t="shared" si="9"/>
        <v>9614</v>
      </c>
      <c r="L42" s="177">
        <v>21</v>
      </c>
      <c r="M42" s="177">
        <f t="shared" si="10"/>
        <v>0</v>
      </c>
      <c r="N42" s="177">
        <v>1.7000000000000001E-4</v>
      </c>
      <c r="O42" s="177">
        <f t="shared" si="11"/>
        <v>0.01</v>
      </c>
      <c r="P42" s="177">
        <v>2.2000000000000001E-3</v>
      </c>
      <c r="Q42" s="177">
        <f t="shared" si="12"/>
        <v>0.12</v>
      </c>
      <c r="R42" s="177"/>
      <c r="S42" s="177" t="s">
        <v>128</v>
      </c>
      <c r="T42" s="178" t="s">
        <v>129</v>
      </c>
      <c r="U42" s="157">
        <v>0</v>
      </c>
      <c r="V42" s="157">
        <f t="shared" si="13"/>
        <v>0</v>
      </c>
      <c r="W42" s="157"/>
      <c r="X42" s="157" t="s">
        <v>130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32</v>
      </c>
      <c r="B43" s="173" t="s">
        <v>304</v>
      </c>
      <c r="C43" s="181" t="s">
        <v>305</v>
      </c>
      <c r="D43" s="174" t="s">
        <v>152</v>
      </c>
      <c r="E43" s="175">
        <v>30</v>
      </c>
      <c r="F43" s="176"/>
      <c r="G43" s="177">
        <f t="shared" si="7"/>
        <v>0</v>
      </c>
      <c r="H43" s="176">
        <v>0</v>
      </c>
      <c r="I43" s="177">
        <f t="shared" si="8"/>
        <v>0</v>
      </c>
      <c r="J43" s="176">
        <v>210.62</v>
      </c>
      <c r="K43" s="177">
        <f t="shared" si="9"/>
        <v>6318.6</v>
      </c>
      <c r="L43" s="177">
        <v>21</v>
      </c>
      <c r="M43" s="177">
        <f t="shared" si="10"/>
        <v>0</v>
      </c>
      <c r="N43" s="177">
        <v>2.1000000000000001E-4</v>
      </c>
      <c r="O43" s="177">
        <f t="shared" si="11"/>
        <v>0.01</v>
      </c>
      <c r="P43" s="177">
        <v>3.5000000000000001E-3</v>
      </c>
      <c r="Q43" s="177">
        <f t="shared" si="12"/>
        <v>0.11</v>
      </c>
      <c r="R43" s="177"/>
      <c r="S43" s="177" t="s">
        <v>128</v>
      </c>
      <c r="T43" s="178" t="s">
        <v>129</v>
      </c>
      <c r="U43" s="157">
        <v>0</v>
      </c>
      <c r="V43" s="157">
        <f t="shared" si="13"/>
        <v>0</v>
      </c>
      <c r="W43" s="157"/>
      <c r="X43" s="157" t="s">
        <v>130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131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2">
        <v>33</v>
      </c>
      <c r="B44" s="173" t="s">
        <v>306</v>
      </c>
      <c r="C44" s="181" t="s">
        <v>307</v>
      </c>
      <c r="D44" s="174" t="s">
        <v>152</v>
      </c>
      <c r="E44" s="175">
        <v>1</v>
      </c>
      <c r="F44" s="176"/>
      <c r="G44" s="177">
        <f t="shared" si="7"/>
        <v>0</v>
      </c>
      <c r="H44" s="176">
        <v>0</v>
      </c>
      <c r="I44" s="177">
        <f t="shared" si="8"/>
        <v>0</v>
      </c>
      <c r="J44" s="176">
        <v>542.84</v>
      </c>
      <c r="K44" s="177">
        <f t="shared" si="9"/>
        <v>542.84</v>
      </c>
      <c r="L44" s="177">
        <v>21</v>
      </c>
      <c r="M44" s="177">
        <f t="shared" si="10"/>
        <v>0</v>
      </c>
      <c r="N44" s="177">
        <v>0</v>
      </c>
      <c r="O44" s="177">
        <f t="shared" si="11"/>
        <v>0</v>
      </c>
      <c r="P44" s="177">
        <v>2.5000000000000001E-2</v>
      </c>
      <c r="Q44" s="177">
        <f t="shared" si="12"/>
        <v>0.03</v>
      </c>
      <c r="R44" s="177"/>
      <c r="S44" s="177" t="s">
        <v>128</v>
      </c>
      <c r="T44" s="178" t="s">
        <v>129</v>
      </c>
      <c r="U44" s="157">
        <v>0</v>
      </c>
      <c r="V44" s="157">
        <f t="shared" si="13"/>
        <v>0</v>
      </c>
      <c r="W44" s="157"/>
      <c r="X44" s="157" t="s">
        <v>130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131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">
      <c r="A45" s="159" t="s">
        <v>123</v>
      </c>
      <c r="B45" s="160" t="s">
        <v>82</v>
      </c>
      <c r="C45" s="180" t="s">
        <v>83</v>
      </c>
      <c r="D45" s="161"/>
      <c r="E45" s="162"/>
      <c r="F45" s="163"/>
      <c r="G45" s="163">
        <f>SUMIF(AG46:AG62,"&lt;&gt;NOR",G46:G62)</f>
        <v>0</v>
      </c>
      <c r="H45" s="163"/>
      <c r="I45" s="163">
        <f>SUM(I46:I62)</f>
        <v>25236.400000000001</v>
      </c>
      <c r="J45" s="163"/>
      <c r="K45" s="163">
        <f>SUM(K46:K62)</f>
        <v>72530.760000000009</v>
      </c>
      <c r="L45" s="163"/>
      <c r="M45" s="163">
        <f>SUM(M46:M62)</f>
        <v>0</v>
      </c>
      <c r="N45" s="163"/>
      <c r="O45" s="163">
        <f>SUM(O46:O62)</f>
        <v>0</v>
      </c>
      <c r="P45" s="163"/>
      <c r="Q45" s="163">
        <f>SUM(Q46:Q62)</f>
        <v>0</v>
      </c>
      <c r="R45" s="163"/>
      <c r="S45" s="163"/>
      <c r="T45" s="164"/>
      <c r="U45" s="158"/>
      <c r="V45" s="158">
        <f>SUM(V46:V62)</f>
        <v>0</v>
      </c>
      <c r="W45" s="158"/>
      <c r="X45" s="158"/>
      <c r="AG45" t="s">
        <v>124</v>
      </c>
    </row>
    <row r="46" spans="1:60" outlineLevel="1" x14ac:dyDescent="0.2">
      <c r="A46" s="172">
        <v>34</v>
      </c>
      <c r="B46" s="173" t="s">
        <v>308</v>
      </c>
      <c r="C46" s="181" t="s">
        <v>309</v>
      </c>
      <c r="D46" s="174" t="s">
        <v>152</v>
      </c>
      <c r="E46" s="175">
        <v>3</v>
      </c>
      <c r="F46" s="176"/>
      <c r="G46" s="177">
        <f t="shared" ref="G46:G62" si="14">ROUND(E46*F46,2)</f>
        <v>0</v>
      </c>
      <c r="H46" s="176">
        <v>0</v>
      </c>
      <c r="I46" s="177">
        <f t="shared" ref="I46:I62" si="15">ROUND(E46*H46,2)</f>
        <v>0</v>
      </c>
      <c r="J46" s="176">
        <v>11410.6</v>
      </c>
      <c r="K46" s="177">
        <f t="shared" ref="K46:K62" si="16">ROUND(E46*J46,2)</f>
        <v>34231.800000000003</v>
      </c>
      <c r="L46" s="177">
        <v>21</v>
      </c>
      <c r="M46" s="177">
        <f t="shared" ref="M46:M62" si="17">G46*(1+L46/100)</f>
        <v>0</v>
      </c>
      <c r="N46" s="177">
        <v>0</v>
      </c>
      <c r="O46" s="177">
        <f t="shared" ref="O46:O62" si="18">ROUND(E46*N46,2)</f>
        <v>0</v>
      </c>
      <c r="P46" s="177">
        <v>0</v>
      </c>
      <c r="Q46" s="177">
        <f t="shared" ref="Q46:Q62" si="19">ROUND(E46*P46,2)</f>
        <v>0</v>
      </c>
      <c r="R46" s="177"/>
      <c r="S46" s="177" t="s">
        <v>128</v>
      </c>
      <c r="T46" s="178" t="s">
        <v>129</v>
      </c>
      <c r="U46" s="157">
        <v>0</v>
      </c>
      <c r="V46" s="157">
        <f t="shared" ref="V46:V62" si="20">ROUND(E46*U46,2)</f>
        <v>0</v>
      </c>
      <c r="W46" s="157"/>
      <c r="X46" s="157" t="s">
        <v>130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131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35</v>
      </c>
      <c r="B47" s="173" t="s">
        <v>310</v>
      </c>
      <c r="C47" s="181" t="s">
        <v>311</v>
      </c>
      <c r="D47" s="174" t="s">
        <v>152</v>
      </c>
      <c r="E47" s="175">
        <v>1</v>
      </c>
      <c r="F47" s="176"/>
      <c r="G47" s="177">
        <f t="shared" si="14"/>
        <v>0</v>
      </c>
      <c r="H47" s="176">
        <v>0</v>
      </c>
      <c r="I47" s="177">
        <f t="shared" si="15"/>
        <v>0</v>
      </c>
      <c r="J47" s="176">
        <v>9380.36</v>
      </c>
      <c r="K47" s="177">
        <f t="shared" si="16"/>
        <v>9380.36</v>
      </c>
      <c r="L47" s="177">
        <v>21</v>
      </c>
      <c r="M47" s="177">
        <f t="shared" si="17"/>
        <v>0</v>
      </c>
      <c r="N47" s="177">
        <v>0</v>
      </c>
      <c r="O47" s="177">
        <f t="shared" si="18"/>
        <v>0</v>
      </c>
      <c r="P47" s="177">
        <v>0</v>
      </c>
      <c r="Q47" s="177">
        <f t="shared" si="19"/>
        <v>0</v>
      </c>
      <c r="R47" s="177"/>
      <c r="S47" s="177" t="s">
        <v>128</v>
      </c>
      <c r="T47" s="178" t="s">
        <v>129</v>
      </c>
      <c r="U47" s="157">
        <v>0</v>
      </c>
      <c r="V47" s="157">
        <f t="shared" si="20"/>
        <v>0</v>
      </c>
      <c r="W47" s="157"/>
      <c r="X47" s="157" t="s">
        <v>130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131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36</v>
      </c>
      <c r="B48" s="173" t="s">
        <v>312</v>
      </c>
      <c r="C48" s="181" t="s">
        <v>313</v>
      </c>
      <c r="D48" s="174" t="s">
        <v>152</v>
      </c>
      <c r="E48" s="175">
        <v>1</v>
      </c>
      <c r="F48" s="176"/>
      <c r="G48" s="177">
        <f t="shared" si="14"/>
        <v>0</v>
      </c>
      <c r="H48" s="176">
        <v>0</v>
      </c>
      <c r="I48" s="177">
        <f t="shared" si="15"/>
        <v>0</v>
      </c>
      <c r="J48" s="176">
        <v>2811.94</v>
      </c>
      <c r="K48" s="177">
        <f t="shared" si="16"/>
        <v>2811.94</v>
      </c>
      <c r="L48" s="177">
        <v>21</v>
      </c>
      <c r="M48" s="177">
        <f t="shared" si="17"/>
        <v>0</v>
      </c>
      <c r="N48" s="177">
        <v>0</v>
      </c>
      <c r="O48" s="177">
        <f t="shared" si="18"/>
        <v>0</v>
      </c>
      <c r="P48" s="177">
        <v>0</v>
      </c>
      <c r="Q48" s="177">
        <f t="shared" si="19"/>
        <v>0</v>
      </c>
      <c r="R48" s="177"/>
      <c r="S48" s="177" t="s">
        <v>128</v>
      </c>
      <c r="T48" s="178" t="s">
        <v>129</v>
      </c>
      <c r="U48" s="157">
        <v>0</v>
      </c>
      <c r="V48" s="157">
        <f t="shared" si="20"/>
        <v>0</v>
      </c>
      <c r="W48" s="157"/>
      <c r="X48" s="157" t="s">
        <v>130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131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37</v>
      </c>
      <c r="B49" s="173" t="s">
        <v>314</v>
      </c>
      <c r="C49" s="181" t="s">
        <v>315</v>
      </c>
      <c r="D49" s="174" t="s">
        <v>152</v>
      </c>
      <c r="E49" s="175">
        <v>1</v>
      </c>
      <c r="F49" s="176"/>
      <c r="G49" s="177">
        <f t="shared" si="14"/>
        <v>0</v>
      </c>
      <c r="H49" s="176">
        <v>0</v>
      </c>
      <c r="I49" s="177">
        <f t="shared" si="15"/>
        <v>0</v>
      </c>
      <c r="J49" s="176">
        <v>1899.96</v>
      </c>
      <c r="K49" s="177">
        <f t="shared" si="16"/>
        <v>1899.96</v>
      </c>
      <c r="L49" s="177">
        <v>21</v>
      </c>
      <c r="M49" s="177">
        <f t="shared" si="17"/>
        <v>0</v>
      </c>
      <c r="N49" s="177">
        <v>0</v>
      </c>
      <c r="O49" s="177">
        <f t="shared" si="18"/>
        <v>0</v>
      </c>
      <c r="P49" s="177">
        <v>0</v>
      </c>
      <c r="Q49" s="177">
        <f t="shared" si="19"/>
        <v>0</v>
      </c>
      <c r="R49" s="177"/>
      <c r="S49" s="177" t="s">
        <v>128</v>
      </c>
      <c r="T49" s="178" t="s">
        <v>129</v>
      </c>
      <c r="U49" s="157">
        <v>0</v>
      </c>
      <c r="V49" s="157">
        <f t="shared" si="20"/>
        <v>0</v>
      </c>
      <c r="W49" s="157"/>
      <c r="X49" s="157" t="s">
        <v>130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131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38</v>
      </c>
      <c r="B50" s="173" t="s">
        <v>316</v>
      </c>
      <c r="C50" s="181" t="s">
        <v>317</v>
      </c>
      <c r="D50" s="174" t="s">
        <v>152</v>
      </c>
      <c r="E50" s="175">
        <v>1</v>
      </c>
      <c r="F50" s="176"/>
      <c r="G50" s="177">
        <f t="shared" si="14"/>
        <v>0</v>
      </c>
      <c r="H50" s="176">
        <v>0</v>
      </c>
      <c r="I50" s="177">
        <f t="shared" si="15"/>
        <v>0</v>
      </c>
      <c r="J50" s="176">
        <v>922.84</v>
      </c>
      <c r="K50" s="177">
        <f t="shared" si="16"/>
        <v>922.84</v>
      </c>
      <c r="L50" s="177">
        <v>21</v>
      </c>
      <c r="M50" s="177">
        <f t="shared" si="17"/>
        <v>0</v>
      </c>
      <c r="N50" s="177">
        <v>0</v>
      </c>
      <c r="O50" s="177">
        <f t="shared" si="18"/>
        <v>0</v>
      </c>
      <c r="P50" s="177">
        <v>0</v>
      </c>
      <c r="Q50" s="177">
        <f t="shared" si="19"/>
        <v>0</v>
      </c>
      <c r="R50" s="177"/>
      <c r="S50" s="177" t="s">
        <v>128</v>
      </c>
      <c r="T50" s="178" t="s">
        <v>129</v>
      </c>
      <c r="U50" s="157">
        <v>0</v>
      </c>
      <c r="V50" s="157">
        <f t="shared" si="20"/>
        <v>0</v>
      </c>
      <c r="W50" s="157"/>
      <c r="X50" s="157" t="s">
        <v>130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131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39</v>
      </c>
      <c r="B51" s="173" t="s">
        <v>318</v>
      </c>
      <c r="C51" s="181" t="s">
        <v>319</v>
      </c>
      <c r="D51" s="174" t="s">
        <v>152</v>
      </c>
      <c r="E51" s="175">
        <v>1</v>
      </c>
      <c r="F51" s="176"/>
      <c r="G51" s="177">
        <f t="shared" si="14"/>
        <v>0</v>
      </c>
      <c r="H51" s="176">
        <v>0</v>
      </c>
      <c r="I51" s="177">
        <f t="shared" si="15"/>
        <v>0</v>
      </c>
      <c r="J51" s="176">
        <v>1248.54</v>
      </c>
      <c r="K51" s="177">
        <f t="shared" si="16"/>
        <v>1248.54</v>
      </c>
      <c r="L51" s="177">
        <v>21</v>
      </c>
      <c r="M51" s="177">
        <f t="shared" si="17"/>
        <v>0</v>
      </c>
      <c r="N51" s="177">
        <v>0</v>
      </c>
      <c r="O51" s="177">
        <f t="shared" si="18"/>
        <v>0</v>
      </c>
      <c r="P51" s="177">
        <v>0</v>
      </c>
      <c r="Q51" s="177">
        <f t="shared" si="19"/>
        <v>0</v>
      </c>
      <c r="R51" s="177"/>
      <c r="S51" s="177" t="s">
        <v>128</v>
      </c>
      <c r="T51" s="178" t="s">
        <v>129</v>
      </c>
      <c r="U51" s="157">
        <v>0</v>
      </c>
      <c r="V51" s="157">
        <f t="shared" si="20"/>
        <v>0</v>
      </c>
      <c r="W51" s="157"/>
      <c r="X51" s="157" t="s">
        <v>130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40</v>
      </c>
      <c r="B52" s="173" t="s">
        <v>320</v>
      </c>
      <c r="C52" s="181" t="s">
        <v>321</v>
      </c>
      <c r="D52" s="174"/>
      <c r="E52" s="175">
        <v>1</v>
      </c>
      <c r="F52" s="176"/>
      <c r="G52" s="177">
        <f t="shared" si="14"/>
        <v>0</v>
      </c>
      <c r="H52" s="176">
        <v>0</v>
      </c>
      <c r="I52" s="177">
        <f t="shared" si="15"/>
        <v>0</v>
      </c>
      <c r="J52" s="176">
        <v>2334.23</v>
      </c>
      <c r="K52" s="177">
        <f t="shared" si="16"/>
        <v>2334.23</v>
      </c>
      <c r="L52" s="177">
        <v>21</v>
      </c>
      <c r="M52" s="177">
        <f t="shared" si="17"/>
        <v>0</v>
      </c>
      <c r="N52" s="177">
        <v>0</v>
      </c>
      <c r="O52" s="177">
        <f t="shared" si="18"/>
        <v>0</v>
      </c>
      <c r="P52" s="177">
        <v>0</v>
      </c>
      <c r="Q52" s="177">
        <f t="shared" si="19"/>
        <v>0</v>
      </c>
      <c r="R52" s="177"/>
      <c r="S52" s="177" t="s">
        <v>128</v>
      </c>
      <c r="T52" s="178" t="s">
        <v>129</v>
      </c>
      <c r="U52" s="157">
        <v>0</v>
      </c>
      <c r="V52" s="157">
        <f t="shared" si="20"/>
        <v>0</v>
      </c>
      <c r="W52" s="157"/>
      <c r="X52" s="157" t="s">
        <v>130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131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41</v>
      </c>
      <c r="B53" s="173" t="s">
        <v>322</v>
      </c>
      <c r="C53" s="181" t="s">
        <v>323</v>
      </c>
      <c r="D53" s="174" t="s">
        <v>152</v>
      </c>
      <c r="E53" s="175">
        <v>4</v>
      </c>
      <c r="F53" s="176"/>
      <c r="G53" s="177">
        <f t="shared" si="14"/>
        <v>0</v>
      </c>
      <c r="H53" s="176">
        <v>0</v>
      </c>
      <c r="I53" s="177">
        <f t="shared" si="15"/>
        <v>0</v>
      </c>
      <c r="J53" s="176">
        <v>1221.4000000000001</v>
      </c>
      <c r="K53" s="177">
        <f t="shared" si="16"/>
        <v>4885.6000000000004</v>
      </c>
      <c r="L53" s="177">
        <v>21</v>
      </c>
      <c r="M53" s="177">
        <f t="shared" si="17"/>
        <v>0</v>
      </c>
      <c r="N53" s="177">
        <v>0</v>
      </c>
      <c r="O53" s="177">
        <f t="shared" si="18"/>
        <v>0</v>
      </c>
      <c r="P53" s="177">
        <v>0</v>
      </c>
      <c r="Q53" s="177">
        <f t="shared" si="19"/>
        <v>0</v>
      </c>
      <c r="R53" s="177"/>
      <c r="S53" s="177" t="s">
        <v>128</v>
      </c>
      <c r="T53" s="178" t="s">
        <v>129</v>
      </c>
      <c r="U53" s="157">
        <v>0</v>
      </c>
      <c r="V53" s="157">
        <f t="shared" si="20"/>
        <v>0</v>
      </c>
      <c r="W53" s="157"/>
      <c r="X53" s="157" t="s">
        <v>130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131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42</v>
      </c>
      <c r="B54" s="173" t="s">
        <v>324</v>
      </c>
      <c r="C54" s="181" t="s">
        <v>325</v>
      </c>
      <c r="D54" s="174" t="s">
        <v>152</v>
      </c>
      <c r="E54" s="175">
        <v>1</v>
      </c>
      <c r="F54" s="176"/>
      <c r="G54" s="177">
        <f t="shared" si="14"/>
        <v>0</v>
      </c>
      <c r="H54" s="176">
        <v>0</v>
      </c>
      <c r="I54" s="177">
        <f t="shared" si="15"/>
        <v>0</v>
      </c>
      <c r="J54" s="176">
        <v>586.44000000000005</v>
      </c>
      <c r="K54" s="177">
        <f t="shared" si="16"/>
        <v>586.44000000000005</v>
      </c>
      <c r="L54" s="177">
        <v>21</v>
      </c>
      <c r="M54" s="177">
        <f t="shared" si="17"/>
        <v>0</v>
      </c>
      <c r="N54" s="177">
        <v>0</v>
      </c>
      <c r="O54" s="177">
        <f t="shared" si="18"/>
        <v>0</v>
      </c>
      <c r="P54" s="177">
        <v>0</v>
      </c>
      <c r="Q54" s="177">
        <f t="shared" si="19"/>
        <v>0</v>
      </c>
      <c r="R54" s="177"/>
      <c r="S54" s="177" t="s">
        <v>128</v>
      </c>
      <c r="T54" s="178" t="s">
        <v>129</v>
      </c>
      <c r="U54" s="157">
        <v>0</v>
      </c>
      <c r="V54" s="157">
        <f t="shared" si="20"/>
        <v>0</v>
      </c>
      <c r="W54" s="157"/>
      <c r="X54" s="157" t="s">
        <v>130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43</v>
      </c>
      <c r="B55" s="173" t="s">
        <v>326</v>
      </c>
      <c r="C55" s="181" t="s">
        <v>327</v>
      </c>
      <c r="D55" s="174" t="s">
        <v>152</v>
      </c>
      <c r="E55" s="175">
        <v>1</v>
      </c>
      <c r="F55" s="176"/>
      <c r="G55" s="177">
        <f t="shared" si="14"/>
        <v>0</v>
      </c>
      <c r="H55" s="176">
        <v>0</v>
      </c>
      <c r="I55" s="177">
        <f t="shared" si="15"/>
        <v>0</v>
      </c>
      <c r="J55" s="176">
        <v>1747.96</v>
      </c>
      <c r="K55" s="177">
        <f t="shared" si="16"/>
        <v>1747.96</v>
      </c>
      <c r="L55" s="177">
        <v>21</v>
      </c>
      <c r="M55" s="177">
        <f t="shared" si="17"/>
        <v>0</v>
      </c>
      <c r="N55" s="177">
        <v>0</v>
      </c>
      <c r="O55" s="177">
        <f t="shared" si="18"/>
        <v>0</v>
      </c>
      <c r="P55" s="177">
        <v>0</v>
      </c>
      <c r="Q55" s="177">
        <f t="shared" si="19"/>
        <v>0</v>
      </c>
      <c r="R55" s="177"/>
      <c r="S55" s="177" t="s">
        <v>128</v>
      </c>
      <c r="T55" s="178" t="s">
        <v>129</v>
      </c>
      <c r="U55" s="157">
        <v>0</v>
      </c>
      <c r="V55" s="157">
        <f t="shared" si="20"/>
        <v>0</v>
      </c>
      <c r="W55" s="157"/>
      <c r="X55" s="157" t="s">
        <v>130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131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44</v>
      </c>
      <c r="B56" s="173" t="s">
        <v>328</v>
      </c>
      <c r="C56" s="181" t="s">
        <v>329</v>
      </c>
      <c r="D56" s="174" t="s">
        <v>152</v>
      </c>
      <c r="E56" s="175">
        <v>3</v>
      </c>
      <c r="F56" s="176"/>
      <c r="G56" s="177">
        <f t="shared" si="14"/>
        <v>0</v>
      </c>
      <c r="H56" s="176">
        <v>0</v>
      </c>
      <c r="I56" s="177">
        <f t="shared" si="15"/>
        <v>0</v>
      </c>
      <c r="J56" s="176">
        <v>271.42</v>
      </c>
      <c r="K56" s="177">
        <f t="shared" si="16"/>
        <v>814.26</v>
      </c>
      <c r="L56" s="177">
        <v>21</v>
      </c>
      <c r="M56" s="177">
        <f t="shared" si="17"/>
        <v>0</v>
      </c>
      <c r="N56" s="177">
        <v>0</v>
      </c>
      <c r="O56" s="177">
        <f t="shared" si="18"/>
        <v>0</v>
      </c>
      <c r="P56" s="177">
        <v>0</v>
      </c>
      <c r="Q56" s="177">
        <f t="shared" si="19"/>
        <v>0</v>
      </c>
      <c r="R56" s="177"/>
      <c r="S56" s="177" t="s">
        <v>128</v>
      </c>
      <c r="T56" s="178" t="s">
        <v>129</v>
      </c>
      <c r="U56" s="157">
        <v>0</v>
      </c>
      <c r="V56" s="157">
        <f t="shared" si="20"/>
        <v>0</v>
      </c>
      <c r="W56" s="157"/>
      <c r="X56" s="157" t="s">
        <v>130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131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45</v>
      </c>
      <c r="B57" s="173" t="s">
        <v>330</v>
      </c>
      <c r="C57" s="181" t="s">
        <v>331</v>
      </c>
      <c r="D57" s="174" t="s">
        <v>152</v>
      </c>
      <c r="E57" s="175">
        <v>9</v>
      </c>
      <c r="F57" s="176"/>
      <c r="G57" s="177">
        <f t="shared" si="14"/>
        <v>0</v>
      </c>
      <c r="H57" s="176">
        <v>0</v>
      </c>
      <c r="I57" s="177">
        <f t="shared" si="15"/>
        <v>0</v>
      </c>
      <c r="J57" s="176">
        <v>47.77</v>
      </c>
      <c r="K57" s="177">
        <f t="shared" si="16"/>
        <v>429.93</v>
      </c>
      <c r="L57" s="177">
        <v>21</v>
      </c>
      <c r="M57" s="177">
        <f t="shared" si="17"/>
        <v>0</v>
      </c>
      <c r="N57" s="177">
        <v>0</v>
      </c>
      <c r="O57" s="177">
        <f t="shared" si="18"/>
        <v>0</v>
      </c>
      <c r="P57" s="177">
        <v>0</v>
      </c>
      <c r="Q57" s="177">
        <f t="shared" si="19"/>
        <v>0</v>
      </c>
      <c r="R57" s="177"/>
      <c r="S57" s="177" t="s">
        <v>128</v>
      </c>
      <c r="T57" s="178" t="s">
        <v>129</v>
      </c>
      <c r="U57" s="157">
        <v>0</v>
      </c>
      <c r="V57" s="157">
        <f t="shared" si="20"/>
        <v>0</v>
      </c>
      <c r="W57" s="157"/>
      <c r="X57" s="157" t="s">
        <v>130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46</v>
      </c>
      <c r="B58" s="173" t="s">
        <v>332</v>
      </c>
      <c r="C58" s="181" t="s">
        <v>333</v>
      </c>
      <c r="D58" s="174" t="s">
        <v>152</v>
      </c>
      <c r="E58" s="175">
        <v>5</v>
      </c>
      <c r="F58" s="176"/>
      <c r="G58" s="177">
        <f t="shared" si="14"/>
        <v>0</v>
      </c>
      <c r="H58" s="176">
        <v>0</v>
      </c>
      <c r="I58" s="177">
        <f t="shared" si="15"/>
        <v>0</v>
      </c>
      <c r="J58" s="176">
        <v>67.31</v>
      </c>
      <c r="K58" s="177">
        <f t="shared" si="16"/>
        <v>336.55</v>
      </c>
      <c r="L58" s="177">
        <v>21</v>
      </c>
      <c r="M58" s="177">
        <f t="shared" si="17"/>
        <v>0</v>
      </c>
      <c r="N58" s="177">
        <v>0</v>
      </c>
      <c r="O58" s="177">
        <f t="shared" si="18"/>
        <v>0</v>
      </c>
      <c r="P58" s="177">
        <v>0</v>
      </c>
      <c r="Q58" s="177">
        <f t="shared" si="19"/>
        <v>0</v>
      </c>
      <c r="R58" s="177"/>
      <c r="S58" s="177" t="s">
        <v>128</v>
      </c>
      <c r="T58" s="178" t="s">
        <v>129</v>
      </c>
      <c r="U58" s="157">
        <v>0</v>
      </c>
      <c r="V58" s="157">
        <f t="shared" si="20"/>
        <v>0</v>
      </c>
      <c r="W58" s="157"/>
      <c r="X58" s="157" t="s">
        <v>130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131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47</v>
      </c>
      <c r="B59" s="173" t="s">
        <v>334</v>
      </c>
      <c r="C59" s="181" t="s">
        <v>335</v>
      </c>
      <c r="D59" s="174" t="s">
        <v>152</v>
      </c>
      <c r="E59" s="175">
        <v>8</v>
      </c>
      <c r="F59" s="176"/>
      <c r="G59" s="177">
        <f t="shared" si="14"/>
        <v>0</v>
      </c>
      <c r="H59" s="176">
        <v>0</v>
      </c>
      <c r="I59" s="177">
        <f t="shared" si="15"/>
        <v>0</v>
      </c>
      <c r="J59" s="176">
        <v>81.430000000000007</v>
      </c>
      <c r="K59" s="177">
        <f t="shared" si="16"/>
        <v>651.44000000000005</v>
      </c>
      <c r="L59" s="177">
        <v>21</v>
      </c>
      <c r="M59" s="177">
        <f t="shared" si="17"/>
        <v>0</v>
      </c>
      <c r="N59" s="177">
        <v>0</v>
      </c>
      <c r="O59" s="177">
        <f t="shared" si="18"/>
        <v>0</v>
      </c>
      <c r="P59" s="177">
        <v>0</v>
      </c>
      <c r="Q59" s="177">
        <f t="shared" si="19"/>
        <v>0</v>
      </c>
      <c r="R59" s="177"/>
      <c r="S59" s="177" t="s">
        <v>128</v>
      </c>
      <c r="T59" s="178" t="s">
        <v>129</v>
      </c>
      <c r="U59" s="157">
        <v>0</v>
      </c>
      <c r="V59" s="157">
        <f t="shared" si="20"/>
        <v>0</v>
      </c>
      <c r="W59" s="157"/>
      <c r="X59" s="157" t="s">
        <v>130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48</v>
      </c>
      <c r="B60" s="173" t="s">
        <v>336</v>
      </c>
      <c r="C60" s="181" t="s">
        <v>337</v>
      </c>
      <c r="D60" s="174" t="s">
        <v>152</v>
      </c>
      <c r="E60" s="175">
        <v>1</v>
      </c>
      <c r="F60" s="176"/>
      <c r="G60" s="177">
        <f t="shared" si="14"/>
        <v>0</v>
      </c>
      <c r="H60" s="176">
        <v>0</v>
      </c>
      <c r="I60" s="177">
        <f t="shared" si="15"/>
        <v>0</v>
      </c>
      <c r="J60" s="176">
        <v>8685.52</v>
      </c>
      <c r="K60" s="177">
        <f t="shared" si="16"/>
        <v>8685.52</v>
      </c>
      <c r="L60" s="177">
        <v>21</v>
      </c>
      <c r="M60" s="177">
        <f t="shared" si="17"/>
        <v>0</v>
      </c>
      <c r="N60" s="177">
        <v>0</v>
      </c>
      <c r="O60" s="177">
        <f t="shared" si="18"/>
        <v>0</v>
      </c>
      <c r="P60" s="177">
        <v>0</v>
      </c>
      <c r="Q60" s="177">
        <f t="shared" si="19"/>
        <v>0</v>
      </c>
      <c r="R60" s="177"/>
      <c r="S60" s="177" t="s">
        <v>128</v>
      </c>
      <c r="T60" s="178" t="s">
        <v>129</v>
      </c>
      <c r="U60" s="157">
        <v>0</v>
      </c>
      <c r="V60" s="157">
        <f t="shared" si="20"/>
        <v>0</v>
      </c>
      <c r="W60" s="157"/>
      <c r="X60" s="157" t="s">
        <v>130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131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49</v>
      </c>
      <c r="B61" s="173" t="s">
        <v>338</v>
      </c>
      <c r="C61" s="181" t="s">
        <v>339</v>
      </c>
      <c r="D61" s="174" t="s">
        <v>193</v>
      </c>
      <c r="E61" s="175">
        <v>3</v>
      </c>
      <c r="F61" s="176"/>
      <c r="G61" s="177">
        <f t="shared" si="14"/>
        <v>0</v>
      </c>
      <c r="H61" s="176">
        <v>0</v>
      </c>
      <c r="I61" s="177">
        <f t="shared" si="15"/>
        <v>0</v>
      </c>
      <c r="J61" s="176">
        <v>521.13</v>
      </c>
      <c r="K61" s="177">
        <f t="shared" si="16"/>
        <v>1563.39</v>
      </c>
      <c r="L61" s="177">
        <v>21</v>
      </c>
      <c r="M61" s="177">
        <f t="shared" si="17"/>
        <v>0</v>
      </c>
      <c r="N61" s="177">
        <v>0</v>
      </c>
      <c r="O61" s="177">
        <f t="shared" si="18"/>
        <v>0</v>
      </c>
      <c r="P61" s="177">
        <v>0</v>
      </c>
      <c r="Q61" s="177">
        <f t="shared" si="19"/>
        <v>0</v>
      </c>
      <c r="R61" s="177"/>
      <c r="S61" s="177" t="s">
        <v>128</v>
      </c>
      <c r="T61" s="178" t="s">
        <v>129</v>
      </c>
      <c r="U61" s="157">
        <v>0</v>
      </c>
      <c r="V61" s="157">
        <f t="shared" si="20"/>
        <v>0</v>
      </c>
      <c r="W61" s="157"/>
      <c r="X61" s="157" t="s">
        <v>130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131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50</v>
      </c>
      <c r="B62" s="173" t="s">
        <v>340</v>
      </c>
      <c r="C62" s="181" t="s">
        <v>341</v>
      </c>
      <c r="D62" s="174" t="s">
        <v>0</v>
      </c>
      <c r="E62" s="175">
        <v>40</v>
      </c>
      <c r="F62" s="176"/>
      <c r="G62" s="177">
        <f t="shared" si="14"/>
        <v>0</v>
      </c>
      <c r="H62" s="176">
        <v>630.91</v>
      </c>
      <c r="I62" s="177">
        <f t="shared" si="15"/>
        <v>25236.400000000001</v>
      </c>
      <c r="J62" s="176">
        <v>0</v>
      </c>
      <c r="K62" s="177">
        <f t="shared" si="16"/>
        <v>0</v>
      </c>
      <c r="L62" s="177">
        <v>21</v>
      </c>
      <c r="M62" s="177">
        <f t="shared" si="17"/>
        <v>0</v>
      </c>
      <c r="N62" s="177">
        <v>0</v>
      </c>
      <c r="O62" s="177">
        <f t="shared" si="18"/>
        <v>0</v>
      </c>
      <c r="P62" s="177">
        <v>0</v>
      </c>
      <c r="Q62" s="177">
        <f t="shared" si="19"/>
        <v>0</v>
      </c>
      <c r="R62" s="177"/>
      <c r="S62" s="177" t="s">
        <v>128</v>
      </c>
      <c r="T62" s="178" t="s">
        <v>129</v>
      </c>
      <c r="U62" s="157">
        <v>0</v>
      </c>
      <c r="V62" s="157">
        <f t="shared" si="20"/>
        <v>0</v>
      </c>
      <c r="W62" s="157"/>
      <c r="X62" s="157" t="s">
        <v>187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188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59" t="s">
        <v>123</v>
      </c>
      <c r="B63" s="160" t="s">
        <v>84</v>
      </c>
      <c r="C63" s="180" t="s">
        <v>85</v>
      </c>
      <c r="D63" s="161"/>
      <c r="E63" s="162"/>
      <c r="F63" s="163"/>
      <c r="G63" s="163">
        <f>SUMIF(AG64:AG82,"&lt;&gt;NOR",G64:G82)</f>
        <v>0</v>
      </c>
      <c r="H63" s="163"/>
      <c r="I63" s="163">
        <f>SUM(I64:I82)</f>
        <v>0</v>
      </c>
      <c r="J63" s="163"/>
      <c r="K63" s="163">
        <f>SUM(K64:K82)</f>
        <v>498398.78999999992</v>
      </c>
      <c r="L63" s="163"/>
      <c r="M63" s="163">
        <f>SUM(M64:M82)</f>
        <v>0</v>
      </c>
      <c r="N63" s="163"/>
      <c r="O63" s="163">
        <f>SUM(O64:O82)</f>
        <v>0.69000000000000017</v>
      </c>
      <c r="P63" s="163"/>
      <c r="Q63" s="163">
        <f>SUM(Q64:Q82)</f>
        <v>0</v>
      </c>
      <c r="R63" s="163"/>
      <c r="S63" s="163"/>
      <c r="T63" s="164"/>
      <c r="U63" s="158"/>
      <c r="V63" s="158">
        <f>SUM(V64:V82)</f>
        <v>0</v>
      </c>
      <c r="W63" s="158"/>
      <c r="X63" s="158"/>
      <c r="AG63" t="s">
        <v>124</v>
      </c>
    </row>
    <row r="64" spans="1:60" outlineLevel="1" x14ac:dyDescent="0.2">
      <c r="A64" s="172">
        <v>51</v>
      </c>
      <c r="B64" s="173" t="s">
        <v>342</v>
      </c>
      <c r="C64" s="181" t="s">
        <v>343</v>
      </c>
      <c r="D64" s="174" t="s">
        <v>152</v>
      </c>
      <c r="E64" s="175">
        <v>2</v>
      </c>
      <c r="F64" s="176"/>
      <c r="G64" s="177">
        <f t="shared" ref="G64:G82" si="21">ROUND(E64*F64,2)</f>
        <v>0</v>
      </c>
      <c r="H64" s="176">
        <v>0</v>
      </c>
      <c r="I64" s="177">
        <f t="shared" ref="I64:I82" si="22">ROUND(E64*H64,2)</f>
        <v>0</v>
      </c>
      <c r="J64" s="176">
        <v>3799.91</v>
      </c>
      <c r="K64" s="177">
        <f t="shared" ref="K64:K82" si="23">ROUND(E64*J64,2)</f>
        <v>7599.82</v>
      </c>
      <c r="L64" s="177">
        <v>21</v>
      </c>
      <c r="M64" s="177">
        <f t="shared" ref="M64:M82" si="24">G64*(1+L64/100)</f>
        <v>0</v>
      </c>
      <c r="N64" s="177">
        <v>4.0910000000000002E-2</v>
      </c>
      <c r="O64" s="177">
        <f t="shared" ref="O64:O82" si="25">ROUND(E64*N64,2)</f>
        <v>0.08</v>
      </c>
      <c r="P64" s="177">
        <v>0</v>
      </c>
      <c r="Q64" s="177">
        <f t="shared" ref="Q64:Q82" si="26">ROUND(E64*P64,2)</f>
        <v>0</v>
      </c>
      <c r="R64" s="177"/>
      <c r="S64" s="177" t="s">
        <v>128</v>
      </c>
      <c r="T64" s="178" t="s">
        <v>129</v>
      </c>
      <c r="U64" s="157">
        <v>0</v>
      </c>
      <c r="V64" s="157">
        <f t="shared" ref="V64:V82" si="27">ROUND(E64*U64,2)</f>
        <v>0</v>
      </c>
      <c r="W64" s="157"/>
      <c r="X64" s="157" t="s">
        <v>130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131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52</v>
      </c>
      <c r="B65" s="173" t="s">
        <v>344</v>
      </c>
      <c r="C65" s="181" t="s">
        <v>345</v>
      </c>
      <c r="D65" s="174" t="s">
        <v>152</v>
      </c>
      <c r="E65" s="175">
        <v>10</v>
      </c>
      <c r="F65" s="176"/>
      <c r="G65" s="177">
        <f t="shared" si="21"/>
        <v>0</v>
      </c>
      <c r="H65" s="176">
        <v>0</v>
      </c>
      <c r="I65" s="177">
        <f t="shared" si="22"/>
        <v>0</v>
      </c>
      <c r="J65" s="176">
        <v>651.41</v>
      </c>
      <c r="K65" s="177">
        <f t="shared" si="23"/>
        <v>6514.1</v>
      </c>
      <c r="L65" s="177">
        <v>21</v>
      </c>
      <c r="M65" s="177">
        <f t="shared" si="24"/>
        <v>0</v>
      </c>
      <c r="N65" s="177">
        <v>1.1270000000000001E-2</v>
      </c>
      <c r="O65" s="177">
        <f t="shared" si="25"/>
        <v>0.11</v>
      </c>
      <c r="P65" s="177">
        <v>0</v>
      </c>
      <c r="Q65" s="177">
        <f t="shared" si="26"/>
        <v>0</v>
      </c>
      <c r="R65" s="177"/>
      <c r="S65" s="177" t="s">
        <v>128</v>
      </c>
      <c r="T65" s="178" t="s">
        <v>129</v>
      </c>
      <c r="U65" s="157">
        <v>0</v>
      </c>
      <c r="V65" s="157">
        <f t="shared" si="27"/>
        <v>0</v>
      </c>
      <c r="W65" s="157"/>
      <c r="X65" s="157" t="s">
        <v>130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131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53</v>
      </c>
      <c r="B66" s="173" t="s">
        <v>346</v>
      </c>
      <c r="C66" s="181" t="s">
        <v>347</v>
      </c>
      <c r="D66" s="174" t="s">
        <v>152</v>
      </c>
      <c r="E66" s="175">
        <v>2</v>
      </c>
      <c r="F66" s="176"/>
      <c r="G66" s="177">
        <f t="shared" si="21"/>
        <v>0</v>
      </c>
      <c r="H66" s="176">
        <v>0</v>
      </c>
      <c r="I66" s="177">
        <f t="shared" si="22"/>
        <v>0</v>
      </c>
      <c r="J66" s="176">
        <v>216.05</v>
      </c>
      <c r="K66" s="177">
        <f t="shared" si="23"/>
        <v>432.1</v>
      </c>
      <c r="L66" s="177">
        <v>21</v>
      </c>
      <c r="M66" s="177">
        <f t="shared" si="24"/>
        <v>0</v>
      </c>
      <c r="N66" s="177">
        <v>5.9000000000000003E-4</v>
      </c>
      <c r="O66" s="177">
        <f t="shared" si="25"/>
        <v>0</v>
      </c>
      <c r="P66" s="177">
        <v>0</v>
      </c>
      <c r="Q66" s="177">
        <f t="shared" si="26"/>
        <v>0</v>
      </c>
      <c r="R66" s="177"/>
      <c r="S66" s="177" t="s">
        <v>128</v>
      </c>
      <c r="T66" s="178" t="s">
        <v>129</v>
      </c>
      <c r="U66" s="157">
        <v>0</v>
      </c>
      <c r="V66" s="157">
        <f t="shared" si="27"/>
        <v>0</v>
      </c>
      <c r="W66" s="157"/>
      <c r="X66" s="157" t="s">
        <v>130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131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54</v>
      </c>
      <c r="B67" s="173" t="s">
        <v>348</v>
      </c>
      <c r="C67" s="181" t="s">
        <v>349</v>
      </c>
      <c r="D67" s="174" t="s">
        <v>152</v>
      </c>
      <c r="E67" s="175">
        <v>4</v>
      </c>
      <c r="F67" s="176"/>
      <c r="G67" s="177">
        <f t="shared" si="21"/>
        <v>0</v>
      </c>
      <c r="H67" s="176">
        <v>0</v>
      </c>
      <c r="I67" s="177">
        <f t="shared" si="22"/>
        <v>0</v>
      </c>
      <c r="J67" s="176">
        <v>284.45</v>
      </c>
      <c r="K67" s="177">
        <f t="shared" si="23"/>
        <v>1137.8</v>
      </c>
      <c r="L67" s="177">
        <v>21</v>
      </c>
      <c r="M67" s="177">
        <f t="shared" si="24"/>
        <v>0</v>
      </c>
      <c r="N67" s="177">
        <v>7.7999999999999999E-4</v>
      </c>
      <c r="O67" s="177">
        <f t="shared" si="25"/>
        <v>0</v>
      </c>
      <c r="P67" s="177">
        <v>0</v>
      </c>
      <c r="Q67" s="177">
        <f t="shared" si="26"/>
        <v>0</v>
      </c>
      <c r="R67" s="177"/>
      <c r="S67" s="177" t="s">
        <v>128</v>
      </c>
      <c r="T67" s="178" t="s">
        <v>129</v>
      </c>
      <c r="U67" s="157">
        <v>0</v>
      </c>
      <c r="V67" s="157">
        <f t="shared" si="27"/>
        <v>0</v>
      </c>
      <c r="W67" s="157"/>
      <c r="X67" s="157" t="s">
        <v>130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131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55</v>
      </c>
      <c r="B68" s="173" t="s">
        <v>350</v>
      </c>
      <c r="C68" s="181" t="s">
        <v>351</v>
      </c>
      <c r="D68" s="174" t="s">
        <v>152</v>
      </c>
      <c r="E68" s="175">
        <v>6</v>
      </c>
      <c r="F68" s="176"/>
      <c r="G68" s="177">
        <f t="shared" si="21"/>
        <v>0</v>
      </c>
      <c r="H68" s="176">
        <v>0</v>
      </c>
      <c r="I68" s="177">
        <f t="shared" si="22"/>
        <v>0</v>
      </c>
      <c r="J68" s="176">
        <v>357.19</v>
      </c>
      <c r="K68" s="177">
        <f t="shared" si="23"/>
        <v>2143.14</v>
      </c>
      <c r="L68" s="177">
        <v>21</v>
      </c>
      <c r="M68" s="177">
        <f t="shared" si="24"/>
        <v>0</v>
      </c>
      <c r="N68" s="177">
        <v>1.3799999999999999E-3</v>
      </c>
      <c r="O68" s="177">
        <f t="shared" si="25"/>
        <v>0.01</v>
      </c>
      <c r="P68" s="177">
        <v>0</v>
      </c>
      <c r="Q68" s="177">
        <f t="shared" si="26"/>
        <v>0</v>
      </c>
      <c r="R68" s="177"/>
      <c r="S68" s="177" t="s">
        <v>128</v>
      </c>
      <c r="T68" s="178" t="s">
        <v>129</v>
      </c>
      <c r="U68" s="157">
        <v>0</v>
      </c>
      <c r="V68" s="157">
        <f t="shared" si="27"/>
        <v>0</v>
      </c>
      <c r="W68" s="157"/>
      <c r="X68" s="157" t="s">
        <v>130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56</v>
      </c>
      <c r="B69" s="173" t="s">
        <v>352</v>
      </c>
      <c r="C69" s="181" t="s">
        <v>353</v>
      </c>
      <c r="D69" s="174" t="s">
        <v>152</v>
      </c>
      <c r="E69" s="175">
        <v>8</v>
      </c>
      <c r="F69" s="176"/>
      <c r="G69" s="177">
        <f t="shared" si="21"/>
        <v>0</v>
      </c>
      <c r="H69" s="176">
        <v>0</v>
      </c>
      <c r="I69" s="177">
        <f t="shared" si="22"/>
        <v>0</v>
      </c>
      <c r="J69" s="176">
        <v>435.36</v>
      </c>
      <c r="K69" s="177">
        <f t="shared" si="23"/>
        <v>3482.88</v>
      </c>
      <c r="L69" s="177">
        <v>21</v>
      </c>
      <c r="M69" s="177">
        <f t="shared" si="24"/>
        <v>0</v>
      </c>
      <c r="N69" s="177">
        <v>1.6999999999999999E-3</v>
      </c>
      <c r="O69" s="177">
        <f t="shared" si="25"/>
        <v>0.01</v>
      </c>
      <c r="P69" s="177">
        <v>0</v>
      </c>
      <c r="Q69" s="177">
        <f t="shared" si="26"/>
        <v>0</v>
      </c>
      <c r="R69" s="177"/>
      <c r="S69" s="177" t="s">
        <v>128</v>
      </c>
      <c r="T69" s="178" t="s">
        <v>129</v>
      </c>
      <c r="U69" s="157">
        <v>0</v>
      </c>
      <c r="V69" s="157">
        <f t="shared" si="27"/>
        <v>0</v>
      </c>
      <c r="W69" s="157"/>
      <c r="X69" s="157" t="s">
        <v>130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57</v>
      </c>
      <c r="B70" s="173" t="s">
        <v>354</v>
      </c>
      <c r="C70" s="181" t="s">
        <v>355</v>
      </c>
      <c r="D70" s="174" t="s">
        <v>152</v>
      </c>
      <c r="E70" s="175">
        <v>2</v>
      </c>
      <c r="F70" s="176"/>
      <c r="G70" s="177">
        <f t="shared" si="21"/>
        <v>0</v>
      </c>
      <c r="H70" s="176">
        <v>0</v>
      </c>
      <c r="I70" s="177">
        <f t="shared" si="22"/>
        <v>0</v>
      </c>
      <c r="J70" s="176">
        <v>678.56</v>
      </c>
      <c r="K70" s="177">
        <f t="shared" si="23"/>
        <v>1357.12</v>
      </c>
      <c r="L70" s="177">
        <v>21</v>
      </c>
      <c r="M70" s="177">
        <f t="shared" si="24"/>
        <v>0</v>
      </c>
      <c r="N70" s="177">
        <v>3.5000000000000001E-3</v>
      </c>
      <c r="O70" s="177">
        <f t="shared" si="25"/>
        <v>0.01</v>
      </c>
      <c r="P70" s="177">
        <v>0</v>
      </c>
      <c r="Q70" s="177">
        <f t="shared" si="26"/>
        <v>0</v>
      </c>
      <c r="R70" s="177"/>
      <c r="S70" s="177" t="s">
        <v>128</v>
      </c>
      <c r="T70" s="178" t="s">
        <v>129</v>
      </c>
      <c r="U70" s="157">
        <v>0</v>
      </c>
      <c r="V70" s="157">
        <f t="shared" si="27"/>
        <v>0</v>
      </c>
      <c r="W70" s="157"/>
      <c r="X70" s="157" t="s">
        <v>130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131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58</v>
      </c>
      <c r="B71" s="173" t="s">
        <v>356</v>
      </c>
      <c r="C71" s="181" t="s">
        <v>357</v>
      </c>
      <c r="D71" s="174" t="s">
        <v>152</v>
      </c>
      <c r="E71" s="175">
        <v>1</v>
      </c>
      <c r="F71" s="176"/>
      <c r="G71" s="177">
        <f t="shared" si="21"/>
        <v>0</v>
      </c>
      <c r="H71" s="176">
        <v>0</v>
      </c>
      <c r="I71" s="177">
        <f t="shared" si="22"/>
        <v>0</v>
      </c>
      <c r="J71" s="176">
        <v>16936.759999999998</v>
      </c>
      <c r="K71" s="177">
        <f t="shared" si="23"/>
        <v>16936.759999999998</v>
      </c>
      <c r="L71" s="177">
        <v>21</v>
      </c>
      <c r="M71" s="177">
        <f t="shared" si="24"/>
        <v>0</v>
      </c>
      <c r="N71" s="177">
        <v>6.479E-2</v>
      </c>
      <c r="O71" s="177">
        <f t="shared" si="25"/>
        <v>0.06</v>
      </c>
      <c r="P71" s="177">
        <v>0</v>
      </c>
      <c r="Q71" s="177">
        <f t="shared" si="26"/>
        <v>0</v>
      </c>
      <c r="R71" s="177"/>
      <c r="S71" s="177" t="s">
        <v>128</v>
      </c>
      <c r="T71" s="178" t="s">
        <v>129</v>
      </c>
      <c r="U71" s="157">
        <v>0</v>
      </c>
      <c r="V71" s="157">
        <f t="shared" si="27"/>
        <v>0</v>
      </c>
      <c r="W71" s="157"/>
      <c r="X71" s="157" t="s">
        <v>130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59</v>
      </c>
      <c r="B72" s="173" t="s">
        <v>358</v>
      </c>
      <c r="C72" s="181" t="s">
        <v>359</v>
      </c>
      <c r="D72" s="174" t="s">
        <v>259</v>
      </c>
      <c r="E72" s="175">
        <v>30</v>
      </c>
      <c r="F72" s="176"/>
      <c r="G72" s="177">
        <f t="shared" si="21"/>
        <v>0</v>
      </c>
      <c r="H72" s="176">
        <v>0</v>
      </c>
      <c r="I72" s="177">
        <f t="shared" si="22"/>
        <v>0</v>
      </c>
      <c r="J72" s="176">
        <v>193.9</v>
      </c>
      <c r="K72" s="177">
        <f t="shared" si="23"/>
        <v>5817</v>
      </c>
      <c r="L72" s="177">
        <v>21</v>
      </c>
      <c r="M72" s="177">
        <f t="shared" si="24"/>
        <v>0</v>
      </c>
      <c r="N72" s="177">
        <v>1.1299999999999999E-3</v>
      </c>
      <c r="O72" s="177">
        <f t="shared" si="25"/>
        <v>0.03</v>
      </c>
      <c r="P72" s="177">
        <v>0</v>
      </c>
      <c r="Q72" s="177">
        <f t="shared" si="26"/>
        <v>0</v>
      </c>
      <c r="R72" s="177"/>
      <c r="S72" s="177" t="s">
        <v>128</v>
      </c>
      <c r="T72" s="178" t="s">
        <v>129</v>
      </c>
      <c r="U72" s="157">
        <v>0</v>
      </c>
      <c r="V72" s="157">
        <f t="shared" si="27"/>
        <v>0</v>
      </c>
      <c r="W72" s="157"/>
      <c r="X72" s="157" t="s">
        <v>130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131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2">
        <v>60</v>
      </c>
      <c r="B73" s="173" t="s">
        <v>360</v>
      </c>
      <c r="C73" s="181" t="s">
        <v>361</v>
      </c>
      <c r="D73" s="174" t="s">
        <v>259</v>
      </c>
      <c r="E73" s="175">
        <v>1</v>
      </c>
      <c r="F73" s="176"/>
      <c r="G73" s="177">
        <f t="shared" si="21"/>
        <v>0</v>
      </c>
      <c r="H73" s="176">
        <v>0</v>
      </c>
      <c r="I73" s="177">
        <f t="shared" si="22"/>
        <v>0</v>
      </c>
      <c r="J73" s="176">
        <v>91197.92</v>
      </c>
      <c r="K73" s="177">
        <f t="shared" si="23"/>
        <v>91197.92</v>
      </c>
      <c r="L73" s="177">
        <v>21</v>
      </c>
      <c r="M73" s="177">
        <f t="shared" si="24"/>
        <v>0</v>
      </c>
      <c r="N73" s="177">
        <v>0.22269</v>
      </c>
      <c r="O73" s="177">
        <f t="shared" si="25"/>
        <v>0.22</v>
      </c>
      <c r="P73" s="177">
        <v>0</v>
      </c>
      <c r="Q73" s="177">
        <f t="shared" si="26"/>
        <v>0</v>
      </c>
      <c r="R73" s="177"/>
      <c r="S73" s="177" t="s">
        <v>128</v>
      </c>
      <c r="T73" s="178" t="s">
        <v>129</v>
      </c>
      <c r="U73" s="157">
        <v>0</v>
      </c>
      <c r="V73" s="157">
        <f t="shared" si="27"/>
        <v>0</v>
      </c>
      <c r="W73" s="157"/>
      <c r="X73" s="157" t="s">
        <v>130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131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61</v>
      </c>
      <c r="B74" s="173" t="s">
        <v>362</v>
      </c>
      <c r="C74" s="181" t="s">
        <v>363</v>
      </c>
      <c r="D74" s="174" t="s">
        <v>259</v>
      </c>
      <c r="E74" s="175">
        <v>1</v>
      </c>
      <c r="F74" s="176"/>
      <c r="G74" s="177">
        <f t="shared" si="21"/>
        <v>0</v>
      </c>
      <c r="H74" s="176">
        <v>0</v>
      </c>
      <c r="I74" s="177">
        <f t="shared" si="22"/>
        <v>0</v>
      </c>
      <c r="J74" s="176">
        <v>6904.99</v>
      </c>
      <c r="K74" s="177">
        <f t="shared" si="23"/>
        <v>6904.99</v>
      </c>
      <c r="L74" s="177">
        <v>21</v>
      </c>
      <c r="M74" s="177">
        <f t="shared" si="24"/>
        <v>0</v>
      </c>
      <c r="N74" s="177">
        <v>9.8499999999999994E-3</v>
      </c>
      <c r="O74" s="177">
        <f t="shared" si="25"/>
        <v>0.01</v>
      </c>
      <c r="P74" s="177">
        <v>0</v>
      </c>
      <c r="Q74" s="177">
        <f t="shared" si="26"/>
        <v>0</v>
      </c>
      <c r="R74" s="177"/>
      <c r="S74" s="177" t="s">
        <v>128</v>
      </c>
      <c r="T74" s="178" t="s">
        <v>129</v>
      </c>
      <c r="U74" s="157">
        <v>0</v>
      </c>
      <c r="V74" s="157">
        <f t="shared" si="27"/>
        <v>0</v>
      </c>
      <c r="W74" s="157"/>
      <c r="X74" s="157" t="s">
        <v>130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131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62</v>
      </c>
      <c r="B75" s="173" t="s">
        <v>364</v>
      </c>
      <c r="C75" s="181" t="s">
        <v>365</v>
      </c>
      <c r="D75" s="174" t="s">
        <v>152</v>
      </c>
      <c r="E75" s="175">
        <v>1</v>
      </c>
      <c r="F75" s="176"/>
      <c r="G75" s="177">
        <f t="shared" si="21"/>
        <v>0</v>
      </c>
      <c r="H75" s="176">
        <v>0</v>
      </c>
      <c r="I75" s="177">
        <f t="shared" si="22"/>
        <v>0</v>
      </c>
      <c r="J75" s="176">
        <v>1291.97</v>
      </c>
      <c r="K75" s="177">
        <f t="shared" si="23"/>
        <v>1291.97</v>
      </c>
      <c r="L75" s="177">
        <v>21</v>
      </c>
      <c r="M75" s="177">
        <f t="shared" si="24"/>
        <v>0</v>
      </c>
      <c r="N75" s="177">
        <v>7.6000000000000004E-4</v>
      </c>
      <c r="O75" s="177">
        <f t="shared" si="25"/>
        <v>0</v>
      </c>
      <c r="P75" s="177">
        <v>0</v>
      </c>
      <c r="Q75" s="177">
        <f t="shared" si="26"/>
        <v>0</v>
      </c>
      <c r="R75" s="177"/>
      <c r="S75" s="177" t="s">
        <v>128</v>
      </c>
      <c r="T75" s="178" t="s">
        <v>129</v>
      </c>
      <c r="U75" s="157">
        <v>0</v>
      </c>
      <c r="V75" s="157">
        <f t="shared" si="27"/>
        <v>0</v>
      </c>
      <c r="W75" s="157"/>
      <c r="X75" s="157" t="s">
        <v>130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131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2">
        <v>63</v>
      </c>
      <c r="B76" s="173" t="s">
        <v>366</v>
      </c>
      <c r="C76" s="181" t="s">
        <v>367</v>
      </c>
      <c r="D76" s="174" t="s">
        <v>259</v>
      </c>
      <c r="E76" s="175">
        <v>1</v>
      </c>
      <c r="F76" s="176"/>
      <c r="G76" s="177">
        <f t="shared" si="21"/>
        <v>0</v>
      </c>
      <c r="H76" s="176">
        <v>0</v>
      </c>
      <c r="I76" s="177">
        <f t="shared" si="22"/>
        <v>0</v>
      </c>
      <c r="J76" s="176">
        <v>113563.13</v>
      </c>
      <c r="K76" s="177">
        <f t="shared" si="23"/>
        <v>113563.13</v>
      </c>
      <c r="L76" s="177">
        <v>21</v>
      </c>
      <c r="M76" s="177">
        <f t="shared" si="24"/>
        <v>0</v>
      </c>
      <c r="N76" s="177">
        <v>5.5109999999999999E-2</v>
      </c>
      <c r="O76" s="177">
        <f t="shared" si="25"/>
        <v>0.06</v>
      </c>
      <c r="P76" s="177">
        <v>0</v>
      </c>
      <c r="Q76" s="177">
        <f t="shared" si="26"/>
        <v>0</v>
      </c>
      <c r="R76" s="177"/>
      <c r="S76" s="177" t="s">
        <v>128</v>
      </c>
      <c r="T76" s="178" t="s">
        <v>129</v>
      </c>
      <c r="U76" s="157">
        <v>0</v>
      </c>
      <c r="V76" s="157">
        <f t="shared" si="27"/>
        <v>0</v>
      </c>
      <c r="W76" s="157"/>
      <c r="X76" s="157" t="s">
        <v>130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131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72">
        <v>64</v>
      </c>
      <c r="B77" s="173" t="s">
        <v>368</v>
      </c>
      <c r="C77" s="181" t="s">
        <v>369</v>
      </c>
      <c r="D77" s="174" t="s">
        <v>259</v>
      </c>
      <c r="E77" s="175">
        <v>8</v>
      </c>
      <c r="F77" s="176"/>
      <c r="G77" s="177">
        <f t="shared" si="21"/>
        <v>0</v>
      </c>
      <c r="H77" s="176">
        <v>0</v>
      </c>
      <c r="I77" s="177">
        <f t="shared" si="22"/>
        <v>0</v>
      </c>
      <c r="J77" s="176">
        <v>24755.89</v>
      </c>
      <c r="K77" s="177">
        <f t="shared" si="23"/>
        <v>198047.12</v>
      </c>
      <c r="L77" s="177">
        <v>21</v>
      </c>
      <c r="M77" s="177">
        <f t="shared" si="24"/>
        <v>0</v>
      </c>
      <c r="N77" s="177">
        <v>6.5900000000000004E-3</v>
      </c>
      <c r="O77" s="177">
        <f t="shared" si="25"/>
        <v>0.05</v>
      </c>
      <c r="P77" s="177">
        <v>0</v>
      </c>
      <c r="Q77" s="177">
        <f t="shared" si="26"/>
        <v>0</v>
      </c>
      <c r="R77" s="177"/>
      <c r="S77" s="177" t="s">
        <v>128</v>
      </c>
      <c r="T77" s="178" t="s">
        <v>129</v>
      </c>
      <c r="U77" s="157">
        <v>0</v>
      </c>
      <c r="V77" s="157">
        <f t="shared" si="27"/>
        <v>0</v>
      </c>
      <c r="W77" s="157"/>
      <c r="X77" s="157" t="s">
        <v>130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65</v>
      </c>
      <c r="B78" s="173" t="s">
        <v>370</v>
      </c>
      <c r="C78" s="181" t="s">
        <v>371</v>
      </c>
      <c r="D78" s="174" t="s">
        <v>259</v>
      </c>
      <c r="E78" s="175">
        <v>3</v>
      </c>
      <c r="F78" s="176"/>
      <c r="G78" s="177">
        <f t="shared" si="21"/>
        <v>0</v>
      </c>
      <c r="H78" s="176">
        <v>0</v>
      </c>
      <c r="I78" s="177">
        <f t="shared" si="22"/>
        <v>0</v>
      </c>
      <c r="J78" s="176">
        <v>0</v>
      </c>
      <c r="K78" s="177">
        <f t="shared" si="23"/>
        <v>0</v>
      </c>
      <c r="L78" s="177">
        <v>21</v>
      </c>
      <c r="M78" s="177">
        <f t="shared" si="24"/>
        <v>0</v>
      </c>
      <c r="N78" s="177">
        <v>6.8900000000000003E-3</v>
      </c>
      <c r="O78" s="177">
        <f t="shared" si="25"/>
        <v>0.02</v>
      </c>
      <c r="P78" s="177">
        <v>0</v>
      </c>
      <c r="Q78" s="177">
        <f t="shared" si="26"/>
        <v>0</v>
      </c>
      <c r="R78" s="177"/>
      <c r="S78" s="177" t="s">
        <v>128</v>
      </c>
      <c r="T78" s="178" t="s">
        <v>129</v>
      </c>
      <c r="U78" s="157">
        <v>0</v>
      </c>
      <c r="V78" s="157">
        <f t="shared" si="27"/>
        <v>0</v>
      </c>
      <c r="W78" s="157"/>
      <c r="X78" s="157" t="s">
        <v>130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131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72">
        <v>66</v>
      </c>
      <c r="B79" s="173" t="s">
        <v>372</v>
      </c>
      <c r="C79" s="181" t="s">
        <v>373</v>
      </c>
      <c r="D79" s="174" t="s">
        <v>259</v>
      </c>
      <c r="E79" s="175">
        <v>1</v>
      </c>
      <c r="F79" s="176"/>
      <c r="G79" s="177">
        <f t="shared" si="21"/>
        <v>0</v>
      </c>
      <c r="H79" s="176">
        <v>0</v>
      </c>
      <c r="I79" s="177">
        <f t="shared" si="22"/>
        <v>0</v>
      </c>
      <c r="J79" s="176">
        <v>22256.97</v>
      </c>
      <c r="K79" s="177">
        <f t="shared" si="23"/>
        <v>22256.97</v>
      </c>
      <c r="L79" s="177">
        <v>21</v>
      </c>
      <c r="M79" s="177">
        <f t="shared" si="24"/>
        <v>0</v>
      </c>
      <c r="N79" s="177">
        <v>6.5900000000000004E-3</v>
      </c>
      <c r="O79" s="177">
        <f t="shared" si="25"/>
        <v>0.01</v>
      </c>
      <c r="P79" s="177">
        <v>0</v>
      </c>
      <c r="Q79" s="177">
        <f t="shared" si="26"/>
        <v>0</v>
      </c>
      <c r="R79" s="177"/>
      <c r="S79" s="177" t="s">
        <v>128</v>
      </c>
      <c r="T79" s="178" t="s">
        <v>129</v>
      </c>
      <c r="U79" s="157">
        <v>0</v>
      </c>
      <c r="V79" s="157">
        <f t="shared" si="27"/>
        <v>0</v>
      </c>
      <c r="W79" s="157"/>
      <c r="X79" s="157" t="s">
        <v>130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67</v>
      </c>
      <c r="B80" s="173" t="s">
        <v>374</v>
      </c>
      <c r="C80" s="181" t="s">
        <v>375</v>
      </c>
      <c r="D80" s="174" t="s">
        <v>259</v>
      </c>
      <c r="E80" s="175">
        <v>1</v>
      </c>
      <c r="F80" s="176"/>
      <c r="G80" s="177">
        <f t="shared" si="21"/>
        <v>0</v>
      </c>
      <c r="H80" s="176">
        <v>0</v>
      </c>
      <c r="I80" s="177">
        <f t="shared" si="22"/>
        <v>0</v>
      </c>
      <c r="J80" s="176">
        <v>955.41</v>
      </c>
      <c r="K80" s="177">
        <f t="shared" si="23"/>
        <v>955.41</v>
      </c>
      <c r="L80" s="177">
        <v>21</v>
      </c>
      <c r="M80" s="177">
        <f t="shared" si="24"/>
        <v>0</v>
      </c>
      <c r="N80" s="177">
        <v>6.8000000000000005E-4</v>
      </c>
      <c r="O80" s="177">
        <f t="shared" si="25"/>
        <v>0</v>
      </c>
      <c r="P80" s="177">
        <v>0</v>
      </c>
      <c r="Q80" s="177">
        <f t="shared" si="26"/>
        <v>0</v>
      </c>
      <c r="R80" s="177"/>
      <c r="S80" s="177" t="s">
        <v>128</v>
      </c>
      <c r="T80" s="178" t="s">
        <v>129</v>
      </c>
      <c r="U80" s="157">
        <v>0</v>
      </c>
      <c r="V80" s="157">
        <f t="shared" si="27"/>
        <v>0</v>
      </c>
      <c r="W80" s="157"/>
      <c r="X80" s="157" t="s">
        <v>130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131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68</v>
      </c>
      <c r="B81" s="173" t="s">
        <v>376</v>
      </c>
      <c r="C81" s="181" t="s">
        <v>377</v>
      </c>
      <c r="D81" s="174" t="s">
        <v>259</v>
      </c>
      <c r="E81" s="175">
        <v>12</v>
      </c>
      <c r="F81" s="176"/>
      <c r="G81" s="177">
        <f t="shared" si="21"/>
        <v>0</v>
      </c>
      <c r="H81" s="176">
        <v>0</v>
      </c>
      <c r="I81" s="177">
        <f t="shared" si="22"/>
        <v>0</v>
      </c>
      <c r="J81" s="176">
        <v>1454.82</v>
      </c>
      <c r="K81" s="177">
        <f t="shared" si="23"/>
        <v>17457.84</v>
      </c>
      <c r="L81" s="177">
        <v>21</v>
      </c>
      <c r="M81" s="177">
        <f t="shared" si="24"/>
        <v>0</v>
      </c>
      <c r="N81" s="177">
        <v>1.1900000000000001E-3</v>
      </c>
      <c r="O81" s="177">
        <f t="shared" si="25"/>
        <v>0.01</v>
      </c>
      <c r="P81" s="177">
        <v>0</v>
      </c>
      <c r="Q81" s="177">
        <f t="shared" si="26"/>
        <v>0</v>
      </c>
      <c r="R81" s="177"/>
      <c r="S81" s="177" t="s">
        <v>128</v>
      </c>
      <c r="T81" s="178" t="s">
        <v>129</v>
      </c>
      <c r="U81" s="157">
        <v>0</v>
      </c>
      <c r="V81" s="157">
        <f t="shared" si="27"/>
        <v>0</v>
      </c>
      <c r="W81" s="157"/>
      <c r="X81" s="157" t="s">
        <v>130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131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69</v>
      </c>
      <c r="B82" s="173" t="s">
        <v>378</v>
      </c>
      <c r="C82" s="181" t="s">
        <v>379</v>
      </c>
      <c r="D82" s="174" t="s">
        <v>181</v>
      </c>
      <c r="E82" s="175">
        <v>0.71</v>
      </c>
      <c r="F82" s="176"/>
      <c r="G82" s="177">
        <f t="shared" si="21"/>
        <v>0</v>
      </c>
      <c r="H82" s="176">
        <v>0</v>
      </c>
      <c r="I82" s="177">
        <f t="shared" si="22"/>
        <v>0</v>
      </c>
      <c r="J82" s="176">
        <v>1834.82</v>
      </c>
      <c r="K82" s="177">
        <f t="shared" si="23"/>
        <v>1302.72</v>
      </c>
      <c r="L82" s="177">
        <v>21</v>
      </c>
      <c r="M82" s="177">
        <f t="shared" si="24"/>
        <v>0</v>
      </c>
      <c r="N82" s="177">
        <v>0</v>
      </c>
      <c r="O82" s="177">
        <f t="shared" si="25"/>
        <v>0</v>
      </c>
      <c r="P82" s="177">
        <v>0</v>
      </c>
      <c r="Q82" s="177">
        <f t="shared" si="26"/>
        <v>0</v>
      </c>
      <c r="R82" s="177"/>
      <c r="S82" s="177" t="s">
        <v>128</v>
      </c>
      <c r="T82" s="178" t="s">
        <v>129</v>
      </c>
      <c r="U82" s="157">
        <v>0</v>
      </c>
      <c r="V82" s="157">
        <f t="shared" si="27"/>
        <v>0</v>
      </c>
      <c r="W82" s="157"/>
      <c r="X82" s="157" t="s">
        <v>130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131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59" t="s">
        <v>123</v>
      </c>
      <c r="B83" s="160" t="s">
        <v>86</v>
      </c>
      <c r="C83" s="180" t="s">
        <v>87</v>
      </c>
      <c r="D83" s="161"/>
      <c r="E83" s="162"/>
      <c r="F83" s="163"/>
      <c r="G83" s="163">
        <f>SUMIF(AG84:AG94,"&lt;&gt;NOR",G84:G94)</f>
        <v>0</v>
      </c>
      <c r="H83" s="163"/>
      <c r="I83" s="163">
        <f>SUM(I84:I94)</f>
        <v>6992.4</v>
      </c>
      <c r="J83" s="163"/>
      <c r="K83" s="163">
        <f>SUM(K84:K94)</f>
        <v>162732.85999999999</v>
      </c>
      <c r="L83" s="163"/>
      <c r="M83" s="163">
        <f>SUM(M84:M94)</f>
        <v>0</v>
      </c>
      <c r="N83" s="163"/>
      <c r="O83" s="163">
        <f>SUM(O84:O94)</f>
        <v>0.56000000000000005</v>
      </c>
      <c r="P83" s="163"/>
      <c r="Q83" s="163">
        <f>SUM(Q84:Q94)</f>
        <v>0</v>
      </c>
      <c r="R83" s="163"/>
      <c r="S83" s="163"/>
      <c r="T83" s="164"/>
      <c r="U83" s="158"/>
      <c r="V83" s="158">
        <f>SUM(V84:V94)</f>
        <v>0</v>
      </c>
      <c r="W83" s="158"/>
      <c r="X83" s="158"/>
      <c r="AG83" t="s">
        <v>124</v>
      </c>
    </row>
    <row r="84" spans="1:60" outlineLevel="1" x14ac:dyDescent="0.2">
      <c r="A84" s="172">
        <v>70</v>
      </c>
      <c r="B84" s="173" t="s">
        <v>380</v>
      </c>
      <c r="C84" s="181" t="s">
        <v>381</v>
      </c>
      <c r="D84" s="174" t="s">
        <v>127</v>
      </c>
      <c r="E84" s="175">
        <v>32</v>
      </c>
      <c r="F84" s="176"/>
      <c r="G84" s="177">
        <f t="shared" ref="G84:G94" si="28">ROUND(E84*F84,2)</f>
        <v>0</v>
      </c>
      <c r="H84" s="176">
        <v>0</v>
      </c>
      <c r="I84" s="177">
        <f t="shared" ref="I84:I94" si="29">ROUND(E84*H84,2)</f>
        <v>0</v>
      </c>
      <c r="J84" s="176">
        <v>1378.83</v>
      </c>
      <c r="K84" s="177">
        <f t="shared" ref="K84:K94" si="30">ROUND(E84*J84,2)</f>
        <v>44122.559999999998</v>
      </c>
      <c r="L84" s="177">
        <v>21</v>
      </c>
      <c r="M84" s="177">
        <f t="shared" ref="M84:M94" si="31">G84*(1+L84/100)</f>
        <v>0</v>
      </c>
      <c r="N84" s="177">
        <v>9.0799999999999995E-3</v>
      </c>
      <c r="O84" s="177">
        <f t="shared" ref="O84:O94" si="32">ROUND(E84*N84,2)</f>
        <v>0.28999999999999998</v>
      </c>
      <c r="P84" s="177">
        <v>0</v>
      </c>
      <c r="Q84" s="177">
        <f t="shared" ref="Q84:Q94" si="33">ROUND(E84*P84,2)</f>
        <v>0</v>
      </c>
      <c r="R84" s="177"/>
      <c r="S84" s="177" t="s">
        <v>128</v>
      </c>
      <c r="T84" s="178" t="s">
        <v>129</v>
      </c>
      <c r="U84" s="157">
        <v>0</v>
      </c>
      <c r="V84" s="157">
        <f t="shared" ref="V84:V94" si="34">ROUND(E84*U84,2)</f>
        <v>0</v>
      </c>
      <c r="W84" s="157"/>
      <c r="X84" s="157" t="s">
        <v>130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71</v>
      </c>
      <c r="B85" s="173" t="s">
        <v>382</v>
      </c>
      <c r="C85" s="181" t="s">
        <v>383</v>
      </c>
      <c r="D85" s="174" t="s">
        <v>127</v>
      </c>
      <c r="E85" s="175">
        <v>2</v>
      </c>
      <c r="F85" s="176"/>
      <c r="G85" s="177">
        <f t="shared" si="28"/>
        <v>0</v>
      </c>
      <c r="H85" s="176">
        <v>0</v>
      </c>
      <c r="I85" s="177">
        <f t="shared" si="29"/>
        <v>0</v>
      </c>
      <c r="J85" s="176">
        <v>471.19</v>
      </c>
      <c r="K85" s="177">
        <f t="shared" si="30"/>
        <v>942.38</v>
      </c>
      <c r="L85" s="177">
        <v>21</v>
      </c>
      <c r="M85" s="177">
        <f t="shared" si="31"/>
        <v>0</v>
      </c>
      <c r="N85" s="177">
        <v>1.1800000000000001E-3</v>
      </c>
      <c r="O85" s="177">
        <f t="shared" si="32"/>
        <v>0</v>
      </c>
      <c r="P85" s="177">
        <v>0</v>
      </c>
      <c r="Q85" s="177">
        <f t="shared" si="33"/>
        <v>0</v>
      </c>
      <c r="R85" s="177"/>
      <c r="S85" s="177" t="s">
        <v>128</v>
      </c>
      <c r="T85" s="178" t="s">
        <v>129</v>
      </c>
      <c r="U85" s="157">
        <v>0</v>
      </c>
      <c r="V85" s="157">
        <f t="shared" si="34"/>
        <v>0</v>
      </c>
      <c r="W85" s="157"/>
      <c r="X85" s="157" t="s">
        <v>130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131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72</v>
      </c>
      <c r="B86" s="173" t="s">
        <v>384</v>
      </c>
      <c r="C86" s="181" t="s">
        <v>385</v>
      </c>
      <c r="D86" s="174" t="s">
        <v>127</v>
      </c>
      <c r="E86" s="175">
        <v>18</v>
      </c>
      <c r="F86" s="176"/>
      <c r="G86" s="177">
        <f t="shared" si="28"/>
        <v>0</v>
      </c>
      <c r="H86" s="176">
        <v>0</v>
      </c>
      <c r="I86" s="177">
        <f t="shared" si="29"/>
        <v>0</v>
      </c>
      <c r="J86" s="176">
        <v>641.64</v>
      </c>
      <c r="K86" s="177">
        <f t="shared" si="30"/>
        <v>11549.52</v>
      </c>
      <c r="L86" s="177">
        <v>21</v>
      </c>
      <c r="M86" s="177">
        <f t="shared" si="31"/>
        <v>0</v>
      </c>
      <c r="N86" s="177">
        <v>1.5E-3</v>
      </c>
      <c r="O86" s="177">
        <f t="shared" si="32"/>
        <v>0.03</v>
      </c>
      <c r="P86" s="177">
        <v>0</v>
      </c>
      <c r="Q86" s="177">
        <f t="shared" si="33"/>
        <v>0</v>
      </c>
      <c r="R86" s="177"/>
      <c r="S86" s="177" t="s">
        <v>128</v>
      </c>
      <c r="T86" s="178" t="s">
        <v>129</v>
      </c>
      <c r="U86" s="157">
        <v>0</v>
      </c>
      <c r="V86" s="157">
        <f t="shared" si="34"/>
        <v>0</v>
      </c>
      <c r="W86" s="157"/>
      <c r="X86" s="157" t="s">
        <v>130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131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73</v>
      </c>
      <c r="B87" s="173" t="s">
        <v>386</v>
      </c>
      <c r="C87" s="181" t="s">
        <v>387</v>
      </c>
      <c r="D87" s="174" t="s">
        <v>127</v>
      </c>
      <c r="E87" s="175">
        <v>42</v>
      </c>
      <c r="F87" s="176"/>
      <c r="G87" s="177">
        <f t="shared" si="28"/>
        <v>0</v>
      </c>
      <c r="H87" s="176">
        <v>0</v>
      </c>
      <c r="I87" s="177">
        <f t="shared" si="29"/>
        <v>0</v>
      </c>
      <c r="J87" s="176">
        <v>884.84</v>
      </c>
      <c r="K87" s="177">
        <f t="shared" si="30"/>
        <v>37163.279999999999</v>
      </c>
      <c r="L87" s="177">
        <v>21</v>
      </c>
      <c r="M87" s="177">
        <f t="shared" si="31"/>
        <v>0</v>
      </c>
      <c r="N87" s="177">
        <v>1.9400000000000001E-3</v>
      </c>
      <c r="O87" s="177">
        <f t="shared" si="32"/>
        <v>0.08</v>
      </c>
      <c r="P87" s="177">
        <v>0</v>
      </c>
      <c r="Q87" s="177">
        <f t="shared" si="33"/>
        <v>0</v>
      </c>
      <c r="R87" s="177"/>
      <c r="S87" s="177" t="s">
        <v>128</v>
      </c>
      <c r="T87" s="178" t="s">
        <v>129</v>
      </c>
      <c r="U87" s="157">
        <v>0</v>
      </c>
      <c r="V87" s="157">
        <f t="shared" si="34"/>
        <v>0</v>
      </c>
      <c r="W87" s="157"/>
      <c r="X87" s="157" t="s">
        <v>130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131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74</v>
      </c>
      <c r="B88" s="173" t="s">
        <v>388</v>
      </c>
      <c r="C88" s="181" t="s">
        <v>389</v>
      </c>
      <c r="D88" s="174" t="s">
        <v>127</v>
      </c>
      <c r="E88" s="175">
        <v>48</v>
      </c>
      <c r="F88" s="176"/>
      <c r="G88" s="177">
        <f t="shared" si="28"/>
        <v>0</v>
      </c>
      <c r="H88" s="176">
        <v>0</v>
      </c>
      <c r="I88" s="177">
        <f t="shared" si="29"/>
        <v>0</v>
      </c>
      <c r="J88" s="176">
        <v>1077</v>
      </c>
      <c r="K88" s="177">
        <f t="shared" si="30"/>
        <v>51696</v>
      </c>
      <c r="L88" s="177">
        <v>21</v>
      </c>
      <c r="M88" s="177">
        <f t="shared" si="31"/>
        <v>0</v>
      </c>
      <c r="N88" s="177">
        <v>2.6199999999999999E-3</v>
      </c>
      <c r="O88" s="177">
        <f t="shared" si="32"/>
        <v>0.13</v>
      </c>
      <c r="P88" s="177">
        <v>0</v>
      </c>
      <c r="Q88" s="177">
        <f t="shared" si="33"/>
        <v>0</v>
      </c>
      <c r="R88" s="177"/>
      <c r="S88" s="177" t="s">
        <v>128</v>
      </c>
      <c r="T88" s="178" t="s">
        <v>129</v>
      </c>
      <c r="U88" s="157">
        <v>0</v>
      </c>
      <c r="V88" s="157">
        <f t="shared" si="34"/>
        <v>0</v>
      </c>
      <c r="W88" s="157"/>
      <c r="X88" s="157" t="s">
        <v>130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131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75</v>
      </c>
      <c r="B89" s="173" t="s">
        <v>390</v>
      </c>
      <c r="C89" s="181" t="s">
        <v>391</v>
      </c>
      <c r="D89" s="174" t="s">
        <v>152</v>
      </c>
      <c r="E89" s="175">
        <v>20</v>
      </c>
      <c r="F89" s="176"/>
      <c r="G89" s="177">
        <f t="shared" si="28"/>
        <v>0</v>
      </c>
      <c r="H89" s="176">
        <v>0</v>
      </c>
      <c r="I89" s="177">
        <f t="shared" si="29"/>
        <v>0</v>
      </c>
      <c r="J89" s="176">
        <v>720.9</v>
      </c>
      <c r="K89" s="177">
        <f t="shared" si="30"/>
        <v>14418</v>
      </c>
      <c r="L89" s="177">
        <v>21</v>
      </c>
      <c r="M89" s="177">
        <f t="shared" si="31"/>
        <v>0</v>
      </c>
      <c r="N89" s="177">
        <v>1.6299999999999999E-3</v>
      </c>
      <c r="O89" s="177">
        <f t="shared" si="32"/>
        <v>0.03</v>
      </c>
      <c r="P89" s="177">
        <v>0</v>
      </c>
      <c r="Q89" s="177">
        <f t="shared" si="33"/>
        <v>0</v>
      </c>
      <c r="R89" s="177"/>
      <c r="S89" s="177" t="s">
        <v>128</v>
      </c>
      <c r="T89" s="178" t="s">
        <v>129</v>
      </c>
      <c r="U89" s="157">
        <v>0</v>
      </c>
      <c r="V89" s="157">
        <f t="shared" si="34"/>
        <v>0</v>
      </c>
      <c r="W89" s="157"/>
      <c r="X89" s="157" t="s">
        <v>130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131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76</v>
      </c>
      <c r="B90" s="173" t="s">
        <v>392</v>
      </c>
      <c r="C90" s="181" t="s">
        <v>393</v>
      </c>
      <c r="D90" s="174" t="s">
        <v>127</v>
      </c>
      <c r="E90" s="175">
        <v>110</v>
      </c>
      <c r="F90" s="176"/>
      <c r="G90" s="177">
        <f t="shared" si="28"/>
        <v>0</v>
      </c>
      <c r="H90" s="176">
        <v>0</v>
      </c>
      <c r="I90" s="177">
        <f t="shared" si="29"/>
        <v>0</v>
      </c>
      <c r="J90" s="176">
        <v>11.83</v>
      </c>
      <c r="K90" s="177">
        <f t="shared" si="30"/>
        <v>1301.3</v>
      </c>
      <c r="L90" s="177">
        <v>21</v>
      </c>
      <c r="M90" s="177">
        <f t="shared" si="31"/>
        <v>0</v>
      </c>
      <c r="N90" s="177">
        <v>0</v>
      </c>
      <c r="O90" s="177">
        <f t="shared" si="32"/>
        <v>0</v>
      </c>
      <c r="P90" s="177">
        <v>0</v>
      </c>
      <c r="Q90" s="177">
        <f t="shared" si="33"/>
        <v>0</v>
      </c>
      <c r="R90" s="177"/>
      <c r="S90" s="177" t="s">
        <v>128</v>
      </c>
      <c r="T90" s="178" t="s">
        <v>129</v>
      </c>
      <c r="U90" s="157">
        <v>0</v>
      </c>
      <c r="V90" s="157">
        <f t="shared" si="34"/>
        <v>0</v>
      </c>
      <c r="W90" s="157"/>
      <c r="X90" s="157" t="s">
        <v>130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131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77</v>
      </c>
      <c r="B91" s="173" t="s">
        <v>394</v>
      </c>
      <c r="C91" s="181" t="s">
        <v>395</v>
      </c>
      <c r="D91" s="174" t="s">
        <v>127</v>
      </c>
      <c r="E91" s="175">
        <v>32</v>
      </c>
      <c r="F91" s="176"/>
      <c r="G91" s="177">
        <f t="shared" si="28"/>
        <v>0</v>
      </c>
      <c r="H91" s="176">
        <v>0</v>
      </c>
      <c r="I91" s="177">
        <f t="shared" si="29"/>
        <v>0</v>
      </c>
      <c r="J91" s="176">
        <v>23.99</v>
      </c>
      <c r="K91" s="177">
        <f t="shared" si="30"/>
        <v>767.68</v>
      </c>
      <c r="L91" s="177">
        <v>21</v>
      </c>
      <c r="M91" s="177">
        <f t="shared" si="31"/>
        <v>0</v>
      </c>
      <c r="N91" s="177">
        <v>0</v>
      </c>
      <c r="O91" s="177">
        <f t="shared" si="32"/>
        <v>0</v>
      </c>
      <c r="P91" s="177">
        <v>0</v>
      </c>
      <c r="Q91" s="177">
        <f t="shared" si="33"/>
        <v>0</v>
      </c>
      <c r="R91" s="177"/>
      <c r="S91" s="177" t="s">
        <v>128</v>
      </c>
      <c r="T91" s="178" t="s">
        <v>129</v>
      </c>
      <c r="U91" s="157">
        <v>0</v>
      </c>
      <c r="V91" s="157">
        <f t="shared" si="34"/>
        <v>0</v>
      </c>
      <c r="W91" s="157"/>
      <c r="X91" s="157" t="s">
        <v>130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131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78</v>
      </c>
      <c r="B92" s="173" t="s">
        <v>396</v>
      </c>
      <c r="C92" s="181" t="s">
        <v>397</v>
      </c>
      <c r="D92" s="174" t="s">
        <v>181</v>
      </c>
      <c r="E92" s="175">
        <v>0.56000000000000005</v>
      </c>
      <c r="F92" s="176"/>
      <c r="G92" s="177">
        <f t="shared" si="28"/>
        <v>0</v>
      </c>
      <c r="H92" s="176">
        <v>0</v>
      </c>
      <c r="I92" s="177">
        <f t="shared" si="29"/>
        <v>0</v>
      </c>
      <c r="J92" s="176">
        <v>1378.83</v>
      </c>
      <c r="K92" s="177">
        <f t="shared" si="30"/>
        <v>772.14</v>
      </c>
      <c r="L92" s="177">
        <v>21</v>
      </c>
      <c r="M92" s="177">
        <f t="shared" si="31"/>
        <v>0</v>
      </c>
      <c r="N92" s="177">
        <v>0</v>
      </c>
      <c r="O92" s="177">
        <f t="shared" si="32"/>
        <v>0</v>
      </c>
      <c r="P92" s="177">
        <v>0</v>
      </c>
      <c r="Q92" s="177">
        <f t="shared" si="33"/>
        <v>0</v>
      </c>
      <c r="R92" s="177"/>
      <c r="S92" s="177" t="s">
        <v>128</v>
      </c>
      <c r="T92" s="178" t="s">
        <v>129</v>
      </c>
      <c r="U92" s="157">
        <v>0</v>
      </c>
      <c r="V92" s="157">
        <f t="shared" si="34"/>
        <v>0</v>
      </c>
      <c r="W92" s="157"/>
      <c r="X92" s="157" t="s">
        <v>130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131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79</v>
      </c>
      <c r="B93" s="173" t="s">
        <v>398</v>
      </c>
      <c r="C93" s="181" t="s">
        <v>399</v>
      </c>
      <c r="D93" s="174" t="s">
        <v>127</v>
      </c>
      <c r="E93" s="175">
        <v>60</v>
      </c>
      <c r="F93" s="176"/>
      <c r="G93" s="177">
        <f t="shared" si="28"/>
        <v>0</v>
      </c>
      <c r="H93" s="176">
        <v>41.26</v>
      </c>
      <c r="I93" s="177">
        <f t="shared" si="29"/>
        <v>2475.6</v>
      </c>
      <c r="J93" s="176">
        <v>0</v>
      </c>
      <c r="K93" s="177">
        <f t="shared" si="30"/>
        <v>0</v>
      </c>
      <c r="L93" s="177">
        <v>21</v>
      </c>
      <c r="M93" s="177">
        <f t="shared" si="31"/>
        <v>0</v>
      </c>
      <c r="N93" s="177">
        <v>0</v>
      </c>
      <c r="O93" s="177">
        <f t="shared" si="32"/>
        <v>0</v>
      </c>
      <c r="P93" s="177">
        <v>0</v>
      </c>
      <c r="Q93" s="177">
        <f t="shared" si="33"/>
        <v>0</v>
      </c>
      <c r="R93" s="177"/>
      <c r="S93" s="177" t="s">
        <v>128</v>
      </c>
      <c r="T93" s="178" t="s">
        <v>129</v>
      </c>
      <c r="U93" s="157">
        <v>0</v>
      </c>
      <c r="V93" s="157">
        <f t="shared" si="34"/>
        <v>0</v>
      </c>
      <c r="W93" s="157"/>
      <c r="X93" s="157" t="s">
        <v>187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188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80</v>
      </c>
      <c r="B94" s="173" t="s">
        <v>400</v>
      </c>
      <c r="C94" s="181" t="s">
        <v>401</v>
      </c>
      <c r="D94" s="174" t="s">
        <v>127</v>
      </c>
      <c r="E94" s="175">
        <v>80</v>
      </c>
      <c r="F94" s="176"/>
      <c r="G94" s="177">
        <f t="shared" si="28"/>
        <v>0</v>
      </c>
      <c r="H94" s="176">
        <v>56.46</v>
      </c>
      <c r="I94" s="177">
        <f t="shared" si="29"/>
        <v>4516.8</v>
      </c>
      <c r="J94" s="176">
        <v>0</v>
      </c>
      <c r="K94" s="177">
        <f t="shared" si="30"/>
        <v>0</v>
      </c>
      <c r="L94" s="177">
        <v>21</v>
      </c>
      <c r="M94" s="177">
        <f t="shared" si="31"/>
        <v>0</v>
      </c>
      <c r="N94" s="177">
        <v>0</v>
      </c>
      <c r="O94" s="177">
        <f t="shared" si="32"/>
        <v>0</v>
      </c>
      <c r="P94" s="177">
        <v>0</v>
      </c>
      <c r="Q94" s="177">
        <f t="shared" si="33"/>
        <v>0</v>
      </c>
      <c r="R94" s="177"/>
      <c r="S94" s="177" t="s">
        <v>128</v>
      </c>
      <c r="T94" s="178" t="s">
        <v>129</v>
      </c>
      <c r="U94" s="157">
        <v>0</v>
      </c>
      <c r="V94" s="157">
        <f t="shared" si="34"/>
        <v>0</v>
      </c>
      <c r="W94" s="157"/>
      <c r="X94" s="157" t="s">
        <v>187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188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59" t="s">
        <v>123</v>
      </c>
      <c r="B95" s="160" t="s">
        <v>88</v>
      </c>
      <c r="C95" s="180" t="s">
        <v>89</v>
      </c>
      <c r="D95" s="161"/>
      <c r="E95" s="162"/>
      <c r="F95" s="163"/>
      <c r="G95" s="163">
        <f>SUMIF(AG96:AG131,"&lt;&gt;NOR",G96:G131)</f>
        <v>0</v>
      </c>
      <c r="H95" s="163"/>
      <c r="I95" s="163">
        <f>SUM(I96:I131)</f>
        <v>0</v>
      </c>
      <c r="J95" s="163"/>
      <c r="K95" s="163">
        <f>SUM(K96:K131)</f>
        <v>274353.44</v>
      </c>
      <c r="L95" s="163"/>
      <c r="M95" s="163">
        <f>SUM(M96:M131)</f>
        <v>0</v>
      </c>
      <c r="N95" s="163"/>
      <c r="O95" s="163">
        <f>SUM(O96:O131)</f>
        <v>0.18000000000000002</v>
      </c>
      <c r="P95" s="163"/>
      <c r="Q95" s="163">
        <f>SUM(Q96:Q131)</f>
        <v>0</v>
      </c>
      <c r="R95" s="163"/>
      <c r="S95" s="163"/>
      <c r="T95" s="164"/>
      <c r="U95" s="158"/>
      <c r="V95" s="158">
        <f>SUM(V96:V131)</f>
        <v>0</v>
      </c>
      <c r="W95" s="158"/>
      <c r="X95" s="158"/>
      <c r="AG95" t="s">
        <v>124</v>
      </c>
    </row>
    <row r="96" spans="1:60" outlineLevel="1" x14ac:dyDescent="0.2">
      <c r="A96" s="172">
        <v>81</v>
      </c>
      <c r="B96" s="173" t="s">
        <v>402</v>
      </c>
      <c r="C96" s="181" t="s">
        <v>403</v>
      </c>
      <c r="D96" s="174" t="s">
        <v>152</v>
      </c>
      <c r="E96" s="175">
        <v>1</v>
      </c>
      <c r="F96" s="176"/>
      <c r="G96" s="177">
        <f t="shared" ref="G96:G131" si="35">ROUND(E96*F96,2)</f>
        <v>0</v>
      </c>
      <c r="H96" s="176">
        <v>0</v>
      </c>
      <c r="I96" s="177">
        <f t="shared" ref="I96:I131" si="36">ROUND(E96*H96,2)</f>
        <v>0</v>
      </c>
      <c r="J96" s="176">
        <v>6298.09</v>
      </c>
      <c r="K96" s="177">
        <f t="shared" ref="K96:K131" si="37">ROUND(E96*J96,2)</f>
        <v>6298.09</v>
      </c>
      <c r="L96" s="177">
        <v>21</v>
      </c>
      <c r="M96" s="177">
        <f t="shared" ref="M96:M131" si="38">G96*(1+L96/100)</f>
        <v>0</v>
      </c>
      <c r="N96" s="177">
        <v>0</v>
      </c>
      <c r="O96" s="177">
        <f t="shared" ref="O96:O131" si="39">ROUND(E96*N96,2)</f>
        <v>0</v>
      </c>
      <c r="P96" s="177">
        <v>0</v>
      </c>
      <c r="Q96" s="177">
        <f t="shared" ref="Q96:Q131" si="40">ROUND(E96*P96,2)</f>
        <v>0</v>
      </c>
      <c r="R96" s="177"/>
      <c r="S96" s="177" t="s">
        <v>128</v>
      </c>
      <c r="T96" s="178" t="s">
        <v>129</v>
      </c>
      <c r="U96" s="157">
        <v>0</v>
      </c>
      <c r="V96" s="157">
        <f t="shared" ref="V96:V131" si="41">ROUND(E96*U96,2)</f>
        <v>0</v>
      </c>
      <c r="W96" s="157"/>
      <c r="X96" s="157" t="s">
        <v>130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131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72">
        <v>82</v>
      </c>
      <c r="B97" s="173" t="s">
        <v>404</v>
      </c>
      <c r="C97" s="181" t="s">
        <v>405</v>
      </c>
      <c r="D97" s="174" t="s">
        <v>152</v>
      </c>
      <c r="E97" s="175">
        <v>1</v>
      </c>
      <c r="F97" s="176"/>
      <c r="G97" s="177">
        <f t="shared" si="35"/>
        <v>0</v>
      </c>
      <c r="H97" s="176">
        <v>0</v>
      </c>
      <c r="I97" s="177">
        <f t="shared" si="36"/>
        <v>0</v>
      </c>
      <c r="J97" s="176">
        <v>15277.82</v>
      </c>
      <c r="K97" s="177">
        <f t="shared" si="37"/>
        <v>15277.82</v>
      </c>
      <c r="L97" s="177">
        <v>21</v>
      </c>
      <c r="M97" s="177">
        <f t="shared" si="38"/>
        <v>0</v>
      </c>
      <c r="N97" s="177">
        <v>0</v>
      </c>
      <c r="O97" s="177">
        <f t="shared" si="39"/>
        <v>0</v>
      </c>
      <c r="P97" s="177">
        <v>0</v>
      </c>
      <c r="Q97" s="177">
        <f t="shared" si="40"/>
        <v>0</v>
      </c>
      <c r="R97" s="177"/>
      <c r="S97" s="177" t="s">
        <v>128</v>
      </c>
      <c r="T97" s="178" t="s">
        <v>129</v>
      </c>
      <c r="U97" s="157">
        <v>0</v>
      </c>
      <c r="V97" s="157">
        <f t="shared" si="41"/>
        <v>0</v>
      </c>
      <c r="W97" s="157"/>
      <c r="X97" s="157" t="s">
        <v>130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131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83</v>
      </c>
      <c r="B98" s="173" t="s">
        <v>406</v>
      </c>
      <c r="C98" s="181" t="s">
        <v>407</v>
      </c>
      <c r="D98" s="174" t="s">
        <v>152</v>
      </c>
      <c r="E98" s="175">
        <v>1</v>
      </c>
      <c r="F98" s="176"/>
      <c r="G98" s="177">
        <f t="shared" si="35"/>
        <v>0</v>
      </c>
      <c r="H98" s="176">
        <v>0</v>
      </c>
      <c r="I98" s="177">
        <f t="shared" si="36"/>
        <v>0</v>
      </c>
      <c r="J98" s="176">
        <v>5909.41</v>
      </c>
      <c r="K98" s="177">
        <f t="shared" si="37"/>
        <v>5909.41</v>
      </c>
      <c r="L98" s="177">
        <v>21</v>
      </c>
      <c r="M98" s="177">
        <f t="shared" si="38"/>
        <v>0</v>
      </c>
      <c r="N98" s="177">
        <v>0</v>
      </c>
      <c r="O98" s="177">
        <f t="shared" si="39"/>
        <v>0</v>
      </c>
      <c r="P98" s="177">
        <v>0</v>
      </c>
      <c r="Q98" s="177">
        <f t="shared" si="40"/>
        <v>0</v>
      </c>
      <c r="R98" s="177"/>
      <c r="S98" s="177" t="s">
        <v>128</v>
      </c>
      <c r="T98" s="178" t="s">
        <v>129</v>
      </c>
      <c r="U98" s="157">
        <v>0</v>
      </c>
      <c r="V98" s="157">
        <f t="shared" si="41"/>
        <v>0</v>
      </c>
      <c r="W98" s="157"/>
      <c r="X98" s="157" t="s">
        <v>130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131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84</v>
      </c>
      <c r="B99" s="173" t="s">
        <v>408</v>
      </c>
      <c r="C99" s="181" t="s">
        <v>409</v>
      </c>
      <c r="D99" s="174" t="s">
        <v>152</v>
      </c>
      <c r="E99" s="175">
        <v>1</v>
      </c>
      <c r="F99" s="176"/>
      <c r="G99" s="177">
        <f t="shared" si="35"/>
        <v>0</v>
      </c>
      <c r="H99" s="176">
        <v>0</v>
      </c>
      <c r="I99" s="177">
        <f t="shared" si="36"/>
        <v>0</v>
      </c>
      <c r="J99" s="176">
        <v>6405.57</v>
      </c>
      <c r="K99" s="177">
        <f t="shared" si="37"/>
        <v>6405.57</v>
      </c>
      <c r="L99" s="177">
        <v>21</v>
      </c>
      <c r="M99" s="177">
        <f t="shared" si="38"/>
        <v>0</v>
      </c>
      <c r="N99" s="177">
        <v>0</v>
      </c>
      <c r="O99" s="177">
        <f t="shared" si="39"/>
        <v>0</v>
      </c>
      <c r="P99" s="177">
        <v>0</v>
      </c>
      <c r="Q99" s="177">
        <f t="shared" si="40"/>
        <v>0</v>
      </c>
      <c r="R99" s="177"/>
      <c r="S99" s="177" t="s">
        <v>128</v>
      </c>
      <c r="T99" s="178" t="s">
        <v>129</v>
      </c>
      <c r="U99" s="157">
        <v>0</v>
      </c>
      <c r="V99" s="157">
        <f t="shared" si="41"/>
        <v>0</v>
      </c>
      <c r="W99" s="157"/>
      <c r="X99" s="157" t="s">
        <v>130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131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85</v>
      </c>
      <c r="B100" s="173" t="s">
        <v>410</v>
      </c>
      <c r="C100" s="181" t="s">
        <v>411</v>
      </c>
      <c r="D100" s="174" t="s">
        <v>259</v>
      </c>
      <c r="E100" s="175">
        <v>2</v>
      </c>
      <c r="F100" s="176"/>
      <c r="G100" s="177">
        <f t="shared" si="35"/>
        <v>0</v>
      </c>
      <c r="H100" s="176">
        <v>0</v>
      </c>
      <c r="I100" s="177">
        <f t="shared" si="36"/>
        <v>0</v>
      </c>
      <c r="J100" s="176">
        <v>1943.38</v>
      </c>
      <c r="K100" s="177">
        <f t="shared" si="37"/>
        <v>3886.76</v>
      </c>
      <c r="L100" s="177">
        <v>21</v>
      </c>
      <c r="M100" s="177">
        <f t="shared" si="38"/>
        <v>0</v>
      </c>
      <c r="N100" s="177">
        <v>7.79E-3</v>
      </c>
      <c r="O100" s="177">
        <f t="shared" si="39"/>
        <v>0.02</v>
      </c>
      <c r="P100" s="177">
        <v>0</v>
      </c>
      <c r="Q100" s="177">
        <f t="shared" si="40"/>
        <v>0</v>
      </c>
      <c r="R100" s="177"/>
      <c r="S100" s="177" t="s">
        <v>128</v>
      </c>
      <c r="T100" s="178" t="s">
        <v>129</v>
      </c>
      <c r="U100" s="157">
        <v>0</v>
      </c>
      <c r="V100" s="157">
        <f t="shared" si="41"/>
        <v>0</v>
      </c>
      <c r="W100" s="157"/>
      <c r="X100" s="157" t="s">
        <v>130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131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86</v>
      </c>
      <c r="B101" s="173" t="s">
        <v>412</v>
      </c>
      <c r="C101" s="181" t="s">
        <v>413</v>
      </c>
      <c r="D101" s="174" t="s">
        <v>259</v>
      </c>
      <c r="E101" s="175">
        <v>2</v>
      </c>
      <c r="F101" s="176"/>
      <c r="G101" s="177">
        <f t="shared" si="35"/>
        <v>0</v>
      </c>
      <c r="H101" s="176">
        <v>0</v>
      </c>
      <c r="I101" s="177">
        <f t="shared" si="36"/>
        <v>0</v>
      </c>
      <c r="J101" s="176">
        <v>4321.04</v>
      </c>
      <c r="K101" s="177">
        <f t="shared" si="37"/>
        <v>8642.08</v>
      </c>
      <c r="L101" s="177">
        <v>21</v>
      </c>
      <c r="M101" s="177">
        <f t="shared" si="38"/>
        <v>0</v>
      </c>
      <c r="N101" s="177">
        <v>1.4670000000000001E-2</v>
      </c>
      <c r="O101" s="177">
        <f t="shared" si="39"/>
        <v>0.03</v>
      </c>
      <c r="P101" s="177">
        <v>0</v>
      </c>
      <c r="Q101" s="177">
        <f t="shared" si="40"/>
        <v>0</v>
      </c>
      <c r="R101" s="177"/>
      <c r="S101" s="177" t="s">
        <v>128</v>
      </c>
      <c r="T101" s="178" t="s">
        <v>129</v>
      </c>
      <c r="U101" s="157">
        <v>0</v>
      </c>
      <c r="V101" s="157">
        <f t="shared" si="41"/>
        <v>0</v>
      </c>
      <c r="W101" s="157"/>
      <c r="X101" s="157" t="s">
        <v>130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131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87</v>
      </c>
      <c r="B102" s="173" t="s">
        <v>414</v>
      </c>
      <c r="C102" s="181" t="s">
        <v>415</v>
      </c>
      <c r="D102" s="174" t="s">
        <v>152</v>
      </c>
      <c r="E102" s="175">
        <v>48</v>
      </c>
      <c r="F102" s="176"/>
      <c r="G102" s="177">
        <f t="shared" si="35"/>
        <v>0</v>
      </c>
      <c r="H102" s="176">
        <v>0</v>
      </c>
      <c r="I102" s="177">
        <f t="shared" si="36"/>
        <v>0</v>
      </c>
      <c r="J102" s="176">
        <v>29.31</v>
      </c>
      <c r="K102" s="177">
        <f t="shared" si="37"/>
        <v>1406.88</v>
      </c>
      <c r="L102" s="177">
        <v>21</v>
      </c>
      <c r="M102" s="177">
        <f t="shared" si="38"/>
        <v>0</v>
      </c>
      <c r="N102" s="177">
        <v>3.0000000000000001E-5</v>
      </c>
      <c r="O102" s="177">
        <f t="shared" si="39"/>
        <v>0</v>
      </c>
      <c r="P102" s="177">
        <v>0</v>
      </c>
      <c r="Q102" s="177">
        <f t="shared" si="40"/>
        <v>0</v>
      </c>
      <c r="R102" s="177"/>
      <c r="S102" s="177" t="s">
        <v>128</v>
      </c>
      <c r="T102" s="178" t="s">
        <v>129</v>
      </c>
      <c r="U102" s="157">
        <v>0</v>
      </c>
      <c r="V102" s="157">
        <f t="shared" si="41"/>
        <v>0</v>
      </c>
      <c r="W102" s="157"/>
      <c r="X102" s="157" t="s">
        <v>130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131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2">
        <v>88</v>
      </c>
      <c r="B103" s="173" t="s">
        <v>416</v>
      </c>
      <c r="C103" s="181" t="s">
        <v>417</v>
      </c>
      <c r="D103" s="174" t="s">
        <v>152</v>
      </c>
      <c r="E103" s="175">
        <v>3</v>
      </c>
      <c r="F103" s="176"/>
      <c r="G103" s="177">
        <f t="shared" si="35"/>
        <v>0</v>
      </c>
      <c r="H103" s="176">
        <v>0</v>
      </c>
      <c r="I103" s="177">
        <f t="shared" si="36"/>
        <v>0</v>
      </c>
      <c r="J103" s="176">
        <v>34.85</v>
      </c>
      <c r="K103" s="177">
        <f t="shared" si="37"/>
        <v>104.55</v>
      </c>
      <c r="L103" s="177">
        <v>21</v>
      </c>
      <c r="M103" s="177">
        <f t="shared" si="38"/>
        <v>0</v>
      </c>
      <c r="N103" s="177">
        <v>3.0000000000000001E-5</v>
      </c>
      <c r="O103" s="177">
        <f t="shared" si="39"/>
        <v>0</v>
      </c>
      <c r="P103" s="177">
        <v>0</v>
      </c>
      <c r="Q103" s="177">
        <f t="shared" si="40"/>
        <v>0</v>
      </c>
      <c r="R103" s="177"/>
      <c r="S103" s="177" t="s">
        <v>128</v>
      </c>
      <c r="T103" s="178" t="s">
        <v>129</v>
      </c>
      <c r="U103" s="157">
        <v>0</v>
      </c>
      <c r="V103" s="157">
        <f t="shared" si="41"/>
        <v>0</v>
      </c>
      <c r="W103" s="157"/>
      <c r="X103" s="157" t="s">
        <v>130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131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89</v>
      </c>
      <c r="B104" s="173" t="s">
        <v>418</v>
      </c>
      <c r="C104" s="181" t="s">
        <v>419</v>
      </c>
      <c r="D104" s="174" t="s">
        <v>152</v>
      </c>
      <c r="E104" s="175">
        <v>4</v>
      </c>
      <c r="F104" s="176"/>
      <c r="G104" s="177">
        <f t="shared" si="35"/>
        <v>0</v>
      </c>
      <c r="H104" s="176">
        <v>0</v>
      </c>
      <c r="I104" s="177">
        <f t="shared" si="36"/>
        <v>0</v>
      </c>
      <c r="J104" s="176">
        <v>120.51</v>
      </c>
      <c r="K104" s="177">
        <f t="shared" si="37"/>
        <v>482.04</v>
      </c>
      <c r="L104" s="177">
        <v>21</v>
      </c>
      <c r="M104" s="177">
        <f t="shared" si="38"/>
        <v>0</v>
      </c>
      <c r="N104" s="177">
        <v>1.3999999999999999E-4</v>
      </c>
      <c r="O104" s="177">
        <f t="shared" si="39"/>
        <v>0</v>
      </c>
      <c r="P104" s="177">
        <v>0</v>
      </c>
      <c r="Q104" s="177">
        <f t="shared" si="40"/>
        <v>0</v>
      </c>
      <c r="R104" s="177"/>
      <c r="S104" s="177" t="s">
        <v>128</v>
      </c>
      <c r="T104" s="178" t="s">
        <v>129</v>
      </c>
      <c r="U104" s="157">
        <v>0</v>
      </c>
      <c r="V104" s="157">
        <f t="shared" si="41"/>
        <v>0</v>
      </c>
      <c r="W104" s="157"/>
      <c r="X104" s="157" t="s">
        <v>130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131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90</v>
      </c>
      <c r="B105" s="173" t="s">
        <v>420</v>
      </c>
      <c r="C105" s="181" t="s">
        <v>421</v>
      </c>
      <c r="D105" s="174" t="s">
        <v>152</v>
      </c>
      <c r="E105" s="175">
        <v>17</v>
      </c>
      <c r="F105" s="176"/>
      <c r="G105" s="177">
        <f t="shared" si="35"/>
        <v>0</v>
      </c>
      <c r="H105" s="176">
        <v>0</v>
      </c>
      <c r="I105" s="177">
        <f t="shared" si="36"/>
        <v>0</v>
      </c>
      <c r="J105" s="176">
        <v>144.4</v>
      </c>
      <c r="K105" s="177">
        <f t="shared" si="37"/>
        <v>2454.8000000000002</v>
      </c>
      <c r="L105" s="177">
        <v>21</v>
      </c>
      <c r="M105" s="177">
        <f t="shared" si="38"/>
        <v>0</v>
      </c>
      <c r="N105" s="177">
        <v>2.1000000000000001E-4</v>
      </c>
      <c r="O105" s="177">
        <f t="shared" si="39"/>
        <v>0</v>
      </c>
      <c r="P105" s="177">
        <v>0</v>
      </c>
      <c r="Q105" s="177">
        <f t="shared" si="40"/>
        <v>0</v>
      </c>
      <c r="R105" s="177"/>
      <c r="S105" s="177" t="s">
        <v>128</v>
      </c>
      <c r="T105" s="178" t="s">
        <v>129</v>
      </c>
      <c r="U105" s="157">
        <v>0</v>
      </c>
      <c r="V105" s="157">
        <f t="shared" si="41"/>
        <v>0</v>
      </c>
      <c r="W105" s="157"/>
      <c r="X105" s="157" t="s">
        <v>130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91</v>
      </c>
      <c r="B106" s="173" t="s">
        <v>422</v>
      </c>
      <c r="C106" s="181" t="s">
        <v>423</v>
      </c>
      <c r="D106" s="174" t="s">
        <v>152</v>
      </c>
      <c r="E106" s="175">
        <v>41</v>
      </c>
      <c r="F106" s="176"/>
      <c r="G106" s="177">
        <f t="shared" si="35"/>
        <v>0</v>
      </c>
      <c r="H106" s="176">
        <v>0</v>
      </c>
      <c r="I106" s="177">
        <f t="shared" si="36"/>
        <v>0</v>
      </c>
      <c r="J106" s="176">
        <v>186.74</v>
      </c>
      <c r="K106" s="177">
        <f t="shared" si="37"/>
        <v>7656.34</v>
      </c>
      <c r="L106" s="177">
        <v>21</v>
      </c>
      <c r="M106" s="177">
        <f t="shared" si="38"/>
        <v>0</v>
      </c>
      <c r="N106" s="177">
        <v>2.4000000000000001E-4</v>
      </c>
      <c r="O106" s="177">
        <f t="shared" si="39"/>
        <v>0.01</v>
      </c>
      <c r="P106" s="177">
        <v>0</v>
      </c>
      <c r="Q106" s="177">
        <f t="shared" si="40"/>
        <v>0</v>
      </c>
      <c r="R106" s="177"/>
      <c r="S106" s="177" t="s">
        <v>128</v>
      </c>
      <c r="T106" s="178" t="s">
        <v>129</v>
      </c>
      <c r="U106" s="157">
        <v>0</v>
      </c>
      <c r="V106" s="157">
        <f t="shared" si="41"/>
        <v>0</v>
      </c>
      <c r="W106" s="157"/>
      <c r="X106" s="157" t="s">
        <v>130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131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92</v>
      </c>
      <c r="B107" s="173" t="s">
        <v>424</v>
      </c>
      <c r="C107" s="181" t="s">
        <v>425</v>
      </c>
      <c r="D107" s="174" t="s">
        <v>152</v>
      </c>
      <c r="E107" s="175">
        <v>24</v>
      </c>
      <c r="F107" s="176"/>
      <c r="G107" s="177">
        <f t="shared" si="35"/>
        <v>0</v>
      </c>
      <c r="H107" s="176">
        <v>0</v>
      </c>
      <c r="I107" s="177">
        <f t="shared" si="36"/>
        <v>0</v>
      </c>
      <c r="J107" s="176">
        <v>226.91</v>
      </c>
      <c r="K107" s="177">
        <f t="shared" si="37"/>
        <v>5445.84</v>
      </c>
      <c r="L107" s="177">
        <v>21</v>
      </c>
      <c r="M107" s="177">
        <f t="shared" si="38"/>
        <v>0</v>
      </c>
      <c r="N107" s="177">
        <v>3.3E-4</v>
      </c>
      <c r="O107" s="177">
        <f t="shared" si="39"/>
        <v>0.01</v>
      </c>
      <c r="P107" s="177">
        <v>0</v>
      </c>
      <c r="Q107" s="177">
        <f t="shared" si="40"/>
        <v>0</v>
      </c>
      <c r="R107" s="177"/>
      <c r="S107" s="177" t="s">
        <v>128</v>
      </c>
      <c r="T107" s="178" t="s">
        <v>129</v>
      </c>
      <c r="U107" s="157">
        <v>0</v>
      </c>
      <c r="V107" s="157">
        <f t="shared" si="41"/>
        <v>0</v>
      </c>
      <c r="W107" s="157"/>
      <c r="X107" s="157" t="s">
        <v>130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131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93</v>
      </c>
      <c r="B108" s="173" t="s">
        <v>426</v>
      </c>
      <c r="C108" s="181" t="s">
        <v>427</v>
      </c>
      <c r="D108" s="174" t="s">
        <v>152</v>
      </c>
      <c r="E108" s="175">
        <v>7</v>
      </c>
      <c r="F108" s="176"/>
      <c r="G108" s="177">
        <f t="shared" si="35"/>
        <v>0</v>
      </c>
      <c r="H108" s="176">
        <v>0</v>
      </c>
      <c r="I108" s="177">
        <f t="shared" si="36"/>
        <v>0</v>
      </c>
      <c r="J108" s="176">
        <v>154.16999999999999</v>
      </c>
      <c r="K108" s="177">
        <f t="shared" si="37"/>
        <v>1079.19</v>
      </c>
      <c r="L108" s="177">
        <v>21</v>
      </c>
      <c r="M108" s="177">
        <f t="shared" si="38"/>
        <v>0</v>
      </c>
      <c r="N108" s="177">
        <v>2.2000000000000001E-4</v>
      </c>
      <c r="O108" s="177">
        <f t="shared" si="39"/>
        <v>0</v>
      </c>
      <c r="P108" s="177">
        <v>0</v>
      </c>
      <c r="Q108" s="177">
        <f t="shared" si="40"/>
        <v>0</v>
      </c>
      <c r="R108" s="177"/>
      <c r="S108" s="177" t="s">
        <v>128</v>
      </c>
      <c r="T108" s="178" t="s">
        <v>129</v>
      </c>
      <c r="U108" s="157">
        <v>0</v>
      </c>
      <c r="V108" s="157">
        <f t="shared" si="41"/>
        <v>0</v>
      </c>
      <c r="W108" s="157"/>
      <c r="X108" s="157" t="s">
        <v>130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131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94</v>
      </c>
      <c r="B109" s="173" t="s">
        <v>428</v>
      </c>
      <c r="C109" s="181" t="s">
        <v>429</v>
      </c>
      <c r="D109" s="174" t="s">
        <v>152</v>
      </c>
      <c r="E109" s="175">
        <v>20</v>
      </c>
      <c r="F109" s="176"/>
      <c r="G109" s="177">
        <f t="shared" si="35"/>
        <v>0</v>
      </c>
      <c r="H109" s="176">
        <v>0</v>
      </c>
      <c r="I109" s="177">
        <f t="shared" si="36"/>
        <v>0</v>
      </c>
      <c r="J109" s="176">
        <v>238.85</v>
      </c>
      <c r="K109" s="177">
        <f t="shared" si="37"/>
        <v>4777</v>
      </c>
      <c r="L109" s="177">
        <v>21</v>
      </c>
      <c r="M109" s="177">
        <f t="shared" si="38"/>
        <v>0</v>
      </c>
      <c r="N109" s="177">
        <v>2.3000000000000001E-4</v>
      </c>
      <c r="O109" s="177">
        <f t="shared" si="39"/>
        <v>0</v>
      </c>
      <c r="P109" s="177">
        <v>0</v>
      </c>
      <c r="Q109" s="177">
        <f t="shared" si="40"/>
        <v>0</v>
      </c>
      <c r="R109" s="177"/>
      <c r="S109" s="177" t="s">
        <v>128</v>
      </c>
      <c r="T109" s="178" t="s">
        <v>129</v>
      </c>
      <c r="U109" s="157">
        <v>0</v>
      </c>
      <c r="V109" s="157">
        <f t="shared" si="41"/>
        <v>0</v>
      </c>
      <c r="W109" s="157"/>
      <c r="X109" s="157" t="s">
        <v>130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131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2">
        <v>95</v>
      </c>
      <c r="B110" s="173" t="s">
        <v>430</v>
      </c>
      <c r="C110" s="181" t="s">
        <v>431</v>
      </c>
      <c r="D110" s="174" t="s">
        <v>152</v>
      </c>
      <c r="E110" s="175">
        <v>2</v>
      </c>
      <c r="F110" s="176"/>
      <c r="G110" s="177">
        <f t="shared" si="35"/>
        <v>0</v>
      </c>
      <c r="H110" s="176">
        <v>0</v>
      </c>
      <c r="I110" s="177">
        <f t="shared" si="36"/>
        <v>0</v>
      </c>
      <c r="J110" s="176">
        <v>623.19000000000005</v>
      </c>
      <c r="K110" s="177">
        <f t="shared" si="37"/>
        <v>1246.3800000000001</v>
      </c>
      <c r="L110" s="177">
        <v>21</v>
      </c>
      <c r="M110" s="177">
        <f t="shared" si="38"/>
        <v>0</v>
      </c>
      <c r="N110" s="177">
        <v>3.8000000000000002E-4</v>
      </c>
      <c r="O110" s="177">
        <f t="shared" si="39"/>
        <v>0</v>
      </c>
      <c r="P110" s="177">
        <v>0</v>
      </c>
      <c r="Q110" s="177">
        <f t="shared" si="40"/>
        <v>0</v>
      </c>
      <c r="R110" s="177"/>
      <c r="S110" s="177" t="s">
        <v>128</v>
      </c>
      <c r="T110" s="178" t="s">
        <v>129</v>
      </c>
      <c r="U110" s="157">
        <v>0</v>
      </c>
      <c r="V110" s="157">
        <f t="shared" si="41"/>
        <v>0</v>
      </c>
      <c r="W110" s="157"/>
      <c r="X110" s="157" t="s">
        <v>130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131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2">
        <v>96</v>
      </c>
      <c r="B111" s="173" t="s">
        <v>432</v>
      </c>
      <c r="C111" s="181" t="s">
        <v>433</v>
      </c>
      <c r="D111" s="174" t="s">
        <v>152</v>
      </c>
      <c r="E111" s="175">
        <v>6</v>
      </c>
      <c r="F111" s="176"/>
      <c r="G111" s="177">
        <f t="shared" si="35"/>
        <v>0</v>
      </c>
      <c r="H111" s="176">
        <v>0</v>
      </c>
      <c r="I111" s="177">
        <f t="shared" si="36"/>
        <v>0</v>
      </c>
      <c r="J111" s="176">
        <v>809.92</v>
      </c>
      <c r="K111" s="177">
        <f t="shared" si="37"/>
        <v>4859.5200000000004</v>
      </c>
      <c r="L111" s="177">
        <v>21</v>
      </c>
      <c r="M111" s="177">
        <f t="shared" si="38"/>
        <v>0</v>
      </c>
      <c r="N111" s="177">
        <v>5.1999999999999995E-4</v>
      </c>
      <c r="O111" s="177">
        <f t="shared" si="39"/>
        <v>0</v>
      </c>
      <c r="P111" s="177">
        <v>0</v>
      </c>
      <c r="Q111" s="177">
        <f t="shared" si="40"/>
        <v>0</v>
      </c>
      <c r="R111" s="177"/>
      <c r="S111" s="177" t="s">
        <v>128</v>
      </c>
      <c r="T111" s="178" t="s">
        <v>129</v>
      </c>
      <c r="U111" s="157">
        <v>0</v>
      </c>
      <c r="V111" s="157">
        <f t="shared" si="41"/>
        <v>0</v>
      </c>
      <c r="W111" s="157"/>
      <c r="X111" s="157" t="s">
        <v>130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131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97</v>
      </c>
      <c r="B112" s="173" t="s">
        <v>434</v>
      </c>
      <c r="C112" s="181" t="s">
        <v>435</v>
      </c>
      <c r="D112" s="174" t="s">
        <v>152</v>
      </c>
      <c r="E112" s="175">
        <v>4</v>
      </c>
      <c r="F112" s="176"/>
      <c r="G112" s="177">
        <f t="shared" si="35"/>
        <v>0</v>
      </c>
      <c r="H112" s="176">
        <v>0</v>
      </c>
      <c r="I112" s="177">
        <f t="shared" si="36"/>
        <v>0</v>
      </c>
      <c r="J112" s="176">
        <v>1150.83</v>
      </c>
      <c r="K112" s="177">
        <f t="shared" si="37"/>
        <v>4603.32</v>
      </c>
      <c r="L112" s="177">
        <v>21</v>
      </c>
      <c r="M112" s="177">
        <f t="shared" si="38"/>
        <v>0</v>
      </c>
      <c r="N112" s="177">
        <v>7.7999999999999999E-4</v>
      </c>
      <c r="O112" s="177">
        <f t="shared" si="39"/>
        <v>0</v>
      </c>
      <c r="P112" s="177">
        <v>0</v>
      </c>
      <c r="Q112" s="177">
        <f t="shared" si="40"/>
        <v>0</v>
      </c>
      <c r="R112" s="177"/>
      <c r="S112" s="177" t="s">
        <v>128</v>
      </c>
      <c r="T112" s="178" t="s">
        <v>129</v>
      </c>
      <c r="U112" s="157">
        <v>0</v>
      </c>
      <c r="V112" s="157">
        <f t="shared" si="41"/>
        <v>0</v>
      </c>
      <c r="W112" s="157"/>
      <c r="X112" s="157" t="s">
        <v>130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131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98</v>
      </c>
      <c r="B113" s="173" t="s">
        <v>173</v>
      </c>
      <c r="C113" s="181" t="s">
        <v>174</v>
      </c>
      <c r="D113" s="174" t="s">
        <v>152</v>
      </c>
      <c r="E113" s="175">
        <v>6</v>
      </c>
      <c r="F113" s="176"/>
      <c r="G113" s="177">
        <f t="shared" si="35"/>
        <v>0</v>
      </c>
      <c r="H113" s="176">
        <v>0</v>
      </c>
      <c r="I113" s="177">
        <f t="shared" si="36"/>
        <v>0</v>
      </c>
      <c r="J113" s="176">
        <v>596.04</v>
      </c>
      <c r="K113" s="177">
        <f t="shared" si="37"/>
        <v>3576.24</v>
      </c>
      <c r="L113" s="177">
        <v>21</v>
      </c>
      <c r="M113" s="177">
        <f t="shared" si="38"/>
        <v>0</v>
      </c>
      <c r="N113" s="177">
        <v>7.5000000000000002E-4</v>
      </c>
      <c r="O113" s="177">
        <f t="shared" si="39"/>
        <v>0</v>
      </c>
      <c r="P113" s="177">
        <v>0</v>
      </c>
      <c r="Q113" s="177">
        <f t="shared" si="40"/>
        <v>0</v>
      </c>
      <c r="R113" s="177"/>
      <c r="S113" s="177" t="s">
        <v>128</v>
      </c>
      <c r="T113" s="178" t="s">
        <v>129</v>
      </c>
      <c r="U113" s="157">
        <v>0</v>
      </c>
      <c r="V113" s="157">
        <f t="shared" si="41"/>
        <v>0</v>
      </c>
      <c r="W113" s="157"/>
      <c r="X113" s="157" t="s">
        <v>130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131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99</v>
      </c>
      <c r="B114" s="173" t="s">
        <v>175</v>
      </c>
      <c r="C114" s="181" t="s">
        <v>176</v>
      </c>
      <c r="D114" s="174" t="s">
        <v>152</v>
      </c>
      <c r="E114" s="175">
        <v>28</v>
      </c>
      <c r="F114" s="176"/>
      <c r="G114" s="177">
        <f t="shared" si="35"/>
        <v>0</v>
      </c>
      <c r="H114" s="176">
        <v>0</v>
      </c>
      <c r="I114" s="177">
        <f t="shared" si="36"/>
        <v>0</v>
      </c>
      <c r="J114" s="176">
        <v>235.59</v>
      </c>
      <c r="K114" s="177">
        <f t="shared" si="37"/>
        <v>6596.52</v>
      </c>
      <c r="L114" s="177">
        <v>21</v>
      </c>
      <c r="M114" s="177">
        <f t="shared" si="38"/>
        <v>0</v>
      </c>
      <c r="N114" s="177">
        <v>1.8000000000000001E-4</v>
      </c>
      <c r="O114" s="177">
        <f t="shared" si="39"/>
        <v>0.01</v>
      </c>
      <c r="P114" s="177">
        <v>0</v>
      </c>
      <c r="Q114" s="177">
        <f t="shared" si="40"/>
        <v>0</v>
      </c>
      <c r="R114" s="177"/>
      <c r="S114" s="177" t="s">
        <v>128</v>
      </c>
      <c r="T114" s="178" t="s">
        <v>129</v>
      </c>
      <c r="U114" s="157">
        <v>0</v>
      </c>
      <c r="V114" s="157">
        <f t="shared" si="41"/>
        <v>0</v>
      </c>
      <c r="W114" s="157"/>
      <c r="X114" s="157" t="s">
        <v>130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131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100</v>
      </c>
      <c r="B115" s="173" t="s">
        <v>436</v>
      </c>
      <c r="C115" s="181" t="s">
        <v>437</v>
      </c>
      <c r="D115" s="174" t="s">
        <v>152</v>
      </c>
      <c r="E115" s="175">
        <v>1</v>
      </c>
      <c r="F115" s="176"/>
      <c r="G115" s="177">
        <f t="shared" si="35"/>
        <v>0</v>
      </c>
      <c r="H115" s="176">
        <v>0</v>
      </c>
      <c r="I115" s="177">
        <f t="shared" si="36"/>
        <v>0</v>
      </c>
      <c r="J115" s="176">
        <v>408.22</v>
      </c>
      <c r="K115" s="177">
        <f t="shared" si="37"/>
        <v>408.22</v>
      </c>
      <c r="L115" s="177">
        <v>21</v>
      </c>
      <c r="M115" s="177">
        <f t="shared" si="38"/>
        <v>0</v>
      </c>
      <c r="N115" s="177">
        <v>5.6999999999999998E-4</v>
      </c>
      <c r="O115" s="177">
        <f t="shared" si="39"/>
        <v>0</v>
      </c>
      <c r="P115" s="177">
        <v>0</v>
      </c>
      <c r="Q115" s="177">
        <f t="shared" si="40"/>
        <v>0</v>
      </c>
      <c r="R115" s="177"/>
      <c r="S115" s="177" t="s">
        <v>128</v>
      </c>
      <c r="T115" s="178" t="s">
        <v>129</v>
      </c>
      <c r="U115" s="157">
        <v>0</v>
      </c>
      <c r="V115" s="157">
        <f t="shared" si="41"/>
        <v>0</v>
      </c>
      <c r="W115" s="157"/>
      <c r="X115" s="157" t="s">
        <v>130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131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101</v>
      </c>
      <c r="B116" s="173" t="s">
        <v>438</v>
      </c>
      <c r="C116" s="181" t="s">
        <v>439</v>
      </c>
      <c r="D116" s="174" t="s">
        <v>152</v>
      </c>
      <c r="E116" s="175">
        <v>2</v>
      </c>
      <c r="F116" s="176"/>
      <c r="G116" s="177">
        <f t="shared" si="35"/>
        <v>0</v>
      </c>
      <c r="H116" s="176">
        <v>0</v>
      </c>
      <c r="I116" s="177">
        <f t="shared" si="36"/>
        <v>0</v>
      </c>
      <c r="J116" s="176">
        <v>5672</v>
      </c>
      <c r="K116" s="177">
        <f t="shared" si="37"/>
        <v>11344</v>
      </c>
      <c r="L116" s="177">
        <v>21</v>
      </c>
      <c r="M116" s="177">
        <f t="shared" si="38"/>
        <v>0</v>
      </c>
      <c r="N116" s="177">
        <v>1.24E-3</v>
      </c>
      <c r="O116" s="177">
        <f t="shared" si="39"/>
        <v>0</v>
      </c>
      <c r="P116" s="177">
        <v>0</v>
      </c>
      <c r="Q116" s="177">
        <f t="shared" si="40"/>
        <v>0</v>
      </c>
      <c r="R116" s="177"/>
      <c r="S116" s="177" t="s">
        <v>128</v>
      </c>
      <c r="T116" s="178" t="s">
        <v>129</v>
      </c>
      <c r="U116" s="157">
        <v>0</v>
      </c>
      <c r="V116" s="157">
        <f t="shared" si="41"/>
        <v>0</v>
      </c>
      <c r="W116" s="157"/>
      <c r="X116" s="157" t="s">
        <v>130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131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102</v>
      </c>
      <c r="B117" s="173" t="s">
        <v>440</v>
      </c>
      <c r="C117" s="181" t="s">
        <v>441</v>
      </c>
      <c r="D117" s="174" t="s">
        <v>152</v>
      </c>
      <c r="E117" s="175">
        <v>6</v>
      </c>
      <c r="F117" s="176"/>
      <c r="G117" s="177">
        <f t="shared" si="35"/>
        <v>0</v>
      </c>
      <c r="H117" s="176">
        <v>0</v>
      </c>
      <c r="I117" s="177">
        <f t="shared" si="36"/>
        <v>0</v>
      </c>
      <c r="J117" s="176">
        <v>6021</v>
      </c>
      <c r="K117" s="177">
        <f t="shared" si="37"/>
        <v>36126</v>
      </c>
      <c r="L117" s="177">
        <v>21</v>
      </c>
      <c r="M117" s="177">
        <f t="shared" si="38"/>
        <v>0</v>
      </c>
      <c r="N117" s="177">
        <v>1.14E-3</v>
      </c>
      <c r="O117" s="177">
        <f t="shared" si="39"/>
        <v>0.01</v>
      </c>
      <c r="P117" s="177">
        <v>0</v>
      </c>
      <c r="Q117" s="177">
        <f t="shared" si="40"/>
        <v>0</v>
      </c>
      <c r="R117" s="177"/>
      <c r="S117" s="177" t="s">
        <v>128</v>
      </c>
      <c r="T117" s="178" t="s">
        <v>129</v>
      </c>
      <c r="U117" s="157">
        <v>0</v>
      </c>
      <c r="V117" s="157">
        <f t="shared" si="41"/>
        <v>0</v>
      </c>
      <c r="W117" s="157"/>
      <c r="X117" s="157" t="s">
        <v>130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131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103</v>
      </c>
      <c r="B118" s="173" t="s">
        <v>442</v>
      </c>
      <c r="C118" s="181" t="s">
        <v>443</v>
      </c>
      <c r="D118" s="174" t="s">
        <v>152</v>
      </c>
      <c r="E118" s="175">
        <v>4</v>
      </c>
      <c r="F118" s="176"/>
      <c r="G118" s="177">
        <f t="shared" si="35"/>
        <v>0</v>
      </c>
      <c r="H118" s="176">
        <v>0</v>
      </c>
      <c r="I118" s="177">
        <f t="shared" si="36"/>
        <v>0</v>
      </c>
      <c r="J118" s="176">
        <v>8452</v>
      </c>
      <c r="K118" s="177">
        <f t="shared" si="37"/>
        <v>33808</v>
      </c>
      <c r="L118" s="177">
        <v>21</v>
      </c>
      <c r="M118" s="177">
        <f t="shared" si="38"/>
        <v>0</v>
      </c>
      <c r="N118" s="177">
        <v>1.73E-3</v>
      </c>
      <c r="O118" s="177">
        <f t="shared" si="39"/>
        <v>0.01</v>
      </c>
      <c r="P118" s="177">
        <v>0</v>
      </c>
      <c r="Q118" s="177">
        <f t="shared" si="40"/>
        <v>0</v>
      </c>
      <c r="R118" s="177"/>
      <c r="S118" s="177" t="s">
        <v>128</v>
      </c>
      <c r="T118" s="178" t="s">
        <v>129</v>
      </c>
      <c r="U118" s="157">
        <v>0</v>
      </c>
      <c r="V118" s="157">
        <f t="shared" si="41"/>
        <v>0</v>
      </c>
      <c r="W118" s="157"/>
      <c r="X118" s="157" t="s">
        <v>130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131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2">
        <v>104</v>
      </c>
      <c r="B119" s="173" t="s">
        <v>444</v>
      </c>
      <c r="C119" s="181" t="s">
        <v>158</v>
      </c>
      <c r="D119" s="174" t="s">
        <v>152</v>
      </c>
      <c r="E119" s="175">
        <v>2</v>
      </c>
      <c r="F119" s="176"/>
      <c r="G119" s="177">
        <f t="shared" si="35"/>
        <v>0</v>
      </c>
      <c r="H119" s="176">
        <v>0</v>
      </c>
      <c r="I119" s="177">
        <f t="shared" si="36"/>
        <v>0</v>
      </c>
      <c r="J119" s="176">
        <v>539.59</v>
      </c>
      <c r="K119" s="177">
        <f t="shared" si="37"/>
        <v>1079.18</v>
      </c>
      <c r="L119" s="177">
        <v>21</v>
      </c>
      <c r="M119" s="177">
        <f t="shared" si="38"/>
        <v>0</v>
      </c>
      <c r="N119" s="177">
        <v>5.0000000000000001E-4</v>
      </c>
      <c r="O119" s="177">
        <f t="shared" si="39"/>
        <v>0</v>
      </c>
      <c r="P119" s="177">
        <v>0</v>
      </c>
      <c r="Q119" s="177">
        <f t="shared" si="40"/>
        <v>0</v>
      </c>
      <c r="R119" s="177"/>
      <c r="S119" s="177" t="s">
        <v>128</v>
      </c>
      <c r="T119" s="178" t="s">
        <v>129</v>
      </c>
      <c r="U119" s="157">
        <v>0</v>
      </c>
      <c r="V119" s="157">
        <f t="shared" si="41"/>
        <v>0</v>
      </c>
      <c r="W119" s="157"/>
      <c r="X119" s="157" t="s">
        <v>130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131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2">
        <v>105</v>
      </c>
      <c r="B120" s="173" t="s">
        <v>445</v>
      </c>
      <c r="C120" s="181" t="s">
        <v>446</v>
      </c>
      <c r="D120" s="174" t="s">
        <v>152</v>
      </c>
      <c r="E120" s="175">
        <v>7</v>
      </c>
      <c r="F120" s="176"/>
      <c r="G120" s="177">
        <f t="shared" si="35"/>
        <v>0</v>
      </c>
      <c r="H120" s="176">
        <v>0</v>
      </c>
      <c r="I120" s="177">
        <f t="shared" si="36"/>
        <v>0</v>
      </c>
      <c r="J120" s="176">
        <v>739.35</v>
      </c>
      <c r="K120" s="177">
        <f t="shared" si="37"/>
        <v>5175.45</v>
      </c>
      <c r="L120" s="177">
        <v>21</v>
      </c>
      <c r="M120" s="177">
        <f t="shared" si="38"/>
        <v>0</v>
      </c>
      <c r="N120" s="177">
        <v>6.9999999999999999E-4</v>
      </c>
      <c r="O120" s="177">
        <f t="shared" si="39"/>
        <v>0</v>
      </c>
      <c r="P120" s="177">
        <v>0</v>
      </c>
      <c r="Q120" s="177">
        <f t="shared" si="40"/>
        <v>0</v>
      </c>
      <c r="R120" s="177"/>
      <c r="S120" s="177" t="s">
        <v>128</v>
      </c>
      <c r="T120" s="178" t="s">
        <v>129</v>
      </c>
      <c r="U120" s="157">
        <v>0</v>
      </c>
      <c r="V120" s="157">
        <f t="shared" si="41"/>
        <v>0</v>
      </c>
      <c r="W120" s="157"/>
      <c r="X120" s="157" t="s">
        <v>130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106</v>
      </c>
      <c r="B121" s="173" t="s">
        <v>447</v>
      </c>
      <c r="C121" s="181" t="s">
        <v>448</v>
      </c>
      <c r="D121" s="174" t="s">
        <v>152</v>
      </c>
      <c r="E121" s="175">
        <v>19</v>
      </c>
      <c r="F121" s="176"/>
      <c r="G121" s="177">
        <f t="shared" si="35"/>
        <v>0</v>
      </c>
      <c r="H121" s="176">
        <v>0</v>
      </c>
      <c r="I121" s="177">
        <f t="shared" si="36"/>
        <v>0</v>
      </c>
      <c r="J121" s="176">
        <v>1071.58</v>
      </c>
      <c r="K121" s="177">
        <f t="shared" si="37"/>
        <v>20360.02</v>
      </c>
      <c r="L121" s="177">
        <v>21</v>
      </c>
      <c r="M121" s="177">
        <f t="shared" si="38"/>
        <v>0</v>
      </c>
      <c r="N121" s="177">
        <v>1.07E-3</v>
      </c>
      <c r="O121" s="177">
        <f t="shared" si="39"/>
        <v>0.02</v>
      </c>
      <c r="P121" s="177">
        <v>0</v>
      </c>
      <c r="Q121" s="177">
        <f t="shared" si="40"/>
        <v>0</v>
      </c>
      <c r="R121" s="177"/>
      <c r="S121" s="177" t="s">
        <v>128</v>
      </c>
      <c r="T121" s="178" t="s">
        <v>129</v>
      </c>
      <c r="U121" s="157">
        <v>0</v>
      </c>
      <c r="V121" s="157">
        <f t="shared" si="41"/>
        <v>0</v>
      </c>
      <c r="W121" s="157"/>
      <c r="X121" s="157" t="s">
        <v>130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107</v>
      </c>
      <c r="B122" s="173" t="s">
        <v>449</v>
      </c>
      <c r="C122" s="181" t="s">
        <v>450</v>
      </c>
      <c r="D122" s="174" t="s">
        <v>152</v>
      </c>
      <c r="E122" s="175">
        <v>16</v>
      </c>
      <c r="F122" s="176"/>
      <c r="G122" s="177">
        <f t="shared" si="35"/>
        <v>0</v>
      </c>
      <c r="H122" s="176">
        <v>0</v>
      </c>
      <c r="I122" s="177">
        <f t="shared" si="36"/>
        <v>0</v>
      </c>
      <c r="J122" s="176">
        <v>1585.11</v>
      </c>
      <c r="K122" s="177">
        <f t="shared" si="37"/>
        <v>25361.759999999998</v>
      </c>
      <c r="L122" s="177">
        <v>21</v>
      </c>
      <c r="M122" s="177">
        <f t="shared" si="38"/>
        <v>0</v>
      </c>
      <c r="N122" s="177">
        <v>1.6800000000000001E-3</v>
      </c>
      <c r="O122" s="177">
        <f t="shared" si="39"/>
        <v>0.03</v>
      </c>
      <c r="P122" s="177">
        <v>0</v>
      </c>
      <c r="Q122" s="177">
        <f t="shared" si="40"/>
        <v>0</v>
      </c>
      <c r="R122" s="177"/>
      <c r="S122" s="177" t="s">
        <v>128</v>
      </c>
      <c r="T122" s="178" t="s">
        <v>129</v>
      </c>
      <c r="U122" s="157">
        <v>0</v>
      </c>
      <c r="V122" s="157">
        <f t="shared" si="41"/>
        <v>0</v>
      </c>
      <c r="W122" s="157"/>
      <c r="X122" s="157" t="s">
        <v>130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131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108</v>
      </c>
      <c r="B123" s="173" t="s">
        <v>451</v>
      </c>
      <c r="C123" s="181" t="s">
        <v>452</v>
      </c>
      <c r="D123" s="174" t="s">
        <v>152</v>
      </c>
      <c r="E123" s="175">
        <v>7</v>
      </c>
      <c r="F123" s="176"/>
      <c r="G123" s="177">
        <f t="shared" si="35"/>
        <v>0</v>
      </c>
      <c r="H123" s="176">
        <v>0</v>
      </c>
      <c r="I123" s="177">
        <f t="shared" si="36"/>
        <v>0</v>
      </c>
      <c r="J123" s="176">
        <v>3984.48</v>
      </c>
      <c r="K123" s="177">
        <f t="shared" si="37"/>
        <v>27891.360000000001</v>
      </c>
      <c r="L123" s="177">
        <v>21</v>
      </c>
      <c r="M123" s="177">
        <f t="shared" si="38"/>
        <v>0</v>
      </c>
      <c r="N123" s="177">
        <v>1.5499999999999999E-3</v>
      </c>
      <c r="O123" s="177">
        <f t="shared" si="39"/>
        <v>0.01</v>
      </c>
      <c r="P123" s="177">
        <v>0</v>
      </c>
      <c r="Q123" s="177">
        <f t="shared" si="40"/>
        <v>0</v>
      </c>
      <c r="R123" s="177"/>
      <c r="S123" s="177" t="s">
        <v>128</v>
      </c>
      <c r="T123" s="178" t="s">
        <v>129</v>
      </c>
      <c r="U123" s="157">
        <v>0</v>
      </c>
      <c r="V123" s="157">
        <f t="shared" si="41"/>
        <v>0</v>
      </c>
      <c r="W123" s="157"/>
      <c r="X123" s="157" t="s">
        <v>130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2">
        <v>109</v>
      </c>
      <c r="B124" s="173" t="s">
        <v>453</v>
      </c>
      <c r="C124" s="181" t="s">
        <v>454</v>
      </c>
      <c r="D124" s="174" t="s">
        <v>152</v>
      </c>
      <c r="E124" s="175">
        <v>20</v>
      </c>
      <c r="F124" s="176"/>
      <c r="G124" s="177">
        <f t="shared" si="35"/>
        <v>0</v>
      </c>
      <c r="H124" s="176">
        <v>0</v>
      </c>
      <c r="I124" s="177">
        <f t="shared" si="36"/>
        <v>0</v>
      </c>
      <c r="J124" s="176">
        <v>644.9</v>
      </c>
      <c r="K124" s="177">
        <f t="shared" si="37"/>
        <v>12898</v>
      </c>
      <c r="L124" s="177">
        <v>21</v>
      </c>
      <c r="M124" s="177">
        <f t="shared" si="38"/>
        <v>0</v>
      </c>
      <c r="N124" s="177">
        <v>5.2999999999999998E-4</v>
      </c>
      <c r="O124" s="177">
        <f t="shared" si="39"/>
        <v>0.01</v>
      </c>
      <c r="P124" s="177">
        <v>0</v>
      </c>
      <c r="Q124" s="177">
        <f t="shared" si="40"/>
        <v>0</v>
      </c>
      <c r="R124" s="177"/>
      <c r="S124" s="177" t="s">
        <v>128</v>
      </c>
      <c r="T124" s="178" t="s">
        <v>129</v>
      </c>
      <c r="U124" s="157">
        <v>0</v>
      </c>
      <c r="V124" s="157">
        <f t="shared" si="41"/>
        <v>0</v>
      </c>
      <c r="W124" s="157"/>
      <c r="X124" s="157" t="s">
        <v>130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131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110</v>
      </c>
      <c r="B125" s="173" t="s">
        <v>455</v>
      </c>
      <c r="C125" s="181" t="s">
        <v>456</v>
      </c>
      <c r="D125" s="174" t="s">
        <v>152</v>
      </c>
      <c r="E125" s="175">
        <v>20</v>
      </c>
      <c r="F125" s="176"/>
      <c r="G125" s="177">
        <f t="shared" si="35"/>
        <v>0</v>
      </c>
      <c r="H125" s="176">
        <v>0</v>
      </c>
      <c r="I125" s="177">
        <f t="shared" si="36"/>
        <v>0</v>
      </c>
      <c r="J125" s="176">
        <v>244.28</v>
      </c>
      <c r="K125" s="177">
        <f t="shared" si="37"/>
        <v>4885.6000000000004</v>
      </c>
      <c r="L125" s="177">
        <v>21</v>
      </c>
      <c r="M125" s="177">
        <f t="shared" si="38"/>
        <v>0</v>
      </c>
      <c r="N125" s="177">
        <v>2.7E-4</v>
      </c>
      <c r="O125" s="177">
        <f t="shared" si="39"/>
        <v>0.01</v>
      </c>
      <c r="P125" s="177">
        <v>0</v>
      </c>
      <c r="Q125" s="177">
        <f t="shared" si="40"/>
        <v>0</v>
      </c>
      <c r="R125" s="177"/>
      <c r="S125" s="177" t="s">
        <v>128</v>
      </c>
      <c r="T125" s="178" t="s">
        <v>129</v>
      </c>
      <c r="U125" s="157">
        <v>0</v>
      </c>
      <c r="V125" s="157">
        <f t="shared" si="41"/>
        <v>0</v>
      </c>
      <c r="W125" s="157"/>
      <c r="X125" s="157" t="s">
        <v>130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131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2">
        <v>111</v>
      </c>
      <c r="B126" s="173" t="s">
        <v>224</v>
      </c>
      <c r="C126" s="181" t="s">
        <v>225</v>
      </c>
      <c r="D126" s="174" t="s">
        <v>152</v>
      </c>
      <c r="E126" s="175">
        <v>2</v>
      </c>
      <c r="F126" s="176"/>
      <c r="G126" s="177">
        <f t="shared" si="35"/>
        <v>0</v>
      </c>
      <c r="H126" s="176">
        <v>0</v>
      </c>
      <c r="I126" s="177">
        <f t="shared" si="36"/>
        <v>0</v>
      </c>
      <c r="J126" s="176">
        <v>1107.4000000000001</v>
      </c>
      <c r="K126" s="177">
        <f t="shared" si="37"/>
        <v>2214.8000000000002</v>
      </c>
      <c r="L126" s="177">
        <v>21</v>
      </c>
      <c r="M126" s="177">
        <f t="shared" si="38"/>
        <v>0</v>
      </c>
      <c r="N126" s="177">
        <v>1.47E-3</v>
      </c>
      <c r="O126" s="177">
        <f t="shared" si="39"/>
        <v>0</v>
      </c>
      <c r="P126" s="177">
        <v>0</v>
      </c>
      <c r="Q126" s="177">
        <f t="shared" si="40"/>
        <v>0</v>
      </c>
      <c r="R126" s="177"/>
      <c r="S126" s="177" t="s">
        <v>128</v>
      </c>
      <c r="T126" s="178" t="s">
        <v>129</v>
      </c>
      <c r="U126" s="157">
        <v>0</v>
      </c>
      <c r="V126" s="157">
        <f t="shared" si="41"/>
        <v>0</v>
      </c>
      <c r="W126" s="157"/>
      <c r="X126" s="157" t="s">
        <v>130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2">
        <v>112</v>
      </c>
      <c r="B127" s="173" t="s">
        <v>457</v>
      </c>
      <c r="C127" s="181" t="s">
        <v>458</v>
      </c>
      <c r="D127" s="174" t="s">
        <v>152</v>
      </c>
      <c r="E127" s="175">
        <v>2</v>
      </c>
      <c r="F127" s="176"/>
      <c r="G127" s="177">
        <f t="shared" si="35"/>
        <v>0</v>
      </c>
      <c r="H127" s="176">
        <v>0</v>
      </c>
      <c r="I127" s="177">
        <f t="shared" si="36"/>
        <v>0</v>
      </c>
      <c r="J127" s="176">
        <v>373.48</v>
      </c>
      <c r="K127" s="177">
        <f t="shared" si="37"/>
        <v>746.96</v>
      </c>
      <c r="L127" s="177">
        <v>21</v>
      </c>
      <c r="M127" s="177">
        <f t="shared" si="38"/>
        <v>0</v>
      </c>
      <c r="N127" s="177">
        <v>7.5000000000000002E-4</v>
      </c>
      <c r="O127" s="177">
        <f t="shared" si="39"/>
        <v>0</v>
      </c>
      <c r="P127" s="177">
        <v>0</v>
      </c>
      <c r="Q127" s="177">
        <f t="shared" si="40"/>
        <v>0</v>
      </c>
      <c r="R127" s="177"/>
      <c r="S127" s="177" t="s">
        <v>128</v>
      </c>
      <c r="T127" s="178" t="s">
        <v>129</v>
      </c>
      <c r="U127" s="157">
        <v>0</v>
      </c>
      <c r="V127" s="157">
        <f t="shared" si="41"/>
        <v>0</v>
      </c>
      <c r="W127" s="157"/>
      <c r="X127" s="157" t="s">
        <v>130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131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2">
        <v>113</v>
      </c>
      <c r="B128" s="173" t="s">
        <v>226</v>
      </c>
      <c r="C128" s="181" t="s">
        <v>227</v>
      </c>
      <c r="D128" s="174" t="s">
        <v>152</v>
      </c>
      <c r="E128" s="175">
        <v>2</v>
      </c>
      <c r="F128" s="176"/>
      <c r="G128" s="177">
        <f t="shared" si="35"/>
        <v>0</v>
      </c>
      <c r="H128" s="176">
        <v>0</v>
      </c>
      <c r="I128" s="177">
        <f t="shared" si="36"/>
        <v>0</v>
      </c>
      <c r="J128" s="176">
        <v>238.85</v>
      </c>
      <c r="K128" s="177">
        <f t="shared" si="37"/>
        <v>477.7</v>
      </c>
      <c r="L128" s="177">
        <v>21</v>
      </c>
      <c r="M128" s="177">
        <f t="shared" si="38"/>
        <v>0</v>
      </c>
      <c r="N128" s="177">
        <v>5.1000000000000004E-4</v>
      </c>
      <c r="O128" s="177">
        <f t="shared" si="39"/>
        <v>0</v>
      </c>
      <c r="P128" s="177">
        <v>0</v>
      </c>
      <c r="Q128" s="177">
        <f t="shared" si="40"/>
        <v>0</v>
      </c>
      <c r="R128" s="177"/>
      <c r="S128" s="177" t="s">
        <v>128</v>
      </c>
      <c r="T128" s="178" t="s">
        <v>129</v>
      </c>
      <c r="U128" s="157">
        <v>0</v>
      </c>
      <c r="V128" s="157">
        <f t="shared" si="41"/>
        <v>0</v>
      </c>
      <c r="W128" s="157"/>
      <c r="X128" s="157" t="s">
        <v>130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131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2">
        <v>114</v>
      </c>
      <c r="B129" s="173" t="s">
        <v>228</v>
      </c>
      <c r="C129" s="181" t="s">
        <v>229</v>
      </c>
      <c r="D129" s="174" t="s">
        <v>152</v>
      </c>
      <c r="E129" s="175">
        <v>2</v>
      </c>
      <c r="F129" s="176"/>
      <c r="G129" s="177">
        <f t="shared" si="35"/>
        <v>0</v>
      </c>
      <c r="H129" s="176">
        <v>0</v>
      </c>
      <c r="I129" s="177">
        <f t="shared" si="36"/>
        <v>0</v>
      </c>
      <c r="J129" s="176">
        <v>198.68</v>
      </c>
      <c r="K129" s="177">
        <f t="shared" si="37"/>
        <v>397.36</v>
      </c>
      <c r="L129" s="177">
        <v>21</v>
      </c>
      <c r="M129" s="177">
        <f t="shared" si="38"/>
        <v>0</v>
      </c>
      <c r="N129" s="177">
        <v>2.4000000000000001E-4</v>
      </c>
      <c r="O129" s="177">
        <f t="shared" si="39"/>
        <v>0</v>
      </c>
      <c r="P129" s="177">
        <v>0</v>
      </c>
      <c r="Q129" s="177">
        <f t="shared" si="40"/>
        <v>0</v>
      </c>
      <c r="R129" s="177"/>
      <c r="S129" s="177" t="s">
        <v>128</v>
      </c>
      <c r="T129" s="178" t="s">
        <v>129</v>
      </c>
      <c r="U129" s="157">
        <v>0</v>
      </c>
      <c r="V129" s="157">
        <f t="shared" si="41"/>
        <v>0</v>
      </c>
      <c r="W129" s="157"/>
      <c r="X129" s="157" t="s">
        <v>130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131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2">
        <v>115</v>
      </c>
      <c r="B130" s="173" t="s">
        <v>230</v>
      </c>
      <c r="C130" s="181" t="s">
        <v>231</v>
      </c>
      <c r="D130" s="174" t="s">
        <v>152</v>
      </c>
      <c r="E130" s="175">
        <v>2</v>
      </c>
      <c r="F130" s="176"/>
      <c r="G130" s="177">
        <f t="shared" si="35"/>
        <v>0</v>
      </c>
      <c r="H130" s="176">
        <v>0</v>
      </c>
      <c r="I130" s="177">
        <f t="shared" si="36"/>
        <v>0</v>
      </c>
      <c r="J130" s="176">
        <v>137.88</v>
      </c>
      <c r="K130" s="177">
        <f t="shared" si="37"/>
        <v>275.76</v>
      </c>
      <c r="L130" s="177">
        <v>21</v>
      </c>
      <c r="M130" s="177">
        <f t="shared" si="38"/>
        <v>0</v>
      </c>
      <c r="N130" s="177">
        <v>1.4999999999999999E-4</v>
      </c>
      <c r="O130" s="177">
        <f t="shared" si="39"/>
        <v>0</v>
      </c>
      <c r="P130" s="177">
        <v>0</v>
      </c>
      <c r="Q130" s="177">
        <f t="shared" si="40"/>
        <v>0</v>
      </c>
      <c r="R130" s="177"/>
      <c r="S130" s="177" t="s">
        <v>128</v>
      </c>
      <c r="T130" s="178" t="s">
        <v>129</v>
      </c>
      <c r="U130" s="157">
        <v>0</v>
      </c>
      <c r="V130" s="157">
        <f t="shared" si="41"/>
        <v>0</v>
      </c>
      <c r="W130" s="157"/>
      <c r="X130" s="157" t="s">
        <v>130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131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2">
        <v>116</v>
      </c>
      <c r="B131" s="173" t="s">
        <v>459</v>
      </c>
      <c r="C131" s="181" t="s">
        <v>460</v>
      </c>
      <c r="D131" s="174" t="s">
        <v>181</v>
      </c>
      <c r="E131" s="175">
        <v>0.19600000000000001</v>
      </c>
      <c r="F131" s="176"/>
      <c r="G131" s="177">
        <f t="shared" si="35"/>
        <v>0</v>
      </c>
      <c r="H131" s="176">
        <v>0</v>
      </c>
      <c r="I131" s="177">
        <f t="shared" si="36"/>
        <v>0</v>
      </c>
      <c r="J131" s="176">
        <v>994.49</v>
      </c>
      <c r="K131" s="177">
        <f t="shared" si="37"/>
        <v>194.92</v>
      </c>
      <c r="L131" s="177">
        <v>21</v>
      </c>
      <c r="M131" s="177">
        <f t="shared" si="38"/>
        <v>0</v>
      </c>
      <c r="N131" s="177">
        <v>0</v>
      </c>
      <c r="O131" s="177">
        <f t="shared" si="39"/>
        <v>0</v>
      </c>
      <c r="P131" s="177">
        <v>0</v>
      </c>
      <c r="Q131" s="177">
        <f t="shared" si="40"/>
        <v>0</v>
      </c>
      <c r="R131" s="177"/>
      <c r="S131" s="177" t="s">
        <v>128</v>
      </c>
      <c r="T131" s="178" t="s">
        <v>129</v>
      </c>
      <c r="U131" s="157">
        <v>0</v>
      </c>
      <c r="V131" s="157">
        <f t="shared" si="41"/>
        <v>0</v>
      </c>
      <c r="W131" s="157"/>
      <c r="X131" s="157" t="s">
        <v>130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131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">
      <c r="A132" s="159" t="s">
        <v>123</v>
      </c>
      <c r="B132" s="160" t="s">
        <v>90</v>
      </c>
      <c r="C132" s="180" t="s">
        <v>91</v>
      </c>
      <c r="D132" s="161"/>
      <c r="E132" s="162"/>
      <c r="F132" s="163"/>
      <c r="G132" s="163">
        <f>SUMIF(AG133:AG135,"&lt;&gt;NOR",G133:G135)</f>
        <v>0</v>
      </c>
      <c r="H132" s="163"/>
      <c r="I132" s="163">
        <f>SUM(I133:I135)</f>
        <v>0</v>
      </c>
      <c r="J132" s="163"/>
      <c r="K132" s="163">
        <f>SUM(K133:K135)</f>
        <v>96855</v>
      </c>
      <c r="L132" s="163"/>
      <c r="M132" s="163">
        <f>SUM(M133:M135)</f>
        <v>0</v>
      </c>
      <c r="N132" s="163"/>
      <c r="O132" s="163">
        <f>SUM(O133:O135)</f>
        <v>0</v>
      </c>
      <c r="P132" s="163"/>
      <c r="Q132" s="163">
        <f>SUM(Q133:Q135)</f>
        <v>0</v>
      </c>
      <c r="R132" s="163"/>
      <c r="S132" s="163"/>
      <c r="T132" s="164"/>
      <c r="U132" s="158"/>
      <c r="V132" s="158">
        <f>SUM(V133:V135)</f>
        <v>0</v>
      </c>
      <c r="W132" s="158"/>
      <c r="X132" s="158"/>
      <c r="AG132" t="s">
        <v>124</v>
      </c>
    </row>
    <row r="133" spans="1:60" outlineLevel="1" x14ac:dyDescent="0.2">
      <c r="A133" s="172">
        <v>117</v>
      </c>
      <c r="B133" s="173" t="s">
        <v>461</v>
      </c>
      <c r="C133" s="181" t="s">
        <v>462</v>
      </c>
      <c r="D133" s="174" t="s">
        <v>152</v>
      </c>
      <c r="E133" s="175">
        <v>70</v>
      </c>
      <c r="F133" s="176"/>
      <c r="G133" s="177">
        <f>ROUND(E133*F133,2)</f>
        <v>0</v>
      </c>
      <c r="H133" s="176">
        <v>0</v>
      </c>
      <c r="I133" s="177">
        <f>ROUND(E133*H133,2)</f>
        <v>0</v>
      </c>
      <c r="J133" s="176">
        <v>372</v>
      </c>
      <c r="K133" s="177">
        <f>ROUND(E133*J133,2)</f>
        <v>26040</v>
      </c>
      <c r="L133" s="177">
        <v>21</v>
      </c>
      <c r="M133" s="177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7"/>
      <c r="S133" s="177" t="s">
        <v>128</v>
      </c>
      <c r="T133" s="178" t="s">
        <v>129</v>
      </c>
      <c r="U133" s="157">
        <v>0</v>
      </c>
      <c r="V133" s="157">
        <f>ROUND(E133*U133,2)</f>
        <v>0</v>
      </c>
      <c r="W133" s="157"/>
      <c r="X133" s="157" t="s">
        <v>130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131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72">
        <v>118</v>
      </c>
      <c r="B134" s="173" t="s">
        <v>463</v>
      </c>
      <c r="C134" s="181" t="s">
        <v>464</v>
      </c>
      <c r="D134" s="174" t="s">
        <v>152</v>
      </c>
      <c r="E134" s="175">
        <v>70</v>
      </c>
      <c r="F134" s="176"/>
      <c r="G134" s="177">
        <f>ROUND(E134*F134,2)</f>
        <v>0</v>
      </c>
      <c r="H134" s="176">
        <v>0</v>
      </c>
      <c r="I134" s="177">
        <f>ROUND(E134*H134,2)</f>
        <v>0</v>
      </c>
      <c r="J134" s="176">
        <v>297</v>
      </c>
      <c r="K134" s="177">
        <f>ROUND(E134*J134,2)</f>
        <v>20790</v>
      </c>
      <c r="L134" s="177">
        <v>21</v>
      </c>
      <c r="M134" s="177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7"/>
      <c r="S134" s="177" t="s">
        <v>128</v>
      </c>
      <c r="T134" s="178" t="s">
        <v>129</v>
      </c>
      <c r="U134" s="157">
        <v>0</v>
      </c>
      <c r="V134" s="157">
        <f>ROUND(E134*U134,2)</f>
        <v>0</v>
      </c>
      <c r="W134" s="157"/>
      <c r="X134" s="157" t="s">
        <v>130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131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2">
        <v>119</v>
      </c>
      <c r="B135" s="173" t="s">
        <v>465</v>
      </c>
      <c r="C135" s="181" t="s">
        <v>31</v>
      </c>
      <c r="D135" s="174" t="s">
        <v>466</v>
      </c>
      <c r="E135" s="175">
        <v>145</v>
      </c>
      <c r="F135" s="176"/>
      <c r="G135" s="177">
        <f>ROUND(E135*F135,2)</f>
        <v>0</v>
      </c>
      <c r="H135" s="176">
        <v>0</v>
      </c>
      <c r="I135" s="177">
        <f>ROUND(E135*H135,2)</f>
        <v>0</v>
      </c>
      <c r="J135" s="176">
        <v>345</v>
      </c>
      <c r="K135" s="177">
        <f>ROUND(E135*J135,2)</f>
        <v>50025</v>
      </c>
      <c r="L135" s="177">
        <v>21</v>
      </c>
      <c r="M135" s="177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7"/>
      <c r="S135" s="177" t="s">
        <v>128</v>
      </c>
      <c r="T135" s="178" t="s">
        <v>129</v>
      </c>
      <c r="U135" s="157">
        <v>0</v>
      </c>
      <c r="V135" s="157">
        <f>ROUND(E135*U135,2)</f>
        <v>0</v>
      </c>
      <c r="W135" s="157"/>
      <c r="X135" s="157" t="s">
        <v>130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131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x14ac:dyDescent="0.2">
      <c r="A136" s="159" t="s">
        <v>123</v>
      </c>
      <c r="B136" s="160" t="s">
        <v>92</v>
      </c>
      <c r="C136" s="180" t="s">
        <v>93</v>
      </c>
      <c r="D136" s="161"/>
      <c r="E136" s="162"/>
      <c r="F136" s="163"/>
      <c r="G136" s="163">
        <f>SUMIF(AG137:AG155,"&lt;&gt;NOR",G137:G155)</f>
        <v>0</v>
      </c>
      <c r="H136" s="163"/>
      <c r="I136" s="163">
        <f>SUM(I137:I153)</f>
        <v>56298.33</v>
      </c>
      <c r="J136" s="163"/>
      <c r="K136" s="163">
        <f>SUM(K137:K153)</f>
        <v>34430.710000000006</v>
      </c>
      <c r="L136" s="163"/>
      <c r="M136" s="163">
        <f>SUM(M137:M153)</f>
        <v>0</v>
      </c>
      <c r="N136" s="163"/>
      <c r="O136" s="163">
        <f>SUM(O137:O153)</f>
        <v>0</v>
      </c>
      <c r="P136" s="163"/>
      <c r="Q136" s="163">
        <f>SUM(Q137:Q153)</f>
        <v>0</v>
      </c>
      <c r="R136" s="163"/>
      <c r="S136" s="163"/>
      <c r="T136" s="164"/>
      <c r="U136" s="158"/>
      <c r="V136" s="158">
        <f>SUM(V137:V153)</f>
        <v>0</v>
      </c>
      <c r="W136" s="158"/>
      <c r="X136" s="158"/>
      <c r="AG136" t="s">
        <v>124</v>
      </c>
    </row>
    <row r="137" spans="1:60" outlineLevel="1" x14ac:dyDescent="0.2">
      <c r="A137" s="172">
        <v>120</v>
      </c>
      <c r="B137" s="173" t="s">
        <v>467</v>
      </c>
      <c r="C137" s="181" t="s">
        <v>468</v>
      </c>
      <c r="D137" s="174" t="s">
        <v>469</v>
      </c>
      <c r="E137" s="175">
        <v>1</v>
      </c>
      <c r="F137" s="176"/>
      <c r="G137" s="177">
        <f t="shared" ref="G137:G153" si="42">ROUND(E137*F137,2)</f>
        <v>0</v>
      </c>
      <c r="H137" s="176">
        <v>0</v>
      </c>
      <c r="I137" s="177">
        <f t="shared" ref="I137:I153" si="43">ROUND(E137*H137,2)</f>
        <v>0</v>
      </c>
      <c r="J137" s="176">
        <v>5428.45</v>
      </c>
      <c r="K137" s="177">
        <f t="shared" ref="K137:K153" si="44">ROUND(E137*J137,2)</f>
        <v>5428.45</v>
      </c>
      <c r="L137" s="177">
        <v>21</v>
      </c>
      <c r="M137" s="177">
        <f t="shared" ref="M137:M153" si="45">G137*(1+L137/100)</f>
        <v>0</v>
      </c>
      <c r="N137" s="177">
        <v>0</v>
      </c>
      <c r="O137" s="177">
        <f t="shared" ref="O137:O153" si="46">ROUND(E137*N137,2)</f>
        <v>0</v>
      </c>
      <c r="P137" s="177">
        <v>0</v>
      </c>
      <c r="Q137" s="177">
        <f t="shared" ref="Q137:Q153" si="47">ROUND(E137*P137,2)</f>
        <v>0</v>
      </c>
      <c r="R137" s="177"/>
      <c r="S137" s="177" t="s">
        <v>128</v>
      </c>
      <c r="T137" s="178" t="s">
        <v>129</v>
      </c>
      <c r="U137" s="157">
        <v>0</v>
      </c>
      <c r="V137" s="157">
        <f t="shared" ref="V137:V153" si="48">ROUND(E137*U137,2)</f>
        <v>0</v>
      </c>
      <c r="W137" s="157"/>
      <c r="X137" s="157" t="s">
        <v>130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131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2">
        <v>121</v>
      </c>
      <c r="B138" s="173" t="s">
        <v>470</v>
      </c>
      <c r="C138" s="181" t="s">
        <v>471</v>
      </c>
      <c r="D138" s="174" t="s">
        <v>469</v>
      </c>
      <c r="E138" s="175">
        <v>1</v>
      </c>
      <c r="F138" s="176"/>
      <c r="G138" s="177">
        <f t="shared" si="42"/>
        <v>0</v>
      </c>
      <c r="H138" s="176">
        <v>0</v>
      </c>
      <c r="I138" s="177">
        <f t="shared" si="43"/>
        <v>0</v>
      </c>
      <c r="J138" s="176">
        <v>10856.9</v>
      </c>
      <c r="K138" s="177">
        <f t="shared" si="44"/>
        <v>10856.9</v>
      </c>
      <c r="L138" s="177">
        <v>21</v>
      </c>
      <c r="M138" s="177">
        <f t="shared" si="45"/>
        <v>0</v>
      </c>
      <c r="N138" s="177">
        <v>0</v>
      </c>
      <c r="O138" s="177">
        <f t="shared" si="46"/>
        <v>0</v>
      </c>
      <c r="P138" s="177">
        <v>0</v>
      </c>
      <c r="Q138" s="177">
        <f t="shared" si="47"/>
        <v>0</v>
      </c>
      <c r="R138" s="177"/>
      <c r="S138" s="177" t="s">
        <v>128</v>
      </c>
      <c r="T138" s="178" t="s">
        <v>129</v>
      </c>
      <c r="U138" s="157">
        <v>0</v>
      </c>
      <c r="V138" s="157">
        <f t="shared" si="48"/>
        <v>0</v>
      </c>
      <c r="W138" s="157"/>
      <c r="X138" s="157" t="s">
        <v>130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2">
        <v>122</v>
      </c>
      <c r="B139" s="173" t="s">
        <v>472</v>
      </c>
      <c r="C139" s="181" t="s">
        <v>473</v>
      </c>
      <c r="D139" s="174" t="s">
        <v>469</v>
      </c>
      <c r="E139" s="175">
        <v>1</v>
      </c>
      <c r="F139" s="176"/>
      <c r="G139" s="177">
        <f t="shared" si="42"/>
        <v>0</v>
      </c>
      <c r="H139" s="176">
        <v>0</v>
      </c>
      <c r="I139" s="177">
        <f t="shared" si="43"/>
        <v>0</v>
      </c>
      <c r="J139" s="176">
        <v>1302.83</v>
      </c>
      <c r="K139" s="177">
        <f t="shared" si="44"/>
        <v>1302.83</v>
      </c>
      <c r="L139" s="177">
        <v>21</v>
      </c>
      <c r="M139" s="177">
        <f t="shared" si="45"/>
        <v>0</v>
      </c>
      <c r="N139" s="177">
        <v>0</v>
      </c>
      <c r="O139" s="177">
        <f t="shared" si="46"/>
        <v>0</v>
      </c>
      <c r="P139" s="177">
        <v>0</v>
      </c>
      <c r="Q139" s="177">
        <f t="shared" si="47"/>
        <v>0</v>
      </c>
      <c r="R139" s="177"/>
      <c r="S139" s="177" t="s">
        <v>128</v>
      </c>
      <c r="T139" s="178" t="s">
        <v>129</v>
      </c>
      <c r="U139" s="157">
        <v>0</v>
      </c>
      <c r="V139" s="157">
        <f t="shared" si="48"/>
        <v>0</v>
      </c>
      <c r="W139" s="157"/>
      <c r="X139" s="157" t="s">
        <v>130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131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2">
        <v>123</v>
      </c>
      <c r="B140" s="173" t="s">
        <v>474</v>
      </c>
      <c r="C140" s="181" t="s">
        <v>475</v>
      </c>
      <c r="D140" s="174" t="s">
        <v>469</v>
      </c>
      <c r="E140" s="175">
        <v>1</v>
      </c>
      <c r="F140" s="176"/>
      <c r="G140" s="177">
        <f t="shared" si="42"/>
        <v>0</v>
      </c>
      <c r="H140" s="176">
        <v>0</v>
      </c>
      <c r="I140" s="177">
        <f t="shared" si="43"/>
        <v>0</v>
      </c>
      <c r="J140" s="176">
        <v>542.84</v>
      </c>
      <c r="K140" s="177">
        <f t="shared" si="44"/>
        <v>542.84</v>
      </c>
      <c r="L140" s="177">
        <v>21</v>
      </c>
      <c r="M140" s="177">
        <f t="shared" si="45"/>
        <v>0</v>
      </c>
      <c r="N140" s="177">
        <v>0</v>
      </c>
      <c r="O140" s="177">
        <f t="shared" si="46"/>
        <v>0</v>
      </c>
      <c r="P140" s="177">
        <v>0</v>
      </c>
      <c r="Q140" s="177">
        <f t="shared" si="47"/>
        <v>0</v>
      </c>
      <c r="R140" s="177"/>
      <c r="S140" s="177" t="s">
        <v>128</v>
      </c>
      <c r="T140" s="178" t="s">
        <v>129</v>
      </c>
      <c r="U140" s="157">
        <v>0</v>
      </c>
      <c r="V140" s="157">
        <f t="shared" si="48"/>
        <v>0</v>
      </c>
      <c r="W140" s="157"/>
      <c r="X140" s="157" t="s">
        <v>130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131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2">
        <v>124</v>
      </c>
      <c r="B141" s="173" t="s">
        <v>476</v>
      </c>
      <c r="C141" s="181" t="s">
        <v>477</v>
      </c>
      <c r="D141" s="174" t="s">
        <v>469</v>
      </c>
      <c r="E141" s="175">
        <v>1</v>
      </c>
      <c r="F141" s="176"/>
      <c r="G141" s="177">
        <f t="shared" si="42"/>
        <v>0</v>
      </c>
      <c r="H141" s="176">
        <v>0</v>
      </c>
      <c r="I141" s="177">
        <f t="shared" si="43"/>
        <v>0</v>
      </c>
      <c r="J141" s="176">
        <v>379.99</v>
      </c>
      <c r="K141" s="177">
        <f t="shared" si="44"/>
        <v>379.99</v>
      </c>
      <c r="L141" s="177">
        <v>21</v>
      </c>
      <c r="M141" s="177">
        <f t="shared" si="45"/>
        <v>0</v>
      </c>
      <c r="N141" s="177">
        <v>0</v>
      </c>
      <c r="O141" s="177">
        <f t="shared" si="46"/>
        <v>0</v>
      </c>
      <c r="P141" s="177">
        <v>0</v>
      </c>
      <c r="Q141" s="177">
        <f t="shared" si="47"/>
        <v>0</v>
      </c>
      <c r="R141" s="177"/>
      <c r="S141" s="177" t="s">
        <v>128</v>
      </c>
      <c r="T141" s="178" t="s">
        <v>129</v>
      </c>
      <c r="U141" s="157">
        <v>0</v>
      </c>
      <c r="V141" s="157">
        <f t="shared" si="48"/>
        <v>0</v>
      </c>
      <c r="W141" s="157"/>
      <c r="X141" s="157" t="s">
        <v>130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131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2">
        <v>125</v>
      </c>
      <c r="B142" s="173" t="s">
        <v>478</v>
      </c>
      <c r="C142" s="181" t="s">
        <v>479</v>
      </c>
      <c r="D142" s="174" t="s">
        <v>469</v>
      </c>
      <c r="E142" s="175">
        <v>1</v>
      </c>
      <c r="F142" s="176"/>
      <c r="G142" s="177">
        <f t="shared" si="42"/>
        <v>0</v>
      </c>
      <c r="H142" s="176">
        <v>0</v>
      </c>
      <c r="I142" s="177">
        <f t="shared" si="43"/>
        <v>0</v>
      </c>
      <c r="J142" s="176">
        <v>5428.45</v>
      </c>
      <c r="K142" s="177">
        <f t="shared" si="44"/>
        <v>5428.45</v>
      </c>
      <c r="L142" s="177">
        <v>21</v>
      </c>
      <c r="M142" s="177">
        <f t="shared" si="45"/>
        <v>0</v>
      </c>
      <c r="N142" s="177">
        <v>0</v>
      </c>
      <c r="O142" s="177">
        <f t="shared" si="46"/>
        <v>0</v>
      </c>
      <c r="P142" s="177">
        <v>0</v>
      </c>
      <c r="Q142" s="177">
        <f t="shared" si="47"/>
        <v>0</v>
      </c>
      <c r="R142" s="177"/>
      <c r="S142" s="177" t="s">
        <v>128</v>
      </c>
      <c r="T142" s="178" t="s">
        <v>129</v>
      </c>
      <c r="U142" s="157">
        <v>0</v>
      </c>
      <c r="V142" s="157">
        <f t="shared" si="48"/>
        <v>0</v>
      </c>
      <c r="W142" s="157"/>
      <c r="X142" s="157" t="s">
        <v>130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131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2">
        <v>126</v>
      </c>
      <c r="B143" s="173" t="s">
        <v>234</v>
      </c>
      <c r="C143" s="181" t="s">
        <v>480</v>
      </c>
      <c r="D143" s="174" t="s">
        <v>152</v>
      </c>
      <c r="E143" s="175">
        <v>1</v>
      </c>
      <c r="F143" s="176"/>
      <c r="G143" s="177">
        <f t="shared" si="42"/>
        <v>0</v>
      </c>
      <c r="H143" s="176">
        <v>0</v>
      </c>
      <c r="I143" s="177">
        <f t="shared" si="43"/>
        <v>0</v>
      </c>
      <c r="J143" s="176">
        <v>5428.45</v>
      </c>
      <c r="K143" s="177">
        <f t="shared" si="44"/>
        <v>5428.45</v>
      </c>
      <c r="L143" s="177">
        <v>21</v>
      </c>
      <c r="M143" s="177">
        <f t="shared" si="45"/>
        <v>0</v>
      </c>
      <c r="N143" s="177">
        <v>0</v>
      </c>
      <c r="O143" s="177">
        <f t="shared" si="46"/>
        <v>0</v>
      </c>
      <c r="P143" s="177">
        <v>0</v>
      </c>
      <c r="Q143" s="177">
        <f t="shared" si="47"/>
        <v>0</v>
      </c>
      <c r="R143" s="177"/>
      <c r="S143" s="177" t="s">
        <v>128</v>
      </c>
      <c r="T143" s="178" t="s">
        <v>129</v>
      </c>
      <c r="U143" s="157">
        <v>0</v>
      </c>
      <c r="V143" s="157">
        <f t="shared" si="48"/>
        <v>0</v>
      </c>
      <c r="W143" s="157"/>
      <c r="X143" s="157" t="s">
        <v>130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131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2">
        <v>127</v>
      </c>
      <c r="B144" s="173" t="s">
        <v>236</v>
      </c>
      <c r="C144" s="181" t="s">
        <v>481</v>
      </c>
      <c r="D144" s="174" t="s">
        <v>152</v>
      </c>
      <c r="E144" s="175">
        <v>20</v>
      </c>
      <c r="F144" s="176"/>
      <c r="G144" s="177">
        <f t="shared" si="42"/>
        <v>0</v>
      </c>
      <c r="H144" s="176">
        <v>0</v>
      </c>
      <c r="I144" s="177">
        <f t="shared" si="43"/>
        <v>0</v>
      </c>
      <c r="J144" s="176">
        <v>103.14</v>
      </c>
      <c r="K144" s="177">
        <f t="shared" si="44"/>
        <v>2062.8000000000002</v>
      </c>
      <c r="L144" s="177">
        <v>21</v>
      </c>
      <c r="M144" s="177">
        <f t="shared" si="45"/>
        <v>0</v>
      </c>
      <c r="N144" s="177">
        <v>0</v>
      </c>
      <c r="O144" s="177">
        <f t="shared" si="46"/>
        <v>0</v>
      </c>
      <c r="P144" s="177">
        <v>0</v>
      </c>
      <c r="Q144" s="177">
        <f t="shared" si="47"/>
        <v>0</v>
      </c>
      <c r="R144" s="177"/>
      <c r="S144" s="177" t="s">
        <v>128</v>
      </c>
      <c r="T144" s="178" t="s">
        <v>129</v>
      </c>
      <c r="U144" s="157">
        <v>0</v>
      </c>
      <c r="V144" s="157">
        <f t="shared" si="48"/>
        <v>0</v>
      </c>
      <c r="W144" s="157"/>
      <c r="X144" s="157" t="s">
        <v>130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131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72">
        <v>128</v>
      </c>
      <c r="B145" s="173" t="s">
        <v>238</v>
      </c>
      <c r="C145" s="181" t="s">
        <v>482</v>
      </c>
      <c r="D145" s="174" t="s">
        <v>152</v>
      </c>
      <c r="E145" s="175">
        <v>1</v>
      </c>
      <c r="F145" s="176"/>
      <c r="G145" s="177">
        <f t="shared" si="42"/>
        <v>0</v>
      </c>
      <c r="H145" s="176">
        <v>0</v>
      </c>
      <c r="I145" s="177">
        <f t="shared" si="43"/>
        <v>0</v>
      </c>
      <c r="J145" s="176">
        <v>2750</v>
      </c>
      <c r="K145" s="177">
        <f t="shared" si="44"/>
        <v>2750</v>
      </c>
      <c r="L145" s="177">
        <v>21</v>
      </c>
      <c r="M145" s="177">
        <f t="shared" si="45"/>
        <v>0</v>
      </c>
      <c r="N145" s="177">
        <v>0</v>
      </c>
      <c r="O145" s="177">
        <f t="shared" si="46"/>
        <v>0</v>
      </c>
      <c r="P145" s="177">
        <v>0</v>
      </c>
      <c r="Q145" s="177">
        <f t="shared" si="47"/>
        <v>0</v>
      </c>
      <c r="R145" s="177"/>
      <c r="S145" s="177" t="s">
        <v>128</v>
      </c>
      <c r="T145" s="178" t="s">
        <v>129</v>
      </c>
      <c r="U145" s="157">
        <v>0</v>
      </c>
      <c r="V145" s="157">
        <f t="shared" si="48"/>
        <v>0</v>
      </c>
      <c r="W145" s="157"/>
      <c r="X145" s="157" t="s">
        <v>130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131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2">
        <v>129</v>
      </c>
      <c r="B146" s="173" t="s">
        <v>398</v>
      </c>
      <c r="C146" s="181" t="s">
        <v>483</v>
      </c>
      <c r="D146" s="174" t="s">
        <v>152</v>
      </c>
      <c r="E146" s="175">
        <v>1</v>
      </c>
      <c r="F146" s="176"/>
      <c r="G146" s="177">
        <f t="shared" si="42"/>
        <v>0</v>
      </c>
      <c r="H146" s="176">
        <v>0</v>
      </c>
      <c r="I146" s="177">
        <f t="shared" si="43"/>
        <v>0</v>
      </c>
      <c r="J146" s="176">
        <v>250</v>
      </c>
      <c r="K146" s="177">
        <f t="shared" si="44"/>
        <v>250</v>
      </c>
      <c r="L146" s="177">
        <v>21</v>
      </c>
      <c r="M146" s="177">
        <f t="shared" si="45"/>
        <v>0</v>
      </c>
      <c r="N146" s="177">
        <v>0</v>
      </c>
      <c r="O146" s="177">
        <f t="shared" si="46"/>
        <v>0</v>
      </c>
      <c r="P146" s="177">
        <v>0</v>
      </c>
      <c r="Q146" s="177">
        <f t="shared" si="47"/>
        <v>0</v>
      </c>
      <c r="R146" s="177"/>
      <c r="S146" s="177" t="s">
        <v>128</v>
      </c>
      <c r="T146" s="178" t="s">
        <v>129</v>
      </c>
      <c r="U146" s="157">
        <v>0</v>
      </c>
      <c r="V146" s="157">
        <f t="shared" si="48"/>
        <v>0</v>
      </c>
      <c r="W146" s="157"/>
      <c r="X146" s="157" t="s">
        <v>130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131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2">
        <v>130</v>
      </c>
      <c r="B147" s="173" t="s">
        <v>484</v>
      </c>
      <c r="C147" s="181" t="s">
        <v>485</v>
      </c>
      <c r="D147" s="174" t="s">
        <v>466</v>
      </c>
      <c r="E147" s="175">
        <v>14</v>
      </c>
      <c r="F147" s="176"/>
      <c r="G147" s="177">
        <f t="shared" si="42"/>
        <v>0</v>
      </c>
      <c r="H147" s="176">
        <v>347.42</v>
      </c>
      <c r="I147" s="177">
        <f t="shared" si="43"/>
        <v>4863.88</v>
      </c>
      <c r="J147" s="176">
        <v>0</v>
      </c>
      <c r="K147" s="177">
        <f t="shared" si="44"/>
        <v>0</v>
      </c>
      <c r="L147" s="177">
        <v>21</v>
      </c>
      <c r="M147" s="177">
        <f t="shared" si="45"/>
        <v>0</v>
      </c>
      <c r="N147" s="177">
        <v>0</v>
      </c>
      <c r="O147" s="177">
        <f t="shared" si="46"/>
        <v>0</v>
      </c>
      <c r="P147" s="177">
        <v>0</v>
      </c>
      <c r="Q147" s="177">
        <f t="shared" si="47"/>
        <v>0</v>
      </c>
      <c r="R147" s="177"/>
      <c r="S147" s="177" t="s">
        <v>128</v>
      </c>
      <c r="T147" s="178" t="s">
        <v>129</v>
      </c>
      <c r="U147" s="157">
        <v>0</v>
      </c>
      <c r="V147" s="157">
        <f t="shared" si="48"/>
        <v>0</v>
      </c>
      <c r="W147" s="157"/>
      <c r="X147" s="157" t="s">
        <v>187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188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2">
        <v>131</v>
      </c>
      <c r="B148" s="173" t="s">
        <v>486</v>
      </c>
      <c r="C148" s="181" t="s">
        <v>487</v>
      </c>
      <c r="D148" s="174" t="s">
        <v>466</v>
      </c>
      <c r="E148" s="175">
        <v>72</v>
      </c>
      <c r="F148" s="176"/>
      <c r="G148" s="177">
        <f t="shared" si="42"/>
        <v>0</v>
      </c>
      <c r="H148" s="176">
        <v>347.42</v>
      </c>
      <c r="I148" s="177">
        <f t="shared" si="43"/>
        <v>25014.240000000002</v>
      </c>
      <c r="J148" s="176">
        <v>0</v>
      </c>
      <c r="K148" s="177">
        <f t="shared" si="44"/>
        <v>0</v>
      </c>
      <c r="L148" s="177">
        <v>21</v>
      </c>
      <c r="M148" s="177">
        <f t="shared" si="45"/>
        <v>0</v>
      </c>
      <c r="N148" s="177">
        <v>0</v>
      </c>
      <c r="O148" s="177">
        <f t="shared" si="46"/>
        <v>0</v>
      </c>
      <c r="P148" s="177">
        <v>0</v>
      </c>
      <c r="Q148" s="177">
        <f t="shared" si="47"/>
        <v>0</v>
      </c>
      <c r="R148" s="177"/>
      <c r="S148" s="177" t="s">
        <v>128</v>
      </c>
      <c r="T148" s="178" t="s">
        <v>129</v>
      </c>
      <c r="U148" s="157">
        <v>0</v>
      </c>
      <c r="V148" s="157">
        <f t="shared" si="48"/>
        <v>0</v>
      </c>
      <c r="W148" s="157"/>
      <c r="X148" s="157" t="s">
        <v>187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188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2">
        <v>132</v>
      </c>
      <c r="B149" s="173" t="s">
        <v>488</v>
      </c>
      <c r="C149" s="181" t="s">
        <v>489</v>
      </c>
      <c r="D149" s="174" t="s">
        <v>490</v>
      </c>
      <c r="E149" s="175">
        <v>65</v>
      </c>
      <c r="F149" s="176"/>
      <c r="G149" s="177">
        <f t="shared" si="42"/>
        <v>0</v>
      </c>
      <c r="H149" s="176">
        <v>103.14</v>
      </c>
      <c r="I149" s="177">
        <f t="shared" si="43"/>
        <v>6704.1</v>
      </c>
      <c r="J149" s="176">
        <v>0</v>
      </c>
      <c r="K149" s="177">
        <f t="shared" si="44"/>
        <v>0</v>
      </c>
      <c r="L149" s="177">
        <v>21</v>
      </c>
      <c r="M149" s="177">
        <f t="shared" si="45"/>
        <v>0</v>
      </c>
      <c r="N149" s="177">
        <v>0</v>
      </c>
      <c r="O149" s="177">
        <f t="shared" si="46"/>
        <v>0</v>
      </c>
      <c r="P149" s="177">
        <v>0</v>
      </c>
      <c r="Q149" s="177">
        <f t="shared" si="47"/>
        <v>0</v>
      </c>
      <c r="R149" s="177"/>
      <c r="S149" s="177" t="s">
        <v>128</v>
      </c>
      <c r="T149" s="178" t="s">
        <v>129</v>
      </c>
      <c r="U149" s="157">
        <v>0</v>
      </c>
      <c r="V149" s="157">
        <f t="shared" si="48"/>
        <v>0</v>
      </c>
      <c r="W149" s="157"/>
      <c r="X149" s="157" t="s">
        <v>187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188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87">
        <v>133</v>
      </c>
      <c r="B150" s="188" t="s">
        <v>400</v>
      </c>
      <c r="C150" s="189" t="s">
        <v>588</v>
      </c>
      <c r="D150" s="190" t="s">
        <v>490</v>
      </c>
      <c r="E150" s="191">
        <v>5</v>
      </c>
      <c r="F150" s="176"/>
      <c r="G150" s="192">
        <f t="shared" ref="G150" si="49">ROUND(F150*E150,2)</f>
        <v>0</v>
      </c>
      <c r="H150" s="193"/>
      <c r="I150" s="177"/>
      <c r="J150" s="176"/>
      <c r="K150" s="177"/>
      <c r="L150" s="177"/>
      <c r="M150" s="177"/>
      <c r="N150" s="177"/>
      <c r="O150" s="177"/>
      <c r="P150" s="177"/>
      <c r="Q150" s="177"/>
      <c r="R150" s="177"/>
      <c r="S150" s="177" t="s">
        <v>128</v>
      </c>
      <c r="T150" s="178" t="s">
        <v>129</v>
      </c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72">
        <v>134</v>
      </c>
      <c r="B151" s="173" t="s">
        <v>491</v>
      </c>
      <c r="C151" s="181" t="s">
        <v>492</v>
      </c>
      <c r="D151" s="174" t="s">
        <v>193</v>
      </c>
      <c r="E151" s="175">
        <v>16</v>
      </c>
      <c r="F151" s="176"/>
      <c r="G151" s="177">
        <f t="shared" si="42"/>
        <v>0</v>
      </c>
      <c r="H151" s="176">
        <v>521.13</v>
      </c>
      <c r="I151" s="177">
        <f t="shared" si="43"/>
        <v>8338.08</v>
      </c>
      <c r="J151" s="176">
        <v>0</v>
      </c>
      <c r="K151" s="177">
        <f t="shared" si="44"/>
        <v>0</v>
      </c>
      <c r="L151" s="177">
        <v>21</v>
      </c>
      <c r="M151" s="177">
        <f t="shared" si="45"/>
        <v>0</v>
      </c>
      <c r="N151" s="177">
        <v>0</v>
      </c>
      <c r="O151" s="177">
        <f t="shared" si="46"/>
        <v>0</v>
      </c>
      <c r="P151" s="177">
        <v>0</v>
      </c>
      <c r="Q151" s="177">
        <f t="shared" si="47"/>
        <v>0</v>
      </c>
      <c r="R151" s="177"/>
      <c r="S151" s="177" t="s">
        <v>128</v>
      </c>
      <c r="T151" s="178" t="s">
        <v>129</v>
      </c>
      <c r="U151" s="157">
        <v>0</v>
      </c>
      <c r="V151" s="157">
        <f t="shared" si="48"/>
        <v>0</v>
      </c>
      <c r="W151" s="157"/>
      <c r="X151" s="157" t="s">
        <v>187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188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72">
        <v>135</v>
      </c>
      <c r="B152" s="173" t="s">
        <v>491</v>
      </c>
      <c r="C152" s="181" t="s">
        <v>585</v>
      </c>
      <c r="D152" s="174" t="s">
        <v>586</v>
      </c>
      <c r="E152" s="175">
        <v>1</v>
      </c>
      <c r="F152" s="176"/>
      <c r="G152" s="177">
        <f t="shared" ref="G152" si="50">ROUND(E152*F152,2)</f>
        <v>0</v>
      </c>
      <c r="H152" s="176">
        <v>521.13</v>
      </c>
      <c r="I152" s="177">
        <f t="shared" ref="I152" si="51">ROUND(E152*H152,2)</f>
        <v>521.13</v>
      </c>
      <c r="J152" s="176">
        <v>0</v>
      </c>
      <c r="K152" s="177">
        <f t="shared" ref="K152" si="52">ROUND(E152*J152,2)</f>
        <v>0</v>
      </c>
      <c r="L152" s="177">
        <v>21</v>
      </c>
      <c r="M152" s="177">
        <f t="shared" ref="M152" si="53">G152*(1+L152/100)</f>
        <v>0</v>
      </c>
      <c r="N152" s="177">
        <v>0</v>
      </c>
      <c r="O152" s="177">
        <f t="shared" ref="O152" si="54">ROUND(E152*N152,2)</f>
        <v>0</v>
      </c>
      <c r="P152" s="177">
        <v>0</v>
      </c>
      <c r="Q152" s="177">
        <f t="shared" ref="Q152" si="55">ROUND(E152*P152,2)</f>
        <v>0</v>
      </c>
      <c r="R152" s="177"/>
      <c r="S152" s="177" t="s">
        <v>128</v>
      </c>
      <c r="T152" s="178" t="s">
        <v>129</v>
      </c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5">
        <v>136</v>
      </c>
      <c r="B153" s="166" t="s">
        <v>493</v>
      </c>
      <c r="C153" s="186" t="s">
        <v>584</v>
      </c>
      <c r="D153" s="167" t="s">
        <v>184</v>
      </c>
      <c r="E153" s="168">
        <v>1</v>
      </c>
      <c r="F153" s="176"/>
      <c r="G153" s="170">
        <f t="shared" si="42"/>
        <v>0</v>
      </c>
      <c r="H153" s="169">
        <v>10856.9</v>
      </c>
      <c r="I153" s="170">
        <f t="shared" si="43"/>
        <v>10856.9</v>
      </c>
      <c r="J153" s="169">
        <v>0</v>
      </c>
      <c r="K153" s="170">
        <f t="shared" si="44"/>
        <v>0</v>
      </c>
      <c r="L153" s="170">
        <v>21</v>
      </c>
      <c r="M153" s="170">
        <f t="shared" si="45"/>
        <v>0</v>
      </c>
      <c r="N153" s="170">
        <v>0</v>
      </c>
      <c r="O153" s="170">
        <f t="shared" si="46"/>
        <v>0</v>
      </c>
      <c r="P153" s="170">
        <v>0</v>
      </c>
      <c r="Q153" s="170">
        <f t="shared" si="47"/>
        <v>0</v>
      </c>
      <c r="R153" s="170"/>
      <c r="S153" s="170" t="s">
        <v>128</v>
      </c>
      <c r="T153" s="171" t="s">
        <v>129</v>
      </c>
      <c r="U153" s="157">
        <v>0</v>
      </c>
      <c r="V153" s="157">
        <f t="shared" si="48"/>
        <v>0</v>
      </c>
      <c r="W153" s="157"/>
      <c r="X153" s="157" t="s">
        <v>187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188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65">
        <v>137</v>
      </c>
      <c r="B154" s="166" t="s">
        <v>268</v>
      </c>
      <c r="C154" s="186" t="s">
        <v>582</v>
      </c>
      <c r="D154" s="167" t="s">
        <v>184</v>
      </c>
      <c r="E154" s="168">
        <v>1</v>
      </c>
      <c r="F154" s="176"/>
      <c r="G154" s="170">
        <f t="shared" ref="G154" si="56">ROUND(E154*F154,2)</f>
        <v>0</v>
      </c>
      <c r="H154" s="169">
        <v>10856.9</v>
      </c>
      <c r="I154" s="170">
        <f t="shared" ref="I154" si="57">ROUND(E154*H154,2)</f>
        <v>10856.9</v>
      </c>
      <c r="J154" s="169">
        <v>0</v>
      </c>
      <c r="K154" s="170">
        <f t="shared" ref="K154" si="58">ROUND(E154*J154,2)</f>
        <v>0</v>
      </c>
      <c r="L154" s="170">
        <v>21</v>
      </c>
      <c r="M154" s="170">
        <f t="shared" ref="M154" si="59">G154*(1+L154/100)</f>
        <v>0</v>
      </c>
      <c r="N154" s="170">
        <v>0</v>
      </c>
      <c r="O154" s="170">
        <f t="shared" ref="O154" si="60">ROUND(E154*N154,2)</f>
        <v>0</v>
      </c>
      <c r="P154" s="170">
        <v>0</v>
      </c>
      <c r="Q154" s="170">
        <f t="shared" ref="Q154" si="61">ROUND(E154*P154,2)</f>
        <v>0</v>
      </c>
      <c r="R154" s="170"/>
      <c r="S154" s="170" t="s">
        <v>128</v>
      </c>
      <c r="T154" s="171" t="s">
        <v>129</v>
      </c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5">
        <v>138</v>
      </c>
      <c r="B155" s="166" t="s">
        <v>465</v>
      </c>
      <c r="C155" s="186" t="s">
        <v>583</v>
      </c>
      <c r="D155" s="167" t="s">
        <v>184</v>
      </c>
      <c r="E155" s="168">
        <v>1</v>
      </c>
      <c r="F155" s="176"/>
      <c r="G155" s="170">
        <f t="shared" ref="G155" si="62">ROUND(E155*F155,2)</f>
        <v>0</v>
      </c>
      <c r="H155" s="169">
        <v>10856.9</v>
      </c>
      <c r="I155" s="170">
        <f t="shared" ref="I155" si="63">ROUND(E155*H155,2)</f>
        <v>10856.9</v>
      </c>
      <c r="J155" s="169">
        <v>0</v>
      </c>
      <c r="K155" s="170">
        <f t="shared" ref="K155" si="64">ROUND(E155*J155,2)</f>
        <v>0</v>
      </c>
      <c r="L155" s="170">
        <v>21</v>
      </c>
      <c r="M155" s="170">
        <f t="shared" ref="M155" si="65">G155*(1+L155/100)</f>
        <v>0</v>
      </c>
      <c r="N155" s="170">
        <v>0</v>
      </c>
      <c r="O155" s="170">
        <f t="shared" ref="O155" si="66">ROUND(E155*N155,2)</f>
        <v>0</v>
      </c>
      <c r="P155" s="170">
        <v>0</v>
      </c>
      <c r="Q155" s="170">
        <f t="shared" ref="Q155" si="67">ROUND(E155*P155,2)</f>
        <v>0</v>
      </c>
      <c r="R155" s="170"/>
      <c r="S155" s="170" t="s">
        <v>128</v>
      </c>
      <c r="T155" s="171" t="s">
        <v>129</v>
      </c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x14ac:dyDescent="0.2">
      <c r="A156" s="3"/>
      <c r="B156" s="4"/>
      <c r="C156" s="18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v>15</v>
      </c>
      <c r="AF156">
        <v>21</v>
      </c>
      <c r="AG156" t="s">
        <v>110</v>
      </c>
    </row>
    <row r="157" spans="1:60" x14ac:dyDescent="0.2">
      <c r="A157" s="151"/>
      <c r="B157" s="152" t="s">
        <v>29</v>
      </c>
      <c r="C157" s="184"/>
      <c r="D157" s="153"/>
      <c r="E157" s="154"/>
      <c r="F157" s="154"/>
      <c r="G157" s="179">
        <f>G8+G17+G25+G45+G63+G83+G95+G132+G136</f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E157">
        <f>SUMIF(L7:L153,AE156,G7:G153)</f>
        <v>0</v>
      </c>
      <c r="AF157">
        <f>SUMIF(L7:L153,AF156,G7:G153)</f>
        <v>0</v>
      </c>
      <c r="AG157" t="s">
        <v>194</v>
      </c>
    </row>
    <row r="158" spans="1:60" x14ac:dyDescent="0.2">
      <c r="C158" s="185"/>
      <c r="D158" s="10"/>
      <c r="AG158" t="s">
        <v>195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</sheetData>
  <sheetProtection algorithmName="SHA-512" hashValue="8IRrjLYtMCdJ/A/33vO77z4YH/f1riZ1g0eCpO1ZGbShadr40Sxxe5tn1fbNtAoTIEfGnKT1H/GxF21ER5vgOQ==" saltValue="Zw70S4/sfwcnwX7x22Ow4A==" spinCount="100000" sheet="1" objects="1" scenarios="1"/>
  <mergeCells count="5">
    <mergeCell ref="A1:G1"/>
    <mergeCell ref="C2:G2"/>
    <mergeCell ref="C3:G3"/>
    <mergeCell ref="C4:G4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26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97</v>
      </c>
      <c r="B1" s="258"/>
      <c r="C1" s="258"/>
      <c r="D1" s="258"/>
      <c r="E1" s="258"/>
      <c r="F1" s="258"/>
      <c r="G1" s="258"/>
      <c r="AG1" t="s">
        <v>98</v>
      </c>
    </row>
    <row r="2" spans="1:60" ht="24.95" customHeight="1" x14ac:dyDescent="0.2">
      <c r="A2" s="140" t="s">
        <v>7</v>
      </c>
      <c r="B2" s="49" t="s">
        <v>43</v>
      </c>
      <c r="C2" s="259" t="s">
        <v>587</v>
      </c>
      <c r="D2" s="260"/>
      <c r="E2" s="260"/>
      <c r="F2" s="260"/>
      <c r="G2" s="261"/>
      <c r="AG2" t="s">
        <v>99</v>
      </c>
    </row>
    <row r="3" spans="1:60" ht="24.95" customHeight="1" x14ac:dyDescent="0.2">
      <c r="A3" s="140" t="s">
        <v>8</v>
      </c>
      <c r="B3" s="49" t="s">
        <v>54</v>
      </c>
      <c r="C3" s="259" t="s">
        <v>55</v>
      </c>
      <c r="D3" s="260"/>
      <c r="E3" s="260"/>
      <c r="F3" s="260"/>
      <c r="G3" s="261"/>
      <c r="AC3" s="122" t="s">
        <v>99</v>
      </c>
      <c r="AG3" t="s">
        <v>100</v>
      </c>
    </row>
    <row r="4" spans="1:60" ht="24.95" customHeight="1" x14ac:dyDescent="0.2">
      <c r="A4" s="141" t="s">
        <v>9</v>
      </c>
      <c r="B4" s="142" t="s">
        <v>62</v>
      </c>
      <c r="C4" s="262" t="s">
        <v>63</v>
      </c>
      <c r="D4" s="263"/>
      <c r="E4" s="263"/>
      <c r="F4" s="263"/>
      <c r="G4" s="264"/>
      <c r="AG4" t="s">
        <v>101</v>
      </c>
    </row>
    <row r="5" spans="1:60" x14ac:dyDescent="0.2">
      <c r="D5" s="10"/>
    </row>
    <row r="6" spans="1:60" ht="38.25" x14ac:dyDescent="0.2">
      <c r="A6" s="144" t="s">
        <v>102</v>
      </c>
      <c r="B6" s="146" t="s">
        <v>103</v>
      </c>
      <c r="C6" s="146" t="s">
        <v>104</v>
      </c>
      <c r="D6" s="145" t="s">
        <v>105</v>
      </c>
      <c r="E6" s="144" t="s">
        <v>106</v>
      </c>
      <c r="F6" s="143" t="s">
        <v>107</v>
      </c>
      <c r="G6" s="144" t="s">
        <v>29</v>
      </c>
      <c r="H6" s="147" t="s">
        <v>30</v>
      </c>
      <c r="I6" s="147" t="s">
        <v>108</v>
      </c>
      <c r="J6" s="147" t="s">
        <v>31</v>
      </c>
      <c r="K6" s="147" t="s">
        <v>109</v>
      </c>
      <c r="L6" s="147" t="s">
        <v>110</v>
      </c>
      <c r="M6" s="147" t="s">
        <v>111</v>
      </c>
      <c r="N6" s="147" t="s">
        <v>112</v>
      </c>
      <c r="O6" s="147" t="s">
        <v>113</v>
      </c>
      <c r="P6" s="147" t="s">
        <v>114</v>
      </c>
      <c r="Q6" s="147" t="s">
        <v>115</v>
      </c>
      <c r="R6" s="147" t="s">
        <v>116</v>
      </c>
      <c r="S6" s="147" t="s">
        <v>117</v>
      </c>
      <c r="T6" s="147" t="s">
        <v>118</v>
      </c>
      <c r="U6" s="147" t="s">
        <v>119</v>
      </c>
      <c r="V6" s="147" t="s">
        <v>120</v>
      </c>
      <c r="W6" s="147" t="s">
        <v>121</v>
      </c>
      <c r="X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123</v>
      </c>
      <c r="B8" s="160" t="s">
        <v>68</v>
      </c>
      <c r="C8" s="180" t="s">
        <v>69</v>
      </c>
      <c r="D8" s="161"/>
      <c r="E8" s="162"/>
      <c r="F8" s="163"/>
      <c r="G8" s="163">
        <f>SUMIF(AG9:AG75,"&lt;&gt;NOR",G9:G75)</f>
        <v>0</v>
      </c>
      <c r="H8" s="163"/>
      <c r="I8" s="163">
        <f>SUM(I9:I75)</f>
        <v>79539</v>
      </c>
      <c r="J8" s="163"/>
      <c r="K8" s="163">
        <f>SUM(K9:K75)</f>
        <v>714</v>
      </c>
      <c r="L8" s="163"/>
      <c r="M8" s="163">
        <f>SUM(M9:M75)</f>
        <v>0</v>
      </c>
      <c r="N8" s="163"/>
      <c r="O8" s="163">
        <f>SUM(O9:O75)</f>
        <v>0</v>
      </c>
      <c r="P8" s="163"/>
      <c r="Q8" s="163">
        <f>SUM(Q9:Q75)</f>
        <v>0</v>
      </c>
      <c r="R8" s="163"/>
      <c r="S8" s="163"/>
      <c r="T8" s="164"/>
      <c r="U8" s="158"/>
      <c r="V8" s="158">
        <f>SUM(V9:V75)</f>
        <v>0</v>
      </c>
      <c r="W8" s="158"/>
      <c r="X8" s="158"/>
      <c r="AG8" t="s">
        <v>124</v>
      </c>
    </row>
    <row r="9" spans="1:60" outlineLevel="1" x14ac:dyDescent="0.2">
      <c r="A9" s="172">
        <v>1</v>
      </c>
      <c r="B9" s="194" t="s">
        <v>589</v>
      </c>
      <c r="C9" s="181" t="s">
        <v>494</v>
      </c>
      <c r="D9" s="174" t="s">
        <v>469</v>
      </c>
      <c r="E9" s="175">
        <v>18</v>
      </c>
      <c r="F9" s="176"/>
      <c r="G9" s="177">
        <f t="shared" ref="G9:G40" si="0">ROUND(E9*F9,2)</f>
        <v>0</v>
      </c>
      <c r="H9" s="176">
        <v>0</v>
      </c>
      <c r="I9" s="177">
        <f t="shared" ref="I9:I40" si="1">ROUND(E9*H9,2)</f>
        <v>0</v>
      </c>
      <c r="J9" s="176">
        <v>36</v>
      </c>
      <c r="K9" s="177">
        <f t="shared" ref="K9:K40" si="2">ROUND(E9*J9,2)</f>
        <v>648</v>
      </c>
      <c r="L9" s="177">
        <v>21</v>
      </c>
      <c r="M9" s="177">
        <f t="shared" ref="M9:M40" si="3">G9*(1+L9/100)</f>
        <v>0</v>
      </c>
      <c r="N9" s="177">
        <v>0</v>
      </c>
      <c r="O9" s="177">
        <f t="shared" ref="O9:O40" si="4">ROUND(E9*N9,2)</f>
        <v>0</v>
      </c>
      <c r="P9" s="177">
        <v>0</v>
      </c>
      <c r="Q9" s="177">
        <f t="shared" ref="Q9:Q40" si="5">ROUND(E9*P9,2)</f>
        <v>0</v>
      </c>
      <c r="R9" s="177"/>
      <c r="S9" s="177" t="s">
        <v>128</v>
      </c>
      <c r="T9" s="178" t="s">
        <v>129</v>
      </c>
      <c r="U9" s="157">
        <v>0</v>
      </c>
      <c r="V9" s="157">
        <f t="shared" ref="V9:V40" si="6">ROUND(E9*U9,2)</f>
        <v>0</v>
      </c>
      <c r="W9" s="157"/>
      <c r="X9" s="157" t="s">
        <v>130</v>
      </c>
      <c r="Y9" s="148"/>
      <c r="Z9" s="148"/>
      <c r="AA9" s="148"/>
      <c r="AB9" s="148"/>
      <c r="AC9" s="148"/>
      <c r="AD9" s="148"/>
      <c r="AE9" s="148"/>
      <c r="AF9" s="148"/>
      <c r="AG9" s="148" t="s">
        <v>495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2">
        <v>2</v>
      </c>
      <c r="B10" s="195" t="s">
        <v>590</v>
      </c>
      <c r="C10" s="181" t="s">
        <v>496</v>
      </c>
      <c r="D10" s="174" t="s">
        <v>469</v>
      </c>
      <c r="E10" s="175">
        <v>3</v>
      </c>
      <c r="F10" s="176"/>
      <c r="G10" s="177">
        <f t="shared" si="0"/>
        <v>0</v>
      </c>
      <c r="H10" s="176">
        <v>0</v>
      </c>
      <c r="I10" s="177">
        <f t="shared" si="1"/>
        <v>0</v>
      </c>
      <c r="J10" s="176">
        <v>22</v>
      </c>
      <c r="K10" s="177">
        <f t="shared" si="2"/>
        <v>66</v>
      </c>
      <c r="L10" s="177">
        <v>21</v>
      </c>
      <c r="M10" s="177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7"/>
      <c r="S10" s="177" t="s">
        <v>128</v>
      </c>
      <c r="T10" s="178" t="s">
        <v>129</v>
      </c>
      <c r="U10" s="157">
        <v>0</v>
      </c>
      <c r="V10" s="157">
        <f t="shared" si="6"/>
        <v>0</v>
      </c>
      <c r="W10" s="157"/>
      <c r="X10" s="157" t="s">
        <v>130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495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3</v>
      </c>
      <c r="B11" s="195" t="s">
        <v>591</v>
      </c>
      <c r="C11" s="181" t="s">
        <v>497</v>
      </c>
      <c r="D11" s="174" t="s">
        <v>469</v>
      </c>
      <c r="E11" s="175">
        <v>1</v>
      </c>
      <c r="F11" s="176"/>
      <c r="G11" s="177">
        <f t="shared" si="0"/>
        <v>0</v>
      </c>
      <c r="H11" s="176">
        <v>313</v>
      </c>
      <c r="I11" s="177">
        <f t="shared" si="1"/>
        <v>313</v>
      </c>
      <c r="J11" s="176">
        <v>0</v>
      </c>
      <c r="K11" s="177">
        <f t="shared" si="2"/>
        <v>0</v>
      </c>
      <c r="L11" s="177">
        <v>21</v>
      </c>
      <c r="M11" s="177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7"/>
      <c r="S11" s="177" t="s">
        <v>128</v>
      </c>
      <c r="T11" s="178" t="s">
        <v>129</v>
      </c>
      <c r="U11" s="157">
        <v>0</v>
      </c>
      <c r="V11" s="157">
        <f t="shared" si="6"/>
        <v>0</v>
      </c>
      <c r="W11" s="157"/>
      <c r="X11" s="157" t="s">
        <v>498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499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4</v>
      </c>
      <c r="B12" s="195" t="s">
        <v>592</v>
      </c>
      <c r="C12" s="181" t="s">
        <v>497</v>
      </c>
      <c r="D12" s="174" t="s">
        <v>469</v>
      </c>
      <c r="E12" s="175">
        <v>1</v>
      </c>
      <c r="F12" s="176"/>
      <c r="G12" s="177">
        <f t="shared" si="0"/>
        <v>0</v>
      </c>
      <c r="H12" s="176">
        <v>313</v>
      </c>
      <c r="I12" s="177">
        <f t="shared" si="1"/>
        <v>313</v>
      </c>
      <c r="J12" s="176">
        <v>0</v>
      </c>
      <c r="K12" s="177">
        <f t="shared" si="2"/>
        <v>0</v>
      </c>
      <c r="L12" s="177">
        <v>21</v>
      </c>
      <c r="M12" s="177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7"/>
      <c r="S12" s="177" t="s">
        <v>128</v>
      </c>
      <c r="T12" s="178" t="s">
        <v>129</v>
      </c>
      <c r="U12" s="157">
        <v>0</v>
      </c>
      <c r="V12" s="157">
        <f t="shared" si="6"/>
        <v>0</v>
      </c>
      <c r="W12" s="157"/>
      <c r="X12" s="157" t="s">
        <v>498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499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5</v>
      </c>
      <c r="B13" s="195" t="s">
        <v>593</v>
      </c>
      <c r="C13" s="181" t="s">
        <v>500</v>
      </c>
      <c r="D13" s="174" t="s">
        <v>469</v>
      </c>
      <c r="E13" s="175">
        <v>1</v>
      </c>
      <c r="F13" s="176"/>
      <c r="G13" s="177">
        <f t="shared" si="0"/>
        <v>0</v>
      </c>
      <c r="H13" s="176">
        <v>248</v>
      </c>
      <c r="I13" s="177">
        <f t="shared" si="1"/>
        <v>248</v>
      </c>
      <c r="J13" s="176">
        <v>0</v>
      </c>
      <c r="K13" s="177">
        <f t="shared" si="2"/>
        <v>0</v>
      </c>
      <c r="L13" s="177">
        <v>21</v>
      </c>
      <c r="M13" s="177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7"/>
      <c r="S13" s="177" t="s">
        <v>128</v>
      </c>
      <c r="T13" s="178" t="s">
        <v>129</v>
      </c>
      <c r="U13" s="157">
        <v>0</v>
      </c>
      <c r="V13" s="157">
        <f t="shared" si="6"/>
        <v>0</v>
      </c>
      <c r="W13" s="157"/>
      <c r="X13" s="157" t="s">
        <v>187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188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6</v>
      </c>
      <c r="B14" s="195" t="s">
        <v>594</v>
      </c>
      <c r="C14" s="181" t="s">
        <v>500</v>
      </c>
      <c r="D14" s="174" t="s">
        <v>469</v>
      </c>
      <c r="E14" s="175">
        <v>1</v>
      </c>
      <c r="F14" s="176"/>
      <c r="G14" s="177">
        <f t="shared" si="0"/>
        <v>0</v>
      </c>
      <c r="H14" s="176">
        <v>248</v>
      </c>
      <c r="I14" s="177">
        <f t="shared" si="1"/>
        <v>248</v>
      </c>
      <c r="J14" s="176">
        <v>0</v>
      </c>
      <c r="K14" s="177">
        <f t="shared" si="2"/>
        <v>0</v>
      </c>
      <c r="L14" s="177">
        <v>21</v>
      </c>
      <c r="M14" s="177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7"/>
      <c r="S14" s="177" t="s">
        <v>128</v>
      </c>
      <c r="T14" s="178" t="s">
        <v>129</v>
      </c>
      <c r="U14" s="157">
        <v>0</v>
      </c>
      <c r="V14" s="157">
        <f t="shared" si="6"/>
        <v>0</v>
      </c>
      <c r="W14" s="157"/>
      <c r="X14" s="157" t="s">
        <v>187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188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7</v>
      </c>
      <c r="B15" s="195" t="s">
        <v>595</v>
      </c>
      <c r="C15" s="181" t="s">
        <v>500</v>
      </c>
      <c r="D15" s="174" t="s">
        <v>469</v>
      </c>
      <c r="E15" s="175">
        <v>1</v>
      </c>
      <c r="F15" s="176"/>
      <c r="G15" s="177">
        <f t="shared" si="0"/>
        <v>0</v>
      </c>
      <c r="H15" s="176">
        <v>248</v>
      </c>
      <c r="I15" s="177">
        <f t="shared" si="1"/>
        <v>248</v>
      </c>
      <c r="J15" s="176">
        <v>0</v>
      </c>
      <c r="K15" s="177">
        <f t="shared" si="2"/>
        <v>0</v>
      </c>
      <c r="L15" s="177">
        <v>21</v>
      </c>
      <c r="M15" s="177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7"/>
      <c r="S15" s="177" t="s">
        <v>128</v>
      </c>
      <c r="T15" s="178" t="s">
        <v>129</v>
      </c>
      <c r="U15" s="157">
        <v>0</v>
      </c>
      <c r="V15" s="157">
        <f t="shared" si="6"/>
        <v>0</v>
      </c>
      <c r="W15" s="157"/>
      <c r="X15" s="157" t="s">
        <v>187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188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2">
        <v>8</v>
      </c>
      <c r="B16" s="195" t="s">
        <v>596</v>
      </c>
      <c r="C16" s="181" t="s">
        <v>500</v>
      </c>
      <c r="D16" s="174" t="s">
        <v>469</v>
      </c>
      <c r="E16" s="175">
        <v>1</v>
      </c>
      <c r="F16" s="176"/>
      <c r="G16" s="177">
        <f t="shared" si="0"/>
        <v>0</v>
      </c>
      <c r="H16" s="176">
        <v>248</v>
      </c>
      <c r="I16" s="177">
        <f t="shared" si="1"/>
        <v>248</v>
      </c>
      <c r="J16" s="176">
        <v>0</v>
      </c>
      <c r="K16" s="177">
        <f t="shared" si="2"/>
        <v>0</v>
      </c>
      <c r="L16" s="177">
        <v>21</v>
      </c>
      <c r="M16" s="177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7"/>
      <c r="S16" s="177" t="s">
        <v>128</v>
      </c>
      <c r="T16" s="178" t="s">
        <v>129</v>
      </c>
      <c r="U16" s="157">
        <v>0</v>
      </c>
      <c r="V16" s="157">
        <f t="shared" si="6"/>
        <v>0</v>
      </c>
      <c r="W16" s="157"/>
      <c r="X16" s="157" t="s">
        <v>187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188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2">
        <v>9</v>
      </c>
      <c r="B17" s="195" t="s">
        <v>597</v>
      </c>
      <c r="C17" s="181" t="s">
        <v>500</v>
      </c>
      <c r="D17" s="174" t="s">
        <v>469</v>
      </c>
      <c r="E17" s="175">
        <v>1</v>
      </c>
      <c r="F17" s="176"/>
      <c r="G17" s="177">
        <f t="shared" si="0"/>
        <v>0</v>
      </c>
      <c r="H17" s="176">
        <v>248</v>
      </c>
      <c r="I17" s="177">
        <f t="shared" si="1"/>
        <v>248</v>
      </c>
      <c r="J17" s="176">
        <v>0</v>
      </c>
      <c r="K17" s="177">
        <f t="shared" si="2"/>
        <v>0</v>
      </c>
      <c r="L17" s="177">
        <v>21</v>
      </c>
      <c r="M17" s="177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7"/>
      <c r="S17" s="177" t="s">
        <v>128</v>
      </c>
      <c r="T17" s="178" t="s">
        <v>129</v>
      </c>
      <c r="U17" s="157">
        <v>0</v>
      </c>
      <c r="V17" s="157">
        <f t="shared" si="6"/>
        <v>0</v>
      </c>
      <c r="W17" s="157"/>
      <c r="X17" s="157" t="s">
        <v>187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188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2">
        <v>10</v>
      </c>
      <c r="B18" s="195" t="s">
        <v>598</v>
      </c>
      <c r="C18" s="181" t="s">
        <v>500</v>
      </c>
      <c r="D18" s="174" t="s">
        <v>469</v>
      </c>
      <c r="E18" s="175">
        <v>1</v>
      </c>
      <c r="F18" s="176"/>
      <c r="G18" s="177">
        <f t="shared" si="0"/>
        <v>0</v>
      </c>
      <c r="H18" s="176">
        <v>248</v>
      </c>
      <c r="I18" s="177">
        <f t="shared" si="1"/>
        <v>248</v>
      </c>
      <c r="J18" s="176">
        <v>0</v>
      </c>
      <c r="K18" s="177">
        <f t="shared" si="2"/>
        <v>0</v>
      </c>
      <c r="L18" s="177">
        <v>21</v>
      </c>
      <c r="M18" s="177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7"/>
      <c r="S18" s="177" t="s">
        <v>128</v>
      </c>
      <c r="T18" s="178" t="s">
        <v>129</v>
      </c>
      <c r="U18" s="157">
        <v>0</v>
      </c>
      <c r="V18" s="157">
        <f t="shared" si="6"/>
        <v>0</v>
      </c>
      <c r="W18" s="157"/>
      <c r="X18" s="157" t="s">
        <v>187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188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2">
        <v>11</v>
      </c>
      <c r="B19" s="195" t="s">
        <v>599</v>
      </c>
      <c r="C19" s="181" t="s">
        <v>500</v>
      </c>
      <c r="D19" s="174" t="s">
        <v>469</v>
      </c>
      <c r="E19" s="175">
        <v>1</v>
      </c>
      <c r="F19" s="176"/>
      <c r="G19" s="177">
        <f t="shared" si="0"/>
        <v>0</v>
      </c>
      <c r="H19" s="176">
        <v>248</v>
      </c>
      <c r="I19" s="177">
        <f t="shared" si="1"/>
        <v>248</v>
      </c>
      <c r="J19" s="176">
        <v>0</v>
      </c>
      <c r="K19" s="177">
        <f t="shared" si="2"/>
        <v>0</v>
      </c>
      <c r="L19" s="177">
        <v>21</v>
      </c>
      <c r="M19" s="177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7"/>
      <c r="S19" s="177" t="s">
        <v>128</v>
      </c>
      <c r="T19" s="178" t="s">
        <v>129</v>
      </c>
      <c r="U19" s="157">
        <v>0</v>
      </c>
      <c r="V19" s="157">
        <f t="shared" si="6"/>
        <v>0</v>
      </c>
      <c r="W19" s="157"/>
      <c r="X19" s="157" t="s">
        <v>187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188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12</v>
      </c>
      <c r="B20" s="195" t="s">
        <v>600</v>
      </c>
      <c r="C20" s="181" t="s">
        <v>500</v>
      </c>
      <c r="D20" s="174" t="s">
        <v>469</v>
      </c>
      <c r="E20" s="175">
        <v>1</v>
      </c>
      <c r="F20" s="176"/>
      <c r="G20" s="177">
        <f t="shared" si="0"/>
        <v>0</v>
      </c>
      <c r="H20" s="176">
        <v>248</v>
      </c>
      <c r="I20" s="177">
        <f t="shared" si="1"/>
        <v>248</v>
      </c>
      <c r="J20" s="176">
        <v>0</v>
      </c>
      <c r="K20" s="177">
        <f t="shared" si="2"/>
        <v>0</v>
      </c>
      <c r="L20" s="177">
        <v>21</v>
      </c>
      <c r="M20" s="177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7"/>
      <c r="S20" s="177" t="s">
        <v>128</v>
      </c>
      <c r="T20" s="178" t="s">
        <v>129</v>
      </c>
      <c r="U20" s="157">
        <v>0</v>
      </c>
      <c r="V20" s="157">
        <f t="shared" si="6"/>
        <v>0</v>
      </c>
      <c r="W20" s="157"/>
      <c r="X20" s="157" t="s">
        <v>187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188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13</v>
      </c>
      <c r="B21" s="195" t="s">
        <v>601</v>
      </c>
      <c r="C21" s="181" t="s">
        <v>500</v>
      </c>
      <c r="D21" s="174" t="s">
        <v>469</v>
      </c>
      <c r="E21" s="175">
        <v>1</v>
      </c>
      <c r="F21" s="176"/>
      <c r="G21" s="177">
        <f t="shared" si="0"/>
        <v>0</v>
      </c>
      <c r="H21" s="176">
        <v>248</v>
      </c>
      <c r="I21" s="177">
        <f t="shared" si="1"/>
        <v>248</v>
      </c>
      <c r="J21" s="176">
        <v>0</v>
      </c>
      <c r="K21" s="177">
        <f t="shared" si="2"/>
        <v>0</v>
      </c>
      <c r="L21" s="177">
        <v>21</v>
      </c>
      <c r="M21" s="177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7"/>
      <c r="S21" s="177" t="s">
        <v>128</v>
      </c>
      <c r="T21" s="178" t="s">
        <v>129</v>
      </c>
      <c r="U21" s="157">
        <v>0</v>
      </c>
      <c r="V21" s="157">
        <f t="shared" si="6"/>
        <v>0</v>
      </c>
      <c r="W21" s="157"/>
      <c r="X21" s="157" t="s">
        <v>187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188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2">
        <v>14</v>
      </c>
      <c r="B22" s="195" t="s">
        <v>602</v>
      </c>
      <c r="C22" s="181" t="s">
        <v>500</v>
      </c>
      <c r="D22" s="174" t="s">
        <v>469</v>
      </c>
      <c r="E22" s="175">
        <v>1</v>
      </c>
      <c r="F22" s="176"/>
      <c r="G22" s="177">
        <f t="shared" si="0"/>
        <v>0</v>
      </c>
      <c r="H22" s="176">
        <v>248</v>
      </c>
      <c r="I22" s="177">
        <f t="shared" si="1"/>
        <v>248</v>
      </c>
      <c r="J22" s="176">
        <v>0</v>
      </c>
      <c r="K22" s="177">
        <f t="shared" si="2"/>
        <v>0</v>
      </c>
      <c r="L22" s="177">
        <v>21</v>
      </c>
      <c r="M22" s="177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7"/>
      <c r="S22" s="177" t="s">
        <v>128</v>
      </c>
      <c r="T22" s="178" t="s">
        <v>129</v>
      </c>
      <c r="U22" s="157">
        <v>0</v>
      </c>
      <c r="V22" s="157">
        <f t="shared" si="6"/>
        <v>0</v>
      </c>
      <c r="W22" s="157"/>
      <c r="X22" s="157" t="s">
        <v>187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188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15</v>
      </c>
      <c r="B23" s="195" t="s">
        <v>603</v>
      </c>
      <c r="C23" s="181" t="s">
        <v>497</v>
      </c>
      <c r="D23" s="174" t="s">
        <v>469</v>
      </c>
      <c r="E23" s="175">
        <v>1</v>
      </c>
      <c r="F23" s="176"/>
      <c r="G23" s="177">
        <f t="shared" si="0"/>
        <v>0</v>
      </c>
      <c r="H23" s="176">
        <v>252</v>
      </c>
      <c r="I23" s="177">
        <f t="shared" si="1"/>
        <v>252</v>
      </c>
      <c r="J23" s="176">
        <v>0</v>
      </c>
      <c r="K23" s="177">
        <f t="shared" si="2"/>
        <v>0</v>
      </c>
      <c r="L23" s="177">
        <v>21</v>
      </c>
      <c r="M23" s="177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7"/>
      <c r="S23" s="177" t="s">
        <v>128</v>
      </c>
      <c r="T23" s="178" t="s">
        <v>129</v>
      </c>
      <c r="U23" s="157">
        <v>0</v>
      </c>
      <c r="V23" s="157">
        <f t="shared" si="6"/>
        <v>0</v>
      </c>
      <c r="W23" s="157"/>
      <c r="X23" s="157" t="s">
        <v>187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188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2">
        <v>16</v>
      </c>
      <c r="B24" s="195" t="s">
        <v>604</v>
      </c>
      <c r="C24" s="181" t="s">
        <v>497</v>
      </c>
      <c r="D24" s="174" t="s">
        <v>469</v>
      </c>
      <c r="E24" s="175">
        <v>1</v>
      </c>
      <c r="F24" s="176"/>
      <c r="G24" s="177">
        <f t="shared" si="0"/>
        <v>0</v>
      </c>
      <c r="H24" s="176">
        <v>252</v>
      </c>
      <c r="I24" s="177">
        <f t="shared" si="1"/>
        <v>252</v>
      </c>
      <c r="J24" s="176">
        <v>0</v>
      </c>
      <c r="K24" s="177">
        <f t="shared" si="2"/>
        <v>0</v>
      </c>
      <c r="L24" s="177">
        <v>21</v>
      </c>
      <c r="M24" s="177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7"/>
      <c r="S24" s="177" t="s">
        <v>128</v>
      </c>
      <c r="T24" s="178" t="s">
        <v>129</v>
      </c>
      <c r="U24" s="157">
        <v>0</v>
      </c>
      <c r="V24" s="157">
        <f t="shared" si="6"/>
        <v>0</v>
      </c>
      <c r="W24" s="157"/>
      <c r="X24" s="157" t="s">
        <v>187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188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17</v>
      </c>
      <c r="B25" s="195" t="s">
        <v>605</v>
      </c>
      <c r="C25" s="181" t="s">
        <v>501</v>
      </c>
      <c r="D25" s="174" t="s">
        <v>469</v>
      </c>
      <c r="E25" s="175">
        <v>1</v>
      </c>
      <c r="F25" s="176"/>
      <c r="G25" s="177">
        <f t="shared" si="0"/>
        <v>0</v>
      </c>
      <c r="H25" s="176">
        <v>313</v>
      </c>
      <c r="I25" s="177">
        <f t="shared" si="1"/>
        <v>313</v>
      </c>
      <c r="J25" s="176">
        <v>0</v>
      </c>
      <c r="K25" s="177">
        <f t="shared" si="2"/>
        <v>0</v>
      </c>
      <c r="L25" s="177">
        <v>21</v>
      </c>
      <c r="M25" s="177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7"/>
      <c r="S25" s="177" t="s">
        <v>128</v>
      </c>
      <c r="T25" s="178" t="s">
        <v>129</v>
      </c>
      <c r="U25" s="157">
        <v>0</v>
      </c>
      <c r="V25" s="157">
        <f t="shared" si="6"/>
        <v>0</v>
      </c>
      <c r="W25" s="157"/>
      <c r="X25" s="157" t="s">
        <v>187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188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2">
        <v>18</v>
      </c>
      <c r="B26" s="195" t="s">
        <v>606</v>
      </c>
      <c r="C26" s="181" t="s">
        <v>502</v>
      </c>
      <c r="D26" s="174" t="s">
        <v>469</v>
      </c>
      <c r="E26" s="175">
        <v>5</v>
      </c>
      <c r="F26" s="176"/>
      <c r="G26" s="177">
        <f t="shared" si="0"/>
        <v>0</v>
      </c>
      <c r="H26" s="176">
        <v>39</v>
      </c>
      <c r="I26" s="177">
        <f t="shared" si="1"/>
        <v>195</v>
      </c>
      <c r="J26" s="176">
        <v>0</v>
      </c>
      <c r="K26" s="177">
        <f t="shared" si="2"/>
        <v>0</v>
      </c>
      <c r="L26" s="177">
        <v>21</v>
      </c>
      <c r="M26" s="177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7"/>
      <c r="S26" s="177" t="s">
        <v>128</v>
      </c>
      <c r="T26" s="178" t="s">
        <v>129</v>
      </c>
      <c r="U26" s="157">
        <v>0</v>
      </c>
      <c r="V26" s="157">
        <f t="shared" si="6"/>
        <v>0</v>
      </c>
      <c r="W26" s="157"/>
      <c r="X26" s="157" t="s">
        <v>187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188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19</v>
      </c>
      <c r="B27" s="195" t="s">
        <v>607</v>
      </c>
      <c r="C27" s="181" t="s">
        <v>503</v>
      </c>
      <c r="D27" s="174" t="s">
        <v>469</v>
      </c>
      <c r="E27" s="175">
        <v>1</v>
      </c>
      <c r="F27" s="176"/>
      <c r="G27" s="177">
        <f t="shared" si="0"/>
        <v>0</v>
      </c>
      <c r="H27" s="176">
        <v>2219</v>
      </c>
      <c r="I27" s="177">
        <f t="shared" si="1"/>
        <v>2219</v>
      </c>
      <c r="J27" s="176">
        <v>0</v>
      </c>
      <c r="K27" s="177">
        <f t="shared" si="2"/>
        <v>0</v>
      </c>
      <c r="L27" s="177">
        <v>21</v>
      </c>
      <c r="M27" s="177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7"/>
      <c r="S27" s="177" t="s">
        <v>128</v>
      </c>
      <c r="T27" s="178" t="s">
        <v>129</v>
      </c>
      <c r="U27" s="157">
        <v>0</v>
      </c>
      <c r="V27" s="157">
        <f t="shared" si="6"/>
        <v>0</v>
      </c>
      <c r="W27" s="157"/>
      <c r="X27" s="157" t="s">
        <v>187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188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2">
        <v>20</v>
      </c>
      <c r="B28" s="195" t="s">
        <v>608</v>
      </c>
      <c r="C28" s="181" t="s">
        <v>504</v>
      </c>
      <c r="D28" s="174" t="s">
        <v>469</v>
      </c>
      <c r="E28" s="175">
        <v>2</v>
      </c>
      <c r="F28" s="176"/>
      <c r="G28" s="177">
        <f t="shared" si="0"/>
        <v>0</v>
      </c>
      <c r="H28" s="176">
        <v>68</v>
      </c>
      <c r="I28" s="177">
        <f t="shared" si="1"/>
        <v>136</v>
      </c>
      <c r="J28" s="176">
        <v>0</v>
      </c>
      <c r="K28" s="177">
        <f t="shared" si="2"/>
        <v>0</v>
      </c>
      <c r="L28" s="177">
        <v>21</v>
      </c>
      <c r="M28" s="177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7"/>
      <c r="S28" s="177" t="s">
        <v>128</v>
      </c>
      <c r="T28" s="178" t="s">
        <v>129</v>
      </c>
      <c r="U28" s="157">
        <v>0</v>
      </c>
      <c r="V28" s="157">
        <f t="shared" si="6"/>
        <v>0</v>
      </c>
      <c r="W28" s="157"/>
      <c r="X28" s="157" t="s">
        <v>187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188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21</v>
      </c>
      <c r="B29" s="195" t="s">
        <v>609</v>
      </c>
      <c r="C29" s="181" t="s">
        <v>505</v>
      </c>
      <c r="D29" s="174" t="s">
        <v>469</v>
      </c>
      <c r="E29" s="175">
        <v>1</v>
      </c>
      <c r="F29" s="176"/>
      <c r="G29" s="177">
        <f t="shared" si="0"/>
        <v>0</v>
      </c>
      <c r="H29" s="176">
        <v>4540</v>
      </c>
      <c r="I29" s="177">
        <f t="shared" si="1"/>
        <v>4540</v>
      </c>
      <c r="J29" s="176">
        <v>0</v>
      </c>
      <c r="K29" s="177">
        <f t="shared" si="2"/>
        <v>0</v>
      </c>
      <c r="L29" s="177">
        <v>21</v>
      </c>
      <c r="M29" s="177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7"/>
      <c r="S29" s="177" t="s">
        <v>128</v>
      </c>
      <c r="T29" s="178" t="s">
        <v>129</v>
      </c>
      <c r="U29" s="157">
        <v>0</v>
      </c>
      <c r="V29" s="157">
        <f t="shared" si="6"/>
        <v>0</v>
      </c>
      <c r="W29" s="157"/>
      <c r="X29" s="157" t="s">
        <v>187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188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2">
        <v>22</v>
      </c>
      <c r="B30" s="195" t="s">
        <v>610</v>
      </c>
      <c r="C30" s="181" t="s">
        <v>506</v>
      </c>
      <c r="D30" s="174" t="s">
        <v>469</v>
      </c>
      <c r="E30" s="175">
        <v>1</v>
      </c>
      <c r="F30" s="176"/>
      <c r="G30" s="177">
        <f t="shared" si="0"/>
        <v>0</v>
      </c>
      <c r="H30" s="176">
        <v>788</v>
      </c>
      <c r="I30" s="177">
        <f t="shared" si="1"/>
        <v>788</v>
      </c>
      <c r="J30" s="176">
        <v>0</v>
      </c>
      <c r="K30" s="177">
        <f t="shared" si="2"/>
        <v>0</v>
      </c>
      <c r="L30" s="177">
        <v>21</v>
      </c>
      <c r="M30" s="177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7"/>
      <c r="S30" s="177" t="s">
        <v>128</v>
      </c>
      <c r="T30" s="178" t="s">
        <v>129</v>
      </c>
      <c r="U30" s="157">
        <v>0</v>
      </c>
      <c r="V30" s="157">
        <f t="shared" si="6"/>
        <v>0</v>
      </c>
      <c r="W30" s="157"/>
      <c r="X30" s="157" t="s">
        <v>187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188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2">
        <v>23</v>
      </c>
      <c r="B31" s="195" t="s">
        <v>611</v>
      </c>
      <c r="C31" s="181" t="s">
        <v>507</v>
      </c>
      <c r="D31" s="174" t="s">
        <v>469</v>
      </c>
      <c r="E31" s="175">
        <v>1</v>
      </c>
      <c r="F31" s="176"/>
      <c r="G31" s="177">
        <f t="shared" si="0"/>
        <v>0</v>
      </c>
      <c r="H31" s="176">
        <v>9850</v>
      </c>
      <c r="I31" s="177">
        <f t="shared" si="1"/>
        <v>9850</v>
      </c>
      <c r="J31" s="176">
        <v>0</v>
      </c>
      <c r="K31" s="177">
        <f t="shared" si="2"/>
        <v>0</v>
      </c>
      <c r="L31" s="177">
        <v>21</v>
      </c>
      <c r="M31" s="177">
        <f t="shared" si="3"/>
        <v>0</v>
      </c>
      <c r="N31" s="177">
        <v>0</v>
      </c>
      <c r="O31" s="177">
        <f t="shared" si="4"/>
        <v>0</v>
      </c>
      <c r="P31" s="177">
        <v>0</v>
      </c>
      <c r="Q31" s="177">
        <f t="shared" si="5"/>
        <v>0</v>
      </c>
      <c r="R31" s="177"/>
      <c r="S31" s="177" t="s">
        <v>128</v>
      </c>
      <c r="T31" s="178" t="s">
        <v>129</v>
      </c>
      <c r="U31" s="157">
        <v>0</v>
      </c>
      <c r="V31" s="157">
        <f t="shared" si="6"/>
        <v>0</v>
      </c>
      <c r="W31" s="157"/>
      <c r="X31" s="157" t="s">
        <v>187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188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24</v>
      </c>
      <c r="B32" s="195" t="s">
        <v>612</v>
      </c>
      <c r="C32" s="181" t="s">
        <v>508</v>
      </c>
      <c r="D32" s="174" t="s">
        <v>469</v>
      </c>
      <c r="E32" s="175">
        <v>1</v>
      </c>
      <c r="F32" s="176"/>
      <c r="G32" s="177">
        <f t="shared" si="0"/>
        <v>0</v>
      </c>
      <c r="H32" s="176">
        <v>28960</v>
      </c>
      <c r="I32" s="177">
        <f t="shared" si="1"/>
        <v>28960</v>
      </c>
      <c r="J32" s="176">
        <v>0</v>
      </c>
      <c r="K32" s="177">
        <f t="shared" si="2"/>
        <v>0</v>
      </c>
      <c r="L32" s="177">
        <v>21</v>
      </c>
      <c r="M32" s="177">
        <f t="shared" si="3"/>
        <v>0</v>
      </c>
      <c r="N32" s="177">
        <v>0</v>
      </c>
      <c r="O32" s="177">
        <f t="shared" si="4"/>
        <v>0</v>
      </c>
      <c r="P32" s="177">
        <v>0</v>
      </c>
      <c r="Q32" s="177">
        <f t="shared" si="5"/>
        <v>0</v>
      </c>
      <c r="R32" s="177"/>
      <c r="S32" s="177" t="s">
        <v>128</v>
      </c>
      <c r="T32" s="178" t="s">
        <v>129</v>
      </c>
      <c r="U32" s="157">
        <v>0</v>
      </c>
      <c r="V32" s="157">
        <f t="shared" si="6"/>
        <v>0</v>
      </c>
      <c r="W32" s="157"/>
      <c r="X32" s="157" t="s">
        <v>187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188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2">
        <v>25</v>
      </c>
      <c r="B33" s="195" t="s">
        <v>613</v>
      </c>
      <c r="C33" s="181" t="s">
        <v>509</v>
      </c>
      <c r="D33" s="174" t="s">
        <v>469</v>
      </c>
      <c r="E33" s="175">
        <v>1</v>
      </c>
      <c r="F33" s="176"/>
      <c r="G33" s="177">
        <f t="shared" si="0"/>
        <v>0</v>
      </c>
      <c r="H33" s="176">
        <v>6860</v>
      </c>
      <c r="I33" s="177">
        <f t="shared" si="1"/>
        <v>6860</v>
      </c>
      <c r="J33" s="176">
        <v>0</v>
      </c>
      <c r="K33" s="177">
        <f t="shared" si="2"/>
        <v>0</v>
      </c>
      <c r="L33" s="177">
        <v>21</v>
      </c>
      <c r="M33" s="177">
        <f t="shared" si="3"/>
        <v>0</v>
      </c>
      <c r="N33" s="177">
        <v>0</v>
      </c>
      <c r="O33" s="177">
        <f t="shared" si="4"/>
        <v>0</v>
      </c>
      <c r="P33" s="177">
        <v>0</v>
      </c>
      <c r="Q33" s="177">
        <f t="shared" si="5"/>
        <v>0</v>
      </c>
      <c r="R33" s="177"/>
      <c r="S33" s="177" t="s">
        <v>128</v>
      </c>
      <c r="T33" s="178" t="s">
        <v>129</v>
      </c>
      <c r="U33" s="157">
        <v>0</v>
      </c>
      <c r="V33" s="157">
        <f t="shared" si="6"/>
        <v>0</v>
      </c>
      <c r="W33" s="157"/>
      <c r="X33" s="157" t="s">
        <v>187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188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26</v>
      </c>
      <c r="B34" s="195" t="s">
        <v>614</v>
      </c>
      <c r="C34" s="181" t="s">
        <v>510</v>
      </c>
      <c r="D34" s="174" t="s">
        <v>469</v>
      </c>
      <c r="E34" s="175">
        <v>1</v>
      </c>
      <c r="F34" s="176"/>
      <c r="G34" s="177">
        <f t="shared" si="0"/>
        <v>0</v>
      </c>
      <c r="H34" s="176">
        <v>110</v>
      </c>
      <c r="I34" s="177">
        <f t="shared" si="1"/>
        <v>110</v>
      </c>
      <c r="J34" s="176">
        <v>0</v>
      </c>
      <c r="K34" s="177">
        <f t="shared" si="2"/>
        <v>0</v>
      </c>
      <c r="L34" s="177">
        <v>21</v>
      </c>
      <c r="M34" s="177">
        <f t="shared" si="3"/>
        <v>0</v>
      </c>
      <c r="N34" s="177">
        <v>0</v>
      </c>
      <c r="O34" s="177">
        <f t="shared" si="4"/>
        <v>0</v>
      </c>
      <c r="P34" s="177">
        <v>0</v>
      </c>
      <c r="Q34" s="177">
        <f t="shared" si="5"/>
        <v>0</v>
      </c>
      <c r="R34" s="177"/>
      <c r="S34" s="177" t="s">
        <v>128</v>
      </c>
      <c r="T34" s="178" t="s">
        <v>129</v>
      </c>
      <c r="U34" s="157">
        <v>0</v>
      </c>
      <c r="V34" s="157">
        <f t="shared" si="6"/>
        <v>0</v>
      </c>
      <c r="W34" s="157"/>
      <c r="X34" s="157" t="s">
        <v>187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188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2">
        <v>27</v>
      </c>
      <c r="B35" s="195" t="s">
        <v>615</v>
      </c>
      <c r="C35" s="181" t="s">
        <v>510</v>
      </c>
      <c r="D35" s="174" t="s">
        <v>469</v>
      </c>
      <c r="E35" s="175">
        <v>1</v>
      </c>
      <c r="F35" s="176"/>
      <c r="G35" s="177">
        <f t="shared" si="0"/>
        <v>0</v>
      </c>
      <c r="H35" s="176">
        <v>110</v>
      </c>
      <c r="I35" s="177">
        <f t="shared" si="1"/>
        <v>110</v>
      </c>
      <c r="J35" s="176">
        <v>0</v>
      </c>
      <c r="K35" s="177">
        <f t="shared" si="2"/>
        <v>0</v>
      </c>
      <c r="L35" s="177">
        <v>21</v>
      </c>
      <c r="M35" s="177">
        <f t="shared" si="3"/>
        <v>0</v>
      </c>
      <c r="N35" s="177">
        <v>0</v>
      </c>
      <c r="O35" s="177">
        <f t="shared" si="4"/>
        <v>0</v>
      </c>
      <c r="P35" s="177">
        <v>0</v>
      </c>
      <c r="Q35" s="177">
        <f t="shared" si="5"/>
        <v>0</v>
      </c>
      <c r="R35" s="177"/>
      <c r="S35" s="177" t="s">
        <v>128</v>
      </c>
      <c r="T35" s="178" t="s">
        <v>129</v>
      </c>
      <c r="U35" s="157">
        <v>0</v>
      </c>
      <c r="V35" s="157">
        <f t="shared" si="6"/>
        <v>0</v>
      </c>
      <c r="W35" s="157"/>
      <c r="X35" s="157" t="s">
        <v>187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188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28</v>
      </c>
      <c r="B36" s="195" t="s">
        <v>616</v>
      </c>
      <c r="C36" s="181" t="s">
        <v>510</v>
      </c>
      <c r="D36" s="174" t="s">
        <v>469</v>
      </c>
      <c r="E36" s="175">
        <v>1</v>
      </c>
      <c r="F36" s="176"/>
      <c r="G36" s="177">
        <f t="shared" si="0"/>
        <v>0</v>
      </c>
      <c r="H36" s="176">
        <v>110</v>
      </c>
      <c r="I36" s="177">
        <f t="shared" si="1"/>
        <v>110</v>
      </c>
      <c r="J36" s="176">
        <v>0</v>
      </c>
      <c r="K36" s="177">
        <f t="shared" si="2"/>
        <v>0</v>
      </c>
      <c r="L36" s="177">
        <v>21</v>
      </c>
      <c r="M36" s="177">
        <f t="shared" si="3"/>
        <v>0</v>
      </c>
      <c r="N36" s="177">
        <v>0</v>
      </c>
      <c r="O36" s="177">
        <f t="shared" si="4"/>
        <v>0</v>
      </c>
      <c r="P36" s="177">
        <v>0</v>
      </c>
      <c r="Q36" s="177">
        <f t="shared" si="5"/>
        <v>0</v>
      </c>
      <c r="R36" s="177"/>
      <c r="S36" s="177" t="s">
        <v>128</v>
      </c>
      <c r="T36" s="178" t="s">
        <v>129</v>
      </c>
      <c r="U36" s="157">
        <v>0</v>
      </c>
      <c r="V36" s="157">
        <f t="shared" si="6"/>
        <v>0</v>
      </c>
      <c r="W36" s="157"/>
      <c r="X36" s="157" t="s">
        <v>187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188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29</v>
      </c>
      <c r="B37" s="195" t="s">
        <v>617</v>
      </c>
      <c r="C37" s="181" t="s">
        <v>510</v>
      </c>
      <c r="D37" s="174" t="s">
        <v>469</v>
      </c>
      <c r="E37" s="175">
        <v>1</v>
      </c>
      <c r="F37" s="176"/>
      <c r="G37" s="177">
        <f t="shared" si="0"/>
        <v>0</v>
      </c>
      <c r="H37" s="176">
        <v>110</v>
      </c>
      <c r="I37" s="177">
        <f t="shared" si="1"/>
        <v>110</v>
      </c>
      <c r="J37" s="176">
        <v>0</v>
      </c>
      <c r="K37" s="177">
        <f t="shared" si="2"/>
        <v>0</v>
      </c>
      <c r="L37" s="177">
        <v>21</v>
      </c>
      <c r="M37" s="177">
        <f t="shared" si="3"/>
        <v>0</v>
      </c>
      <c r="N37" s="177">
        <v>0</v>
      </c>
      <c r="O37" s="177">
        <f t="shared" si="4"/>
        <v>0</v>
      </c>
      <c r="P37" s="177">
        <v>0</v>
      </c>
      <c r="Q37" s="177">
        <f t="shared" si="5"/>
        <v>0</v>
      </c>
      <c r="R37" s="177"/>
      <c r="S37" s="177" t="s">
        <v>128</v>
      </c>
      <c r="T37" s="178" t="s">
        <v>129</v>
      </c>
      <c r="U37" s="157">
        <v>0</v>
      </c>
      <c r="V37" s="157">
        <f t="shared" si="6"/>
        <v>0</v>
      </c>
      <c r="W37" s="157"/>
      <c r="X37" s="157" t="s">
        <v>187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188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30</v>
      </c>
      <c r="B38" s="195" t="s">
        <v>618</v>
      </c>
      <c r="C38" s="181" t="s">
        <v>511</v>
      </c>
      <c r="D38" s="174" t="s">
        <v>469</v>
      </c>
      <c r="E38" s="175">
        <v>1</v>
      </c>
      <c r="F38" s="176"/>
      <c r="G38" s="177">
        <f t="shared" si="0"/>
        <v>0</v>
      </c>
      <c r="H38" s="176">
        <v>110</v>
      </c>
      <c r="I38" s="177">
        <f t="shared" si="1"/>
        <v>110</v>
      </c>
      <c r="J38" s="176">
        <v>0</v>
      </c>
      <c r="K38" s="177">
        <f t="shared" si="2"/>
        <v>0</v>
      </c>
      <c r="L38" s="177">
        <v>21</v>
      </c>
      <c r="M38" s="177">
        <f t="shared" si="3"/>
        <v>0</v>
      </c>
      <c r="N38" s="177">
        <v>0</v>
      </c>
      <c r="O38" s="177">
        <f t="shared" si="4"/>
        <v>0</v>
      </c>
      <c r="P38" s="177">
        <v>0</v>
      </c>
      <c r="Q38" s="177">
        <f t="shared" si="5"/>
        <v>0</v>
      </c>
      <c r="R38" s="177"/>
      <c r="S38" s="177" t="s">
        <v>128</v>
      </c>
      <c r="T38" s="178" t="s">
        <v>129</v>
      </c>
      <c r="U38" s="157">
        <v>0</v>
      </c>
      <c r="V38" s="157">
        <f t="shared" si="6"/>
        <v>0</v>
      </c>
      <c r="W38" s="157"/>
      <c r="X38" s="157" t="s">
        <v>187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188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2">
        <v>31</v>
      </c>
      <c r="B39" s="195" t="s">
        <v>619</v>
      </c>
      <c r="C39" s="181" t="s">
        <v>511</v>
      </c>
      <c r="D39" s="174" t="s">
        <v>469</v>
      </c>
      <c r="E39" s="175">
        <v>1</v>
      </c>
      <c r="F39" s="176"/>
      <c r="G39" s="177">
        <f t="shared" si="0"/>
        <v>0</v>
      </c>
      <c r="H39" s="176">
        <v>110</v>
      </c>
      <c r="I39" s="177">
        <f t="shared" si="1"/>
        <v>110</v>
      </c>
      <c r="J39" s="176">
        <v>0</v>
      </c>
      <c r="K39" s="177">
        <f t="shared" si="2"/>
        <v>0</v>
      </c>
      <c r="L39" s="177">
        <v>21</v>
      </c>
      <c r="M39" s="177">
        <f t="shared" si="3"/>
        <v>0</v>
      </c>
      <c r="N39" s="177">
        <v>0</v>
      </c>
      <c r="O39" s="177">
        <f t="shared" si="4"/>
        <v>0</v>
      </c>
      <c r="P39" s="177">
        <v>0</v>
      </c>
      <c r="Q39" s="177">
        <f t="shared" si="5"/>
        <v>0</v>
      </c>
      <c r="R39" s="177"/>
      <c r="S39" s="177" t="s">
        <v>128</v>
      </c>
      <c r="T39" s="178" t="s">
        <v>129</v>
      </c>
      <c r="U39" s="157">
        <v>0</v>
      </c>
      <c r="V39" s="157">
        <f t="shared" si="6"/>
        <v>0</v>
      </c>
      <c r="W39" s="157"/>
      <c r="X39" s="157" t="s">
        <v>187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188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2">
        <v>32</v>
      </c>
      <c r="B40" s="195" t="s">
        <v>620</v>
      </c>
      <c r="C40" s="181" t="s">
        <v>511</v>
      </c>
      <c r="D40" s="174" t="s">
        <v>469</v>
      </c>
      <c r="E40" s="175">
        <v>1</v>
      </c>
      <c r="F40" s="176"/>
      <c r="G40" s="177">
        <f t="shared" si="0"/>
        <v>0</v>
      </c>
      <c r="H40" s="176">
        <v>110</v>
      </c>
      <c r="I40" s="177">
        <f t="shared" si="1"/>
        <v>110</v>
      </c>
      <c r="J40" s="176">
        <v>0</v>
      </c>
      <c r="K40" s="177">
        <f t="shared" si="2"/>
        <v>0</v>
      </c>
      <c r="L40" s="177">
        <v>21</v>
      </c>
      <c r="M40" s="177">
        <f t="shared" si="3"/>
        <v>0</v>
      </c>
      <c r="N40" s="177">
        <v>0</v>
      </c>
      <c r="O40" s="177">
        <f t="shared" si="4"/>
        <v>0</v>
      </c>
      <c r="P40" s="177">
        <v>0</v>
      </c>
      <c r="Q40" s="177">
        <f t="shared" si="5"/>
        <v>0</v>
      </c>
      <c r="R40" s="177"/>
      <c r="S40" s="177" t="s">
        <v>128</v>
      </c>
      <c r="T40" s="178" t="s">
        <v>129</v>
      </c>
      <c r="U40" s="157">
        <v>0</v>
      </c>
      <c r="V40" s="157">
        <f t="shared" si="6"/>
        <v>0</v>
      </c>
      <c r="W40" s="157"/>
      <c r="X40" s="157" t="s">
        <v>187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188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2">
        <v>33</v>
      </c>
      <c r="B41" s="195" t="s">
        <v>621</v>
      </c>
      <c r="C41" s="181" t="s">
        <v>511</v>
      </c>
      <c r="D41" s="174" t="s">
        <v>469</v>
      </c>
      <c r="E41" s="175">
        <v>1</v>
      </c>
      <c r="F41" s="176"/>
      <c r="G41" s="177">
        <f t="shared" ref="G41:G72" si="7">ROUND(E41*F41,2)</f>
        <v>0</v>
      </c>
      <c r="H41" s="176">
        <v>110</v>
      </c>
      <c r="I41" s="177">
        <f t="shared" ref="I41:I72" si="8">ROUND(E41*H41,2)</f>
        <v>110</v>
      </c>
      <c r="J41" s="176">
        <v>0</v>
      </c>
      <c r="K41" s="177">
        <f t="shared" ref="K41:K72" si="9">ROUND(E41*J41,2)</f>
        <v>0</v>
      </c>
      <c r="L41" s="177">
        <v>21</v>
      </c>
      <c r="M41" s="177">
        <f t="shared" ref="M41:M72" si="10">G41*(1+L41/100)</f>
        <v>0</v>
      </c>
      <c r="N41" s="177">
        <v>0</v>
      </c>
      <c r="O41" s="177">
        <f t="shared" ref="O41:O72" si="11">ROUND(E41*N41,2)</f>
        <v>0</v>
      </c>
      <c r="P41" s="177">
        <v>0</v>
      </c>
      <c r="Q41" s="177">
        <f t="shared" ref="Q41:Q72" si="12">ROUND(E41*P41,2)</f>
        <v>0</v>
      </c>
      <c r="R41" s="177"/>
      <c r="S41" s="177" t="s">
        <v>128</v>
      </c>
      <c r="T41" s="178" t="s">
        <v>129</v>
      </c>
      <c r="U41" s="157">
        <v>0</v>
      </c>
      <c r="V41" s="157">
        <f t="shared" ref="V41:V72" si="13">ROUND(E41*U41,2)</f>
        <v>0</v>
      </c>
      <c r="W41" s="157"/>
      <c r="X41" s="157" t="s">
        <v>187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188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2">
        <v>34</v>
      </c>
      <c r="B42" s="195" t="s">
        <v>622</v>
      </c>
      <c r="C42" s="181" t="s">
        <v>512</v>
      </c>
      <c r="D42" s="174" t="s">
        <v>469</v>
      </c>
      <c r="E42" s="175">
        <v>1</v>
      </c>
      <c r="F42" s="176"/>
      <c r="G42" s="177">
        <f t="shared" si="7"/>
        <v>0</v>
      </c>
      <c r="H42" s="176">
        <v>125</v>
      </c>
      <c r="I42" s="177">
        <f t="shared" si="8"/>
        <v>125</v>
      </c>
      <c r="J42" s="176">
        <v>0</v>
      </c>
      <c r="K42" s="177">
        <f t="shared" si="9"/>
        <v>0</v>
      </c>
      <c r="L42" s="177">
        <v>21</v>
      </c>
      <c r="M42" s="177">
        <f t="shared" si="10"/>
        <v>0</v>
      </c>
      <c r="N42" s="177">
        <v>0</v>
      </c>
      <c r="O42" s="177">
        <f t="shared" si="11"/>
        <v>0</v>
      </c>
      <c r="P42" s="177">
        <v>0</v>
      </c>
      <c r="Q42" s="177">
        <f t="shared" si="12"/>
        <v>0</v>
      </c>
      <c r="R42" s="177"/>
      <c r="S42" s="177" t="s">
        <v>128</v>
      </c>
      <c r="T42" s="178" t="s">
        <v>129</v>
      </c>
      <c r="U42" s="157">
        <v>0</v>
      </c>
      <c r="V42" s="157">
        <f t="shared" si="13"/>
        <v>0</v>
      </c>
      <c r="W42" s="157"/>
      <c r="X42" s="157" t="s">
        <v>187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188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2">
        <v>35</v>
      </c>
      <c r="B43" s="195" t="s">
        <v>623</v>
      </c>
      <c r="C43" s="181" t="s">
        <v>512</v>
      </c>
      <c r="D43" s="174" t="s">
        <v>469</v>
      </c>
      <c r="E43" s="175">
        <v>1</v>
      </c>
      <c r="F43" s="176"/>
      <c r="G43" s="177">
        <f t="shared" si="7"/>
        <v>0</v>
      </c>
      <c r="H43" s="176">
        <v>125</v>
      </c>
      <c r="I43" s="177">
        <f t="shared" si="8"/>
        <v>125</v>
      </c>
      <c r="J43" s="176">
        <v>0</v>
      </c>
      <c r="K43" s="177">
        <f t="shared" si="9"/>
        <v>0</v>
      </c>
      <c r="L43" s="177">
        <v>21</v>
      </c>
      <c r="M43" s="177">
        <f t="shared" si="10"/>
        <v>0</v>
      </c>
      <c r="N43" s="177">
        <v>0</v>
      </c>
      <c r="O43" s="177">
        <f t="shared" si="11"/>
        <v>0</v>
      </c>
      <c r="P43" s="177">
        <v>0</v>
      </c>
      <c r="Q43" s="177">
        <f t="shared" si="12"/>
        <v>0</v>
      </c>
      <c r="R43" s="177"/>
      <c r="S43" s="177" t="s">
        <v>128</v>
      </c>
      <c r="T43" s="178" t="s">
        <v>129</v>
      </c>
      <c r="U43" s="157">
        <v>0</v>
      </c>
      <c r="V43" s="157">
        <f t="shared" si="13"/>
        <v>0</v>
      </c>
      <c r="W43" s="157"/>
      <c r="X43" s="157" t="s">
        <v>187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188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2">
        <v>36</v>
      </c>
      <c r="B44" s="195" t="s">
        <v>624</v>
      </c>
      <c r="C44" s="181" t="s">
        <v>512</v>
      </c>
      <c r="D44" s="174" t="s">
        <v>469</v>
      </c>
      <c r="E44" s="175">
        <v>1</v>
      </c>
      <c r="F44" s="176"/>
      <c r="G44" s="177">
        <f t="shared" si="7"/>
        <v>0</v>
      </c>
      <c r="H44" s="176">
        <v>125</v>
      </c>
      <c r="I44" s="177">
        <f t="shared" si="8"/>
        <v>125</v>
      </c>
      <c r="J44" s="176">
        <v>0</v>
      </c>
      <c r="K44" s="177">
        <f t="shared" si="9"/>
        <v>0</v>
      </c>
      <c r="L44" s="177">
        <v>21</v>
      </c>
      <c r="M44" s="177">
        <f t="shared" si="10"/>
        <v>0</v>
      </c>
      <c r="N44" s="177">
        <v>0</v>
      </c>
      <c r="O44" s="177">
        <f t="shared" si="11"/>
        <v>0</v>
      </c>
      <c r="P44" s="177">
        <v>0</v>
      </c>
      <c r="Q44" s="177">
        <f t="shared" si="12"/>
        <v>0</v>
      </c>
      <c r="R44" s="177"/>
      <c r="S44" s="177" t="s">
        <v>128</v>
      </c>
      <c r="T44" s="178" t="s">
        <v>129</v>
      </c>
      <c r="U44" s="157">
        <v>0</v>
      </c>
      <c r="V44" s="157">
        <f t="shared" si="13"/>
        <v>0</v>
      </c>
      <c r="W44" s="157"/>
      <c r="X44" s="157" t="s">
        <v>187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188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2">
        <v>37</v>
      </c>
      <c r="B45" s="195" t="s">
        <v>625</v>
      </c>
      <c r="C45" s="181" t="s">
        <v>512</v>
      </c>
      <c r="D45" s="174" t="s">
        <v>469</v>
      </c>
      <c r="E45" s="175">
        <v>1</v>
      </c>
      <c r="F45" s="176"/>
      <c r="G45" s="177">
        <f t="shared" si="7"/>
        <v>0</v>
      </c>
      <c r="H45" s="176">
        <v>125</v>
      </c>
      <c r="I45" s="177">
        <f t="shared" si="8"/>
        <v>125</v>
      </c>
      <c r="J45" s="176">
        <v>0</v>
      </c>
      <c r="K45" s="177">
        <f t="shared" si="9"/>
        <v>0</v>
      </c>
      <c r="L45" s="177">
        <v>21</v>
      </c>
      <c r="M45" s="177">
        <f t="shared" si="10"/>
        <v>0</v>
      </c>
      <c r="N45" s="177">
        <v>0</v>
      </c>
      <c r="O45" s="177">
        <f t="shared" si="11"/>
        <v>0</v>
      </c>
      <c r="P45" s="177">
        <v>0</v>
      </c>
      <c r="Q45" s="177">
        <f t="shared" si="12"/>
        <v>0</v>
      </c>
      <c r="R45" s="177"/>
      <c r="S45" s="177" t="s">
        <v>128</v>
      </c>
      <c r="T45" s="178" t="s">
        <v>129</v>
      </c>
      <c r="U45" s="157">
        <v>0</v>
      </c>
      <c r="V45" s="157">
        <f t="shared" si="13"/>
        <v>0</v>
      </c>
      <c r="W45" s="157"/>
      <c r="X45" s="157" t="s">
        <v>187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188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2">
        <v>38</v>
      </c>
      <c r="B46" s="195" t="s">
        <v>626</v>
      </c>
      <c r="C46" s="181" t="s">
        <v>512</v>
      </c>
      <c r="D46" s="174" t="s">
        <v>469</v>
      </c>
      <c r="E46" s="175">
        <v>1</v>
      </c>
      <c r="F46" s="176"/>
      <c r="G46" s="177">
        <f t="shared" si="7"/>
        <v>0</v>
      </c>
      <c r="H46" s="176">
        <v>125</v>
      </c>
      <c r="I46" s="177">
        <f t="shared" si="8"/>
        <v>125</v>
      </c>
      <c r="J46" s="176">
        <v>0</v>
      </c>
      <c r="K46" s="177">
        <f t="shared" si="9"/>
        <v>0</v>
      </c>
      <c r="L46" s="177">
        <v>21</v>
      </c>
      <c r="M46" s="177">
        <f t="shared" si="10"/>
        <v>0</v>
      </c>
      <c r="N46" s="177">
        <v>0</v>
      </c>
      <c r="O46" s="177">
        <f t="shared" si="11"/>
        <v>0</v>
      </c>
      <c r="P46" s="177">
        <v>0</v>
      </c>
      <c r="Q46" s="177">
        <f t="shared" si="12"/>
        <v>0</v>
      </c>
      <c r="R46" s="177"/>
      <c r="S46" s="177" t="s">
        <v>128</v>
      </c>
      <c r="T46" s="178" t="s">
        <v>129</v>
      </c>
      <c r="U46" s="157">
        <v>0</v>
      </c>
      <c r="V46" s="157">
        <f t="shared" si="13"/>
        <v>0</v>
      </c>
      <c r="W46" s="157"/>
      <c r="X46" s="157" t="s">
        <v>187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188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39</v>
      </c>
      <c r="B47" s="195" t="s">
        <v>627</v>
      </c>
      <c r="C47" s="181" t="s">
        <v>512</v>
      </c>
      <c r="D47" s="174" t="s">
        <v>469</v>
      </c>
      <c r="E47" s="175">
        <v>1</v>
      </c>
      <c r="F47" s="176"/>
      <c r="G47" s="177">
        <f t="shared" si="7"/>
        <v>0</v>
      </c>
      <c r="H47" s="176">
        <v>125</v>
      </c>
      <c r="I47" s="177">
        <f t="shared" si="8"/>
        <v>125</v>
      </c>
      <c r="J47" s="176">
        <v>0</v>
      </c>
      <c r="K47" s="177">
        <f t="shared" si="9"/>
        <v>0</v>
      </c>
      <c r="L47" s="177">
        <v>21</v>
      </c>
      <c r="M47" s="177">
        <f t="shared" si="10"/>
        <v>0</v>
      </c>
      <c r="N47" s="177">
        <v>0</v>
      </c>
      <c r="O47" s="177">
        <f t="shared" si="11"/>
        <v>0</v>
      </c>
      <c r="P47" s="177">
        <v>0</v>
      </c>
      <c r="Q47" s="177">
        <f t="shared" si="12"/>
        <v>0</v>
      </c>
      <c r="R47" s="177"/>
      <c r="S47" s="177" t="s">
        <v>128</v>
      </c>
      <c r="T47" s="178" t="s">
        <v>129</v>
      </c>
      <c r="U47" s="157">
        <v>0</v>
      </c>
      <c r="V47" s="157">
        <f t="shared" si="13"/>
        <v>0</v>
      </c>
      <c r="W47" s="157"/>
      <c r="X47" s="157" t="s">
        <v>187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188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2">
        <v>40</v>
      </c>
      <c r="B48" s="195" t="s">
        <v>628</v>
      </c>
      <c r="C48" s="181" t="s">
        <v>512</v>
      </c>
      <c r="D48" s="174" t="s">
        <v>469</v>
      </c>
      <c r="E48" s="175">
        <v>1</v>
      </c>
      <c r="F48" s="176"/>
      <c r="G48" s="177">
        <f t="shared" si="7"/>
        <v>0</v>
      </c>
      <c r="H48" s="176">
        <v>125</v>
      </c>
      <c r="I48" s="177">
        <f t="shared" si="8"/>
        <v>125</v>
      </c>
      <c r="J48" s="176">
        <v>0</v>
      </c>
      <c r="K48" s="177">
        <f t="shared" si="9"/>
        <v>0</v>
      </c>
      <c r="L48" s="177">
        <v>21</v>
      </c>
      <c r="M48" s="177">
        <f t="shared" si="10"/>
        <v>0</v>
      </c>
      <c r="N48" s="177">
        <v>0</v>
      </c>
      <c r="O48" s="177">
        <f t="shared" si="11"/>
        <v>0</v>
      </c>
      <c r="P48" s="177">
        <v>0</v>
      </c>
      <c r="Q48" s="177">
        <f t="shared" si="12"/>
        <v>0</v>
      </c>
      <c r="R48" s="177"/>
      <c r="S48" s="177" t="s">
        <v>128</v>
      </c>
      <c r="T48" s="178" t="s">
        <v>129</v>
      </c>
      <c r="U48" s="157">
        <v>0</v>
      </c>
      <c r="V48" s="157">
        <f t="shared" si="13"/>
        <v>0</v>
      </c>
      <c r="W48" s="157"/>
      <c r="X48" s="157" t="s">
        <v>187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188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2">
        <v>41</v>
      </c>
      <c r="B49" s="195" t="s">
        <v>629</v>
      </c>
      <c r="C49" s="181" t="s">
        <v>512</v>
      </c>
      <c r="D49" s="174" t="s">
        <v>469</v>
      </c>
      <c r="E49" s="175">
        <v>1</v>
      </c>
      <c r="F49" s="176"/>
      <c r="G49" s="177">
        <f t="shared" si="7"/>
        <v>0</v>
      </c>
      <c r="H49" s="176">
        <v>125</v>
      </c>
      <c r="I49" s="177">
        <f t="shared" si="8"/>
        <v>125</v>
      </c>
      <c r="J49" s="176">
        <v>0</v>
      </c>
      <c r="K49" s="177">
        <f t="shared" si="9"/>
        <v>0</v>
      </c>
      <c r="L49" s="177">
        <v>21</v>
      </c>
      <c r="M49" s="177">
        <f t="shared" si="10"/>
        <v>0</v>
      </c>
      <c r="N49" s="177">
        <v>0</v>
      </c>
      <c r="O49" s="177">
        <f t="shared" si="11"/>
        <v>0</v>
      </c>
      <c r="P49" s="177">
        <v>0</v>
      </c>
      <c r="Q49" s="177">
        <f t="shared" si="12"/>
        <v>0</v>
      </c>
      <c r="R49" s="177"/>
      <c r="S49" s="177" t="s">
        <v>128</v>
      </c>
      <c r="T49" s="178" t="s">
        <v>129</v>
      </c>
      <c r="U49" s="157">
        <v>0</v>
      </c>
      <c r="V49" s="157">
        <f t="shared" si="13"/>
        <v>0</v>
      </c>
      <c r="W49" s="157"/>
      <c r="X49" s="157" t="s">
        <v>187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188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2">
        <v>42</v>
      </c>
      <c r="B50" s="195" t="s">
        <v>630</v>
      </c>
      <c r="C50" s="181" t="s">
        <v>512</v>
      </c>
      <c r="D50" s="174" t="s">
        <v>469</v>
      </c>
      <c r="E50" s="175">
        <v>1</v>
      </c>
      <c r="F50" s="176"/>
      <c r="G50" s="177">
        <f t="shared" si="7"/>
        <v>0</v>
      </c>
      <c r="H50" s="176">
        <v>125</v>
      </c>
      <c r="I50" s="177">
        <f t="shared" si="8"/>
        <v>125</v>
      </c>
      <c r="J50" s="176">
        <v>0</v>
      </c>
      <c r="K50" s="177">
        <f t="shared" si="9"/>
        <v>0</v>
      </c>
      <c r="L50" s="177">
        <v>21</v>
      </c>
      <c r="M50" s="177">
        <f t="shared" si="10"/>
        <v>0</v>
      </c>
      <c r="N50" s="177">
        <v>0</v>
      </c>
      <c r="O50" s="177">
        <f t="shared" si="11"/>
        <v>0</v>
      </c>
      <c r="P50" s="177">
        <v>0</v>
      </c>
      <c r="Q50" s="177">
        <f t="shared" si="12"/>
        <v>0</v>
      </c>
      <c r="R50" s="177"/>
      <c r="S50" s="177" t="s">
        <v>128</v>
      </c>
      <c r="T50" s="178" t="s">
        <v>129</v>
      </c>
      <c r="U50" s="157">
        <v>0</v>
      </c>
      <c r="V50" s="157">
        <f t="shared" si="13"/>
        <v>0</v>
      </c>
      <c r="W50" s="157"/>
      <c r="X50" s="157" t="s">
        <v>187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188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2">
        <v>43</v>
      </c>
      <c r="B51" s="195" t="s">
        <v>631</v>
      </c>
      <c r="C51" s="181" t="s">
        <v>512</v>
      </c>
      <c r="D51" s="174" t="s">
        <v>469</v>
      </c>
      <c r="E51" s="175">
        <v>1</v>
      </c>
      <c r="F51" s="176"/>
      <c r="G51" s="177">
        <f t="shared" si="7"/>
        <v>0</v>
      </c>
      <c r="H51" s="176">
        <v>125</v>
      </c>
      <c r="I51" s="177">
        <f t="shared" si="8"/>
        <v>125</v>
      </c>
      <c r="J51" s="176">
        <v>0</v>
      </c>
      <c r="K51" s="177">
        <f t="shared" si="9"/>
        <v>0</v>
      </c>
      <c r="L51" s="177">
        <v>21</v>
      </c>
      <c r="M51" s="177">
        <f t="shared" si="10"/>
        <v>0</v>
      </c>
      <c r="N51" s="177">
        <v>0</v>
      </c>
      <c r="O51" s="177">
        <f t="shared" si="11"/>
        <v>0</v>
      </c>
      <c r="P51" s="177">
        <v>0</v>
      </c>
      <c r="Q51" s="177">
        <f t="shared" si="12"/>
        <v>0</v>
      </c>
      <c r="R51" s="177"/>
      <c r="S51" s="177" t="s">
        <v>128</v>
      </c>
      <c r="T51" s="178" t="s">
        <v>129</v>
      </c>
      <c r="U51" s="157">
        <v>0</v>
      </c>
      <c r="V51" s="157">
        <f t="shared" si="13"/>
        <v>0</v>
      </c>
      <c r="W51" s="157"/>
      <c r="X51" s="157" t="s">
        <v>187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188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2">
        <v>44</v>
      </c>
      <c r="B52" s="195" t="s">
        <v>632</v>
      </c>
      <c r="C52" s="181" t="s">
        <v>513</v>
      </c>
      <c r="D52" s="174" t="s">
        <v>469</v>
      </c>
      <c r="E52" s="175">
        <v>1</v>
      </c>
      <c r="F52" s="176"/>
      <c r="G52" s="177">
        <f t="shared" si="7"/>
        <v>0</v>
      </c>
      <c r="H52" s="176">
        <v>9850</v>
      </c>
      <c r="I52" s="177">
        <f t="shared" si="8"/>
        <v>9850</v>
      </c>
      <c r="J52" s="176">
        <v>0</v>
      </c>
      <c r="K52" s="177">
        <f t="shared" si="9"/>
        <v>0</v>
      </c>
      <c r="L52" s="177">
        <v>21</v>
      </c>
      <c r="M52" s="177">
        <f t="shared" si="10"/>
        <v>0</v>
      </c>
      <c r="N52" s="177">
        <v>0</v>
      </c>
      <c r="O52" s="177">
        <f t="shared" si="11"/>
        <v>0</v>
      </c>
      <c r="P52" s="177">
        <v>0</v>
      </c>
      <c r="Q52" s="177">
        <f t="shared" si="12"/>
        <v>0</v>
      </c>
      <c r="R52" s="177"/>
      <c r="S52" s="177" t="s">
        <v>128</v>
      </c>
      <c r="T52" s="178" t="s">
        <v>129</v>
      </c>
      <c r="U52" s="157">
        <v>0</v>
      </c>
      <c r="V52" s="157">
        <f t="shared" si="13"/>
        <v>0</v>
      </c>
      <c r="W52" s="157"/>
      <c r="X52" s="157" t="s">
        <v>187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188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45</v>
      </c>
      <c r="B53" s="195" t="s">
        <v>633</v>
      </c>
      <c r="C53" s="181" t="s">
        <v>514</v>
      </c>
      <c r="D53" s="174" t="s">
        <v>469</v>
      </c>
      <c r="E53" s="175">
        <v>1</v>
      </c>
      <c r="F53" s="176"/>
      <c r="G53" s="177">
        <f t="shared" si="7"/>
        <v>0</v>
      </c>
      <c r="H53" s="176">
        <v>644</v>
      </c>
      <c r="I53" s="177">
        <f t="shared" si="8"/>
        <v>644</v>
      </c>
      <c r="J53" s="176">
        <v>0</v>
      </c>
      <c r="K53" s="177">
        <f t="shared" si="9"/>
        <v>0</v>
      </c>
      <c r="L53" s="177">
        <v>21</v>
      </c>
      <c r="M53" s="177">
        <f t="shared" si="10"/>
        <v>0</v>
      </c>
      <c r="N53" s="177">
        <v>0</v>
      </c>
      <c r="O53" s="177">
        <f t="shared" si="11"/>
        <v>0</v>
      </c>
      <c r="P53" s="177">
        <v>0</v>
      </c>
      <c r="Q53" s="177">
        <f t="shared" si="12"/>
        <v>0</v>
      </c>
      <c r="R53" s="177"/>
      <c r="S53" s="177" t="s">
        <v>128</v>
      </c>
      <c r="T53" s="178" t="s">
        <v>129</v>
      </c>
      <c r="U53" s="157">
        <v>0</v>
      </c>
      <c r="V53" s="157">
        <f t="shared" si="13"/>
        <v>0</v>
      </c>
      <c r="W53" s="157"/>
      <c r="X53" s="157" t="s">
        <v>187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188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2">
        <v>46</v>
      </c>
      <c r="B54" s="195" t="s">
        <v>634</v>
      </c>
      <c r="C54" s="181" t="s">
        <v>515</v>
      </c>
      <c r="D54" s="174" t="s">
        <v>469</v>
      </c>
      <c r="E54" s="175">
        <v>1</v>
      </c>
      <c r="F54" s="176"/>
      <c r="G54" s="177">
        <f t="shared" si="7"/>
        <v>0</v>
      </c>
      <c r="H54" s="176">
        <v>319</v>
      </c>
      <c r="I54" s="177">
        <f t="shared" si="8"/>
        <v>319</v>
      </c>
      <c r="J54" s="176">
        <v>0</v>
      </c>
      <c r="K54" s="177">
        <f t="shared" si="9"/>
        <v>0</v>
      </c>
      <c r="L54" s="177">
        <v>21</v>
      </c>
      <c r="M54" s="177">
        <f t="shared" si="10"/>
        <v>0</v>
      </c>
      <c r="N54" s="177">
        <v>0</v>
      </c>
      <c r="O54" s="177">
        <f t="shared" si="11"/>
        <v>0</v>
      </c>
      <c r="P54" s="177">
        <v>0</v>
      </c>
      <c r="Q54" s="177">
        <f t="shared" si="12"/>
        <v>0</v>
      </c>
      <c r="R54" s="177"/>
      <c r="S54" s="177" t="s">
        <v>128</v>
      </c>
      <c r="T54" s="178" t="s">
        <v>129</v>
      </c>
      <c r="U54" s="157">
        <v>0</v>
      </c>
      <c r="V54" s="157">
        <f t="shared" si="13"/>
        <v>0</v>
      </c>
      <c r="W54" s="157"/>
      <c r="X54" s="157" t="s">
        <v>187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188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47</v>
      </c>
      <c r="B55" s="195" t="s">
        <v>635</v>
      </c>
      <c r="C55" s="181" t="s">
        <v>515</v>
      </c>
      <c r="D55" s="174" t="s">
        <v>469</v>
      </c>
      <c r="E55" s="175">
        <v>1</v>
      </c>
      <c r="F55" s="176"/>
      <c r="G55" s="177">
        <f t="shared" si="7"/>
        <v>0</v>
      </c>
      <c r="H55" s="176">
        <v>319</v>
      </c>
      <c r="I55" s="177">
        <f t="shared" si="8"/>
        <v>319</v>
      </c>
      <c r="J55" s="176">
        <v>0</v>
      </c>
      <c r="K55" s="177">
        <f t="shared" si="9"/>
        <v>0</v>
      </c>
      <c r="L55" s="177">
        <v>21</v>
      </c>
      <c r="M55" s="177">
        <f t="shared" si="10"/>
        <v>0</v>
      </c>
      <c r="N55" s="177">
        <v>0</v>
      </c>
      <c r="O55" s="177">
        <f t="shared" si="11"/>
        <v>0</v>
      </c>
      <c r="P55" s="177">
        <v>0</v>
      </c>
      <c r="Q55" s="177">
        <f t="shared" si="12"/>
        <v>0</v>
      </c>
      <c r="R55" s="177"/>
      <c r="S55" s="177" t="s">
        <v>128</v>
      </c>
      <c r="T55" s="178" t="s">
        <v>129</v>
      </c>
      <c r="U55" s="157">
        <v>0</v>
      </c>
      <c r="V55" s="157">
        <f t="shared" si="13"/>
        <v>0</v>
      </c>
      <c r="W55" s="157"/>
      <c r="X55" s="157" t="s">
        <v>187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188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2">
        <v>48</v>
      </c>
      <c r="B56" s="195" t="s">
        <v>636</v>
      </c>
      <c r="C56" s="181" t="s">
        <v>516</v>
      </c>
      <c r="D56" s="174" t="s">
        <v>469</v>
      </c>
      <c r="E56" s="175">
        <v>42</v>
      </c>
      <c r="F56" s="176"/>
      <c r="G56" s="177">
        <f t="shared" si="7"/>
        <v>0</v>
      </c>
      <c r="H56" s="176">
        <v>10</v>
      </c>
      <c r="I56" s="177">
        <f t="shared" si="8"/>
        <v>420</v>
      </c>
      <c r="J56" s="176">
        <v>0</v>
      </c>
      <c r="K56" s="177">
        <f t="shared" si="9"/>
        <v>0</v>
      </c>
      <c r="L56" s="177">
        <v>21</v>
      </c>
      <c r="M56" s="177">
        <f t="shared" si="10"/>
        <v>0</v>
      </c>
      <c r="N56" s="177">
        <v>0</v>
      </c>
      <c r="O56" s="177">
        <f t="shared" si="11"/>
        <v>0</v>
      </c>
      <c r="P56" s="177">
        <v>0</v>
      </c>
      <c r="Q56" s="177">
        <f t="shared" si="12"/>
        <v>0</v>
      </c>
      <c r="R56" s="177"/>
      <c r="S56" s="177" t="s">
        <v>128</v>
      </c>
      <c r="T56" s="178" t="s">
        <v>129</v>
      </c>
      <c r="U56" s="157">
        <v>0</v>
      </c>
      <c r="V56" s="157">
        <f t="shared" si="13"/>
        <v>0</v>
      </c>
      <c r="W56" s="157"/>
      <c r="X56" s="157" t="s">
        <v>187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188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2">
        <v>49</v>
      </c>
      <c r="B57" s="195" t="s">
        <v>637</v>
      </c>
      <c r="C57" s="181" t="s">
        <v>517</v>
      </c>
      <c r="D57" s="174" t="s">
        <v>469</v>
      </c>
      <c r="E57" s="175">
        <v>18</v>
      </c>
      <c r="F57" s="176"/>
      <c r="G57" s="177">
        <f t="shared" si="7"/>
        <v>0</v>
      </c>
      <c r="H57" s="176">
        <v>10</v>
      </c>
      <c r="I57" s="177">
        <f t="shared" si="8"/>
        <v>180</v>
      </c>
      <c r="J57" s="176">
        <v>0</v>
      </c>
      <c r="K57" s="177">
        <f t="shared" si="9"/>
        <v>0</v>
      </c>
      <c r="L57" s="177">
        <v>21</v>
      </c>
      <c r="M57" s="177">
        <f t="shared" si="10"/>
        <v>0</v>
      </c>
      <c r="N57" s="177">
        <v>0</v>
      </c>
      <c r="O57" s="177">
        <f t="shared" si="11"/>
        <v>0</v>
      </c>
      <c r="P57" s="177">
        <v>0</v>
      </c>
      <c r="Q57" s="177">
        <f t="shared" si="12"/>
        <v>0</v>
      </c>
      <c r="R57" s="177"/>
      <c r="S57" s="177" t="s">
        <v>128</v>
      </c>
      <c r="T57" s="178" t="s">
        <v>129</v>
      </c>
      <c r="U57" s="157">
        <v>0</v>
      </c>
      <c r="V57" s="157">
        <f t="shared" si="13"/>
        <v>0</v>
      </c>
      <c r="W57" s="157"/>
      <c r="X57" s="157" t="s">
        <v>187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188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2">
        <v>50</v>
      </c>
      <c r="B58" s="195" t="s">
        <v>637</v>
      </c>
      <c r="C58" s="181" t="s">
        <v>518</v>
      </c>
      <c r="D58" s="174" t="s">
        <v>469</v>
      </c>
      <c r="E58" s="175">
        <v>37</v>
      </c>
      <c r="F58" s="176"/>
      <c r="G58" s="177">
        <f t="shared" si="7"/>
        <v>0</v>
      </c>
      <c r="H58" s="176">
        <v>10</v>
      </c>
      <c r="I58" s="177">
        <f t="shared" si="8"/>
        <v>370</v>
      </c>
      <c r="J58" s="176">
        <v>0</v>
      </c>
      <c r="K58" s="177">
        <f t="shared" si="9"/>
        <v>0</v>
      </c>
      <c r="L58" s="177">
        <v>21</v>
      </c>
      <c r="M58" s="177">
        <f t="shared" si="10"/>
        <v>0</v>
      </c>
      <c r="N58" s="177">
        <v>0</v>
      </c>
      <c r="O58" s="177">
        <f t="shared" si="11"/>
        <v>0</v>
      </c>
      <c r="P58" s="177">
        <v>0</v>
      </c>
      <c r="Q58" s="177">
        <f t="shared" si="12"/>
        <v>0</v>
      </c>
      <c r="R58" s="177"/>
      <c r="S58" s="177" t="s">
        <v>128</v>
      </c>
      <c r="T58" s="178" t="s">
        <v>129</v>
      </c>
      <c r="U58" s="157">
        <v>0</v>
      </c>
      <c r="V58" s="157">
        <f t="shared" si="13"/>
        <v>0</v>
      </c>
      <c r="W58" s="157"/>
      <c r="X58" s="157" t="s">
        <v>187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188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2">
        <v>51</v>
      </c>
      <c r="B59" s="195" t="s">
        <v>637</v>
      </c>
      <c r="C59" s="181" t="s">
        <v>519</v>
      </c>
      <c r="D59" s="174" t="s">
        <v>469</v>
      </c>
      <c r="E59" s="175">
        <v>16</v>
      </c>
      <c r="F59" s="176"/>
      <c r="G59" s="177">
        <f t="shared" si="7"/>
        <v>0</v>
      </c>
      <c r="H59" s="176">
        <v>10</v>
      </c>
      <c r="I59" s="177">
        <f t="shared" si="8"/>
        <v>160</v>
      </c>
      <c r="J59" s="176">
        <v>0</v>
      </c>
      <c r="K59" s="177">
        <f t="shared" si="9"/>
        <v>0</v>
      </c>
      <c r="L59" s="177">
        <v>21</v>
      </c>
      <c r="M59" s="177">
        <f t="shared" si="10"/>
        <v>0</v>
      </c>
      <c r="N59" s="177">
        <v>0</v>
      </c>
      <c r="O59" s="177">
        <f t="shared" si="11"/>
        <v>0</v>
      </c>
      <c r="P59" s="177">
        <v>0</v>
      </c>
      <c r="Q59" s="177">
        <f t="shared" si="12"/>
        <v>0</v>
      </c>
      <c r="R59" s="177"/>
      <c r="S59" s="177" t="s">
        <v>128</v>
      </c>
      <c r="T59" s="178" t="s">
        <v>129</v>
      </c>
      <c r="U59" s="157">
        <v>0</v>
      </c>
      <c r="V59" s="157">
        <f t="shared" si="13"/>
        <v>0</v>
      </c>
      <c r="W59" s="157"/>
      <c r="X59" s="157" t="s">
        <v>187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188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52</v>
      </c>
      <c r="B60" s="195" t="s">
        <v>638</v>
      </c>
      <c r="C60" s="181" t="s">
        <v>520</v>
      </c>
      <c r="D60" s="174" t="s">
        <v>469</v>
      </c>
      <c r="E60" s="175">
        <v>60</v>
      </c>
      <c r="F60" s="176"/>
      <c r="G60" s="177">
        <f t="shared" si="7"/>
        <v>0</v>
      </c>
      <c r="H60" s="176">
        <v>10</v>
      </c>
      <c r="I60" s="177">
        <f t="shared" si="8"/>
        <v>600</v>
      </c>
      <c r="J60" s="176">
        <v>0</v>
      </c>
      <c r="K60" s="177">
        <f t="shared" si="9"/>
        <v>0</v>
      </c>
      <c r="L60" s="177">
        <v>21</v>
      </c>
      <c r="M60" s="177">
        <f t="shared" si="10"/>
        <v>0</v>
      </c>
      <c r="N60" s="177">
        <v>0</v>
      </c>
      <c r="O60" s="177">
        <f t="shared" si="11"/>
        <v>0</v>
      </c>
      <c r="P60" s="177">
        <v>0</v>
      </c>
      <c r="Q60" s="177">
        <f t="shared" si="12"/>
        <v>0</v>
      </c>
      <c r="R60" s="177"/>
      <c r="S60" s="177" t="s">
        <v>128</v>
      </c>
      <c r="T60" s="178" t="s">
        <v>129</v>
      </c>
      <c r="U60" s="157">
        <v>0</v>
      </c>
      <c r="V60" s="157">
        <f t="shared" si="13"/>
        <v>0</v>
      </c>
      <c r="W60" s="157"/>
      <c r="X60" s="157" t="s">
        <v>187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188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2">
        <v>53</v>
      </c>
      <c r="B61" s="195" t="s">
        <v>639</v>
      </c>
      <c r="C61" s="181" t="s">
        <v>521</v>
      </c>
      <c r="D61" s="174" t="s">
        <v>469</v>
      </c>
      <c r="E61" s="175">
        <v>1</v>
      </c>
      <c r="F61" s="176"/>
      <c r="G61" s="177">
        <f t="shared" si="7"/>
        <v>0</v>
      </c>
      <c r="H61" s="176">
        <v>22</v>
      </c>
      <c r="I61" s="177">
        <f t="shared" si="8"/>
        <v>22</v>
      </c>
      <c r="J61" s="176">
        <v>0</v>
      </c>
      <c r="K61" s="177">
        <f t="shared" si="9"/>
        <v>0</v>
      </c>
      <c r="L61" s="177">
        <v>21</v>
      </c>
      <c r="M61" s="177">
        <f t="shared" si="10"/>
        <v>0</v>
      </c>
      <c r="N61" s="177">
        <v>0</v>
      </c>
      <c r="O61" s="177">
        <f t="shared" si="11"/>
        <v>0</v>
      </c>
      <c r="P61" s="177">
        <v>0</v>
      </c>
      <c r="Q61" s="177">
        <f t="shared" si="12"/>
        <v>0</v>
      </c>
      <c r="R61" s="177"/>
      <c r="S61" s="177" t="s">
        <v>128</v>
      </c>
      <c r="T61" s="178" t="s">
        <v>129</v>
      </c>
      <c r="U61" s="157">
        <v>0</v>
      </c>
      <c r="V61" s="157">
        <f t="shared" si="13"/>
        <v>0</v>
      </c>
      <c r="W61" s="157"/>
      <c r="X61" s="157" t="s">
        <v>187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188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54</v>
      </c>
      <c r="B62" s="195" t="s">
        <v>640</v>
      </c>
      <c r="C62" s="181" t="s">
        <v>522</v>
      </c>
      <c r="D62" s="174" t="s">
        <v>469</v>
      </c>
      <c r="E62" s="175">
        <v>1</v>
      </c>
      <c r="F62" s="176"/>
      <c r="G62" s="177">
        <f t="shared" si="7"/>
        <v>0</v>
      </c>
      <c r="H62" s="176">
        <v>4755</v>
      </c>
      <c r="I62" s="177">
        <f t="shared" si="8"/>
        <v>4755</v>
      </c>
      <c r="J62" s="176">
        <v>0</v>
      </c>
      <c r="K62" s="177">
        <f t="shared" si="9"/>
        <v>0</v>
      </c>
      <c r="L62" s="177">
        <v>21</v>
      </c>
      <c r="M62" s="177">
        <f t="shared" si="10"/>
        <v>0</v>
      </c>
      <c r="N62" s="177">
        <v>0</v>
      </c>
      <c r="O62" s="177">
        <f t="shared" si="11"/>
        <v>0</v>
      </c>
      <c r="P62" s="177">
        <v>0</v>
      </c>
      <c r="Q62" s="177">
        <f t="shared" si="12"/>
        <v>0</v>
      </c>
      <c r="R62" s="177"/>
      <c r="S62" s="177" t="s">
        <v>128</v>
      </c>
      <c r="T62" s="178" t="s">
        <v>129</v>
      </c>
      <c r="U62" s="157">
        <v>0</v>
      </c>
      <c r="V62" s="157">
        <f t="shared" si="13"/>
        <v>0</v>
      </c>
      <c r="W62" s="157"/>
      <c r="X62" s="157" t="s">
        <v>187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188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55</v>
      </c>
      <c r="B63" s="195" t="s">
        <v>640</v>
      </c>
      <c r="C63" s="181" t="s">
        <v>523</v>
      </c>
      <c r="D63" s="174" t="s">
        <v>469</v>
      </c>
      <c r="E63" s="175">
        <v>1</v>
      </c>
      <c r="F63" s="176"/>
      <c r="G63" s="177">
        <f t="shared" si="7"/>
        <v>0</v>
      </c>
      <c r="H63" s="176">
        <v>655</v>
      </c>
      <c r="I63" s="177">
        <f t="shared" si="8"/>
        <v>655</v>
      </c>
      <c r="J63" s="176">
        <v>0</v>
      </c>
      <c r="K63" s="177">
        <f t="shared" si="9"/>
        <v>0</v>
      </c>
      <c r="L63" s="177">
        <v>21</v>
      </c>
      <c r="M63" s="177">
        <f t="shared" si="10"/>
        <v>0</v>
      </c>
      <c r="N63" s="177">
        <v>0</v>
      </c>
      <c r="O63" s="177">
        <f t="shared" si="11"/>
        <v>0</v>
      </c>
      <c r="P63" s="177">
        <v>0</v>
      </c>
      <c r="Q63" s="177">
        <f t="shared" si="12"/>
        <v>0</v>
      </c>
      <c r="R63" s="177"/>
      <c r="S63" s="177" t="s">
        <v>128</v>
      </c>
      <c r="T63" s="178" t="s">
        <v>129</v>
      </c>
      <c r="U63" s="157">
        <v>0</v>
      </c>
      <c r="V63" s="157">
        <f t="shared" si="13"/>
        <v>0</v>
      </c>
      <c r="W63" s="157"/>
      <c r="X63" s="157" t="s">
        <v>187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188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56</v>
      </c>
      <c r="B64" s="195" t="s">
        <v>640</v>
      </c>
      <c r="C64" s="181" t="s">
        <v>524</v>
      </c>
      <c r="D64" s="174" t="s">
        <v>469</v>
      </c>
      <c r="E64" s="175">
        <v>1</v>
      </c>
      <c r="F64" s="176"/>
      <c r="G64" s="177">
        <f t="shared" si="7"/>
        <v>0</v>
      </c>
      <c r="H64" s="176">
        <v>644</v>
      </c>
      <c r="I64" s="177">
        <f t="shared" si="8"/>
        <v>644</v>
      </c>
      <c r="J64" s="176">
        <v>0</v>
      </c>
      <c r="K64" s="177">
        <f t="shared" si="9"/>
        <v>0</v>
      </c>
      <c r="L64" s="177">
        <v>21</v>
      </c>
      <c r="M64" s="177">
        <f t="shared" si="10"/>
        <v>0</v>
      </c>
      <c r="N64" s="177">
        <v>0</v>
      </c>
      <c r="O64" s="177">
        <f t="shared" si="11"/>
        <v>0</v>
      </c>
      <c r="P64" s="177">
        <v>0</v>
      </c>
      <c r="Q64" s="177">
        <f t="shared" si="12"/>
        <v>0</v>
      </c>
      <c r="R64" s="177"/>
      <c r="S64" s="177" t="s">
        <v>128</v>
      </c>
      <c r="T64" s="178" t="s">
        <v>129</v>
      </c>
      <c r="U64" s="157">
        <v>0</v>
      </c>
      <c r="V64" s="157">
        <f t="shared" si="13"/>
        <v>0</v>
      </c>
      <c r="W64" s="157"/>
      <c r="X64" s="157" t="s">
        <v>187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188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2">
        <v>57</v>
      </c>
      <c r="B65" s="195" t="s">
        <v>640</v>
      </c>
      <c r="C65" s="181" t="s">
        <v>525</v>
      </c>
      <c r="D65" s="174" t="s">
        <v>469</v>
      </c>
      <c r="E65" s="175">
        <v>1</v>
      </c>
      <c r="F65" s="176"/>
      <c r="G65" s="177">
        <f t="shared" si="7"/>
        <v>0</v>
      </c>
      <c r="H65" s="176">
        <v>98</v>
      </c>
      <c r="I65" s="177">
        <f t="shared" si="8"/>
        <v>98</v>
      </c>
      <c r="J65" s="176">
        <v>0</v>
      </c>
      <c r="K65" s="177">
        <f t="shared" si="9"/>
        <v>0</v>
      </c>
      <c r="L65" s="177">
        <v>21</v>
      </c>
      <c r="M65" s="177">
        <f t="shared" si="10"/>
        <v>0</v>
      </c>
      <c r="N65" s="177">
        <v>0</v>
      </c>
      <c r="O65" s="177">
        <f t="shared" si="11"/>
        <v>0</v>
      </c>
      <c r="P65" s="177">
        <v>0</v>
      </c>
      <c r="Q65" s="177">
        <f t="shared" si="12"/>
        <v>0</v>
      </c>
      <c r="R65" s="177"/>
      <c r="S65" s="177" t="s">
        <v>128</v>
      </c>
      <c r="T65" s="178" t="s">
        <v>129</v>
      </c>
      <c r="U65" s="157">
        <v>0</v>
      </c>
      <c r="V65" s="157">
        <f t="shared" si="13"/>
        <v>0</v>
      </c>
      <c r="W65" s="157"/>
      <c r="X65" s="157" t="s">
        <v>187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188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2">
        <v>58</v>
      </c>
      <c r="B66" s="194" t="s">
        <v>641</v>
      </c>
      <c r="C66" s="181" t="s">
        <v>526</v>
      </c>
      <c r="D66" s="174" t="s">
        <v>469</v>
      </c>
      <c r="E66" s="175">
        <v>1</v>
      </c>
      <c r="F66" s="176"/>
      <c r="G66" s="177">
        <f t="shared" si="7"/>
        <v>0</v>
      </c>
      <c r="H66" s="176">
        <v>124</v>
      </c>
      <c r="I66" s="177">
        <f t="shared" si="8"/>
        <v>124</v>
      </c>
      <c r="J66" s="176">
        <v>0</v>
      </c>
      <c r="K66" s="177">
        <f t="shared" si="9"/>
        <v>0</v>
      </c>
      <c r="L66" s="177">
        <v>21</v>
      </c>
      <c r="M66" s="177">
        <f t="shared" si="10"/>
        <v>0</v>
      </c>
      <c r="N66" s="177">
        <v>0</v>
      </c>
      <c r="O66" s="177">
        <f t="shared" si="11"/>
        <v>0</v>
      </c>
      <c r="P66" s="177">
        <v>0</v>
      </c>
      <c r="Q66" s="177">
        <f t="shared" si="12"/>
        <v>0</v>
      </c>
      <c r="R66" s="177"/>
      <c r="S66" s="177" t="s">
        <v>128</v>
      </c>
      <c r="T66" s="178" t="s">
        <v>129</v>
      </c>
      <c r="U66" s="157">
        <v>0</v>
      </c>
      <c r="V66" s="157">
        <f t="shared" si="13"/>
        <v>0</v>
      </c>
      <c r="W66" s="157"/>
      <c r="X66" s="157" t="s">
        <v>187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188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2">
        <v>59</v>
      </c>
      <c r="B67" s="194" t="s">
        <v>641</v>
      </c>
      <c r="C67" s="181" t="s">
        <v>527</v>
      </c>
      <c r="D67" s="174" t="s">
        <v>469</v>
      </c>
      <c r="E67" s="175">
        <v>1</v>
      </c>
      <c r="F67" s="176"/>
      <c r="G67" s="177">
        <f t="shared" si="7"/>
        <v>0</v>
      </c>
      <c r="H67" s="176">
        <v>36</v>
      </c>
      <c r="I67" s="177">
        <f t="shared" si="8"/>
        <v>36</v>
      </c>
      <c r="J67" s="176">
        <v>0</v>
      </c>
      <c r="K67" s="177">
        <f t="shared" si="9"/>
        <v>0</v>
      </c>
      <c r="L67" s="177">
        <v>21</v>
      </c>
      <c r="M67" s="177">
        <f t="shared" si="10"/>
        <v>0</v>
      </c>
      <c r="N67" s="177">
        <v>0</v>
      </c>
      <c r="O67" s="177">
        <f t="shared" si="11"/>
        <v>0</v>
      </c>
      <c r="P67" s="177">
        <v>0</v>
      </c>
      <c r="Q67" s="177">
        <f t="shared" si="12"/>
        <v>0</v>
      </c>
      <c r="R67" s="177"/>
      <c r="S67" s="177" t="s">
        <v>128</v>
      </c>
      <c r="T67" s="178" t="s">
        <v>129</v>
      </c>
      <c r="U67" s="157">
        <v>0</v>
      </c>
      <c r="V67" s="157">
        <f t="shared" si="13"/>
        <v>0</v>
      </c>
      <c r="W67" s="157"/>
      <c r="X67" s="157" t="s">
        <v>187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188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2">
        <v>60</v>
      </c>
      <c r="B68" s="194" t="s">
        <v>641</v>
      </c>
      <c r="C68" s="181" t="s">
        <v>527</v>
      </c>
      <c r="D68" s="174" t="s">
        <v>469</v>
      </c>
      <c r="E68" s="175">
        <v>1</v>
      </c>
      <c r="F68" s="176"/>
      <c r="G68" s="177">
        <f t="shared" si="7"/>
        <v>0</v>
      </c>
      <c r="H68" s="176">
        <v>36</v>
      </c>
      <c r="I68" s="177">
        <f t="shared" si="8"/>
        <v>36</v>
      </c>
      <c r="J68" s="176">
        <v>0</v>
      </c>
      <c r="K68" s="177">
        <f t="shared" si="9"/>
        <v>0</v>
      </c>
      <c r="L68" s="177">
        <v>21</v>
      </c>
      <c r="M68" s="177">
        <f t="shared" si="10"/>
        <v>0</v>
      </c>
      <c r="N68" s="177">
        <v>0</v>
      </c>
      <c r="O68" s="177">
        <f t="shared" si="11"/>
        <v>0</v>
      </c>
      <c r="P68" s="177">
        <v>0</v>
      </c>
      <c r="Q68" s="177">
        <f t="shared" si="12"/>
        <v>0</v>
      </c>
      <c r="R68" s="177"/>
      <c r="S68" s="177" t="s">
        <v>128</v>
      </c>
      <c r="T68" s="178" t="s">
        <v>129</v>
      </c>
      <c r="U68" s="157">
        <v>0</v>
      </c>
      <c r="V68" s="157">
        <f t="shared" si="13"/>
        <v>0</v>
      </c>
      <c r="W68" s="157"/>
      <c r="X68" s="157" t="s">
        <v>187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188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61</v>
      </c>
      <c r="B69" s="194" t="s">
        <v>641</v>
      </c>
      <c r="C69" s="181" t="s">
        <v>528</v>
      </c>
      <c r="D69" s="174" t="s">
        <v>469</v>
      </c>
      <c r="E69" s="175">
        <v>1</v>
      </c>
      <c r="F69" s="176"/>
      <c r="G69" s="177">
        <f t="shared" si="7"/>
        <v>0</v>
      </c>
      <c r="H69" s="176">
        <v>58</v>
      </c>
      <c r="I69" s="177">
        <f t="shared" si="8"/>
        <v>58</v>
      </c>
      <c r="J69" s="176">
        <v>0</v>
      </c>
      <c r="K69" s="177">
        <f t="shared" si="9"/>
        <v>0</v>
      </c>
      <c r="L69" s="177">
        <v>21</v>
      </c>
      <c r="M69" s="177">
        <f t="shared" si="10"/>
        <v>0</v>
      </c>
      <c r="N69" s="177">
        <v>0</v>
      </c>
      <c r="O69" s="177">
        <f t="shared" si="11"/>
        <v>0</v>
      </c>
      <c r="P69" s="177">
        <v>0</v>
      </c>
      <c r="Q69" s="177">
        <f t="shared" si="12"/>
        <v>0</v>
      </c>
      <c r="R69" s="177"/>
      <c r="S69" s="177" t="s">
        <v>128</v>
      </c>
      <c r="T69" s="178" t="s">
        <v>129</v>
      </c>
      <c r="U69" s="157">
        <v>0</v>
      </c>
      <c r="V69" s="157">
        <f t="shared" si="13"/>
        <v>0</v>
      </c>
      <c r="W69" s="157"/>
      <c r="X69" s="157" t="s">
        <v>187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188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2">
        <v>62</v>
      </c>
      <c r="B70" s="194" t="s">
        <v>641</v>
      </c>
      <c r="C70" s="181" t="s">
        <v>529</v>
      </c>
      <c r="D70" s="174" t="s">
        <v>469</v>
      </c>
      <c r="E70" s="175">
        <v>1</v>
      </c>
      <c r="F70" s="176"/>
      <c r="G70" s="177">
        <f t="shared" si="7"/>
        <v>0</v>
      </c>
      <c r="H70" s="176">
        <v>112</v>
      </c>
      <c r="I70" s="177">
        <f t="shared" si="8"/>
        <v>112</v>
      </c>
      <c r="J70" s="176">
        <v>0</v>
      </c>
      <c r="K70" s="177">
        <f t="shared" si="9"/>
        <v>0</v>
      </c>
      <c r="L70" s="177">
        <v>21</v>
      </c>
      <c r="M70" s="177">
        <f t="shared" si="10"/>
        <v>0</v>
      </c>
      <c r="N70" s="177">
        <v>0</v>
      </c>
      <c r="O70" s="177">
        <f t="shared" si="11"/>
        <v>0</v>
      </c>
      <c r="P70" s="177">
        <v>0</v>
      </c>
      <c r="Q70" s="177">
        <f t="shared" si="12"/>
        <v>0</v>
      </c>
      <c r="R70" s="177"/>
      <c r="S70" s="177" t="s">
        <v>128</v>
      </c>
      <c r="T70" s="178" t="s">
        <v>129</v>
      </c>
      <c r="U70" s="157">
        <v>0</v>
      </c>
      <c r="V70" s="157">
        <f t="shared" si="13"/>
        <v>0</v>
      </c>
      <c r="W70" s="157"/>
      <c r="X70" s="157" t="s">
        <v>187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188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63</v>
      </c>
      <c r="B71" s="194" t="s">
        <v>641</v>
      </c>
      <c r="C71" s="181" t="s">
        <v>530</v>
      </c>
      <c r="D71" s="174" t="s">
        <v>469</v>
      </c>
      <c r="E71" s="175">
        <v>1</v>
      </c>
      <c r="F71" s="176"/>
      <c r="G71" s="177">
        <f t="shared" si="7"/>
        <v>0</v>
      </c>
      <c r="H71" s="176">
        <v>112</v>
      </c>
      <c r="I71" s="177">
        <f t="shared" si="8"/>
        <v>112</v>
      </c>
      <c r="J71" s="176">
        <v>0</v>
      </c>
      <c r="K71" s="177">
        <f t="shared" si="9"/>
        <v>0</v>
      </c>
      <c r="L71" s="177">
        <v>21</v>
      </c>
      <c r="M71" s="177">
        <f t="shared" si="10"/>
        <v>0</v>
      </c>
      <c r="N71" s="177">
        <v>0</v>
      </c>
      <c r="O71" s="177">
        <f t="shared" si="11"/>
        <v>0</v>
      </c>
      <c r="P71" s="177">
        <v>0</v>
      </c>
      <c r="Q71" s="177">
        <f t="shared" si="12"/>
        <v>0</v>
      </c>
      <c r="R71" s="177"/>
      <c r="S71" s="177" t="s">
        <v>128</v>
      </c>
      <c r="T71" s="178" t="s">
        <v>129</v>
      </c>
      <c r="U71" s="157">
        <v>0</v>
      </c>
      <c r="V71" s="157">
        <f t="shared" si="13"/>
        <v>0</v>
      </c>
      <c r="W71" s="157"/>
      <c r="X71" s="157" t="s">
        <v>187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188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2">
        <v>64</v>
      </c>
      <c r="B72" s="195" t="s">
        <v>642</v>
      </c>
      <c r="C72" s="181" t="s">
        <v>531</v>
      </c>
      <c r="D72" s="174" t="s">
        <v>469</v>
      </c>
      <c r="E72" s="175">
        <v>1</v>
      </c>
      <c r="F72" s="176"/>
      <c r="G72" s="177">
        <f t="shared" si="7"/>
        <v>0</v>
      </c>
      <c r="H72" s="176">
        <v>14</v>
      </c>
      <c r="I72" s="177">
        <f t="shared" si="8"/>
        <v>14</v>
      </c>
      <c r="J72" s="176">
        <v>0</v>
      </c>
      <c r="K72" s="177">
        <f t="shared" si="9"/>
        <v>0</v>
      </c>
      <c r="L72" s="177">
        <v>21</v>
      </c>
      <c r="M72" s="177">
        <f t="shared" si="10"/>
        <v>0</v>
      </c>
      <c r="N72" s="177">
        <v>0</v>
      </c>
      <c r="O72" s="177">
        <f t="shared" si="11"/>
        <v>0</v>
      </c>
      <c r="P72" s="177">
        <v>0</v>
      </c>
      <c r="Q72" s="177">
        <f t="shared" si="12"/>
        <v>0</v>
      </c>
      <c r="R72" s="177"/>
      <c r="S72" s="177" t="s">
        <v>128</v>
      </c>
      <c r="T72" s="178" t="s">
        <v>129</v>
      </c>
      <c r="U72" s="157">
        <v>0</v>
      </c>
      <c r="V72" s="157">
        <f t="shared" si="13"/>
        <v>0</v>
      </c>
      <c r="W72" s="157"/>
      <c r="X72" s="157" t="s">
        <v>187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188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2">
        <v>65</v>
      </c>
      <c r="B73" s="195" t="s">
        <v>642</v>
      </c>
      <c r="C73" s="181" t="s">
        <v>532</v>
      </c>
      <c r="D73" s="174" t="s">
        <v>469</v>
      </c>
      <c r="E73" s="175">
        <v>1</v>
      </c>
      <c r="F73" s="176"/>
      <c r="G73" s="177">
        <f t="shared" ref="G73:G75" si="14">ROUND(E73*F73,2)</f>
        <v>0</v>
      </c>
      <c r="H73" s="176">
        <v>14</v>
      </c>
      <c r="I73" s="177">
        <f t="shared" ref="I73:I75" si="15">ROUND(E73*H73,2)</f>
        <v>14</v>
      </c>
      <c r="J73" s="176">
        <v>0</v>
      </c>
      <c r="K73" s="177">
        <f t="shared" ref="K73:K75" si="16">ROUND(E73*J73,2)</f>
        <v>0</v>
      </c>
      <c r="L73" s="177">
        <v>21</v>
      </c>
      <c r="M73" s="177">
        <f t="shared" ref="M73:M75" si="17">G73*(1+L73/100)</f>
        <v>0</v>
      </c>
      <c r="N73" s="177">
        <v>0</v>
      </c>
      <c r="O73" s="177">
        <f t="shared" ref="O73:O75" si="18">ROUND(E73*N73,2)</f>
        <v>0</v>
      </c>
      <c r="P73" s="177">
        <v>0</v>
      </c>
      <c r="Q73" s="177">
        <f t="shared" ref="Q73:Q75" si="19">ROUND(E73*P73,2)</f>
        <v>0</v>
      </c>
      <c r="R73" s="177"/>
      <c r="S73" s="177" t="s">
        <v>128</v>
      </c>
      <c r="T73" s="178" t="s">
        <v>129</v>
      </c>
      <c r="U73" s="157">
        <v>0</v>
      </c>
      <c r="V73" s="157">
        <f t="shared" ref="V73:V75" si="20">ROUND(E73*U73,2)</f>
        <v>0</v>
      </c>
      <c r="W73" s="157"/>
      <c r="X73" s="157" t="s">
        <v>187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188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2">
        <v>66</v>
      </c>
      <c r="B74" s="195" t="s">
        <v>642</v>
      </c>
      <c r="C74" s="181" t="s">
        <v>533</v>
      </c>
      <c r="D74" s="174" t="s">
        <v>469</v>
      </c>
      <c r="E74" s="175">
        <v>1</v>
      </c>
      <c r="F74" s="176"/>
      <c r="G74" s="177">
        <f t="shared" si="14"/>
        <v>0</v>
      </c>
      <c r="H74" s="176">
        <v>198</v>
      </c>
      <c r="I74" s="177">
        <f t="shared" si="15"/>
        <v>198</v>
      </c>
      <c r="J74" s="176">
        <v>0</v>
      </c>
      <c r="K74" s="177">
        <f t="shared" si="16"/>
        <v>0</v>
      </c>
      <c r="L74" s="177">
        <v>21</v>
      </c>
      <c r="M74" s="177">
        <f t="shared" si="17"/>
        <v>0</v>
      </c>
      <c r="N74" s="177">
        <v>0</v>
      </c>
      <c r="O74" s="177">
        <f t="shared" si="18"/>
        <v>0</v>
      </c>
      <c r="P74" s="177">
        <v>0</v>
      </c>
      <c r="Q74" s="177">
        <f t="shared" si="19"/>
        <v>0</v>
      </c>
      <c r="R74" s="177"/>
      <c r="S74" s="177" t="s">
        <v>128</v>
      </c>
      <c r="T74" s="178" t="s">
        <v>129</v>
      </c>
      <c r="U74" s="157">
        <v>0</v>
      </c>
      <c r="V74" s="157">
        <f t="shared" si="20"/>
        <v>0</v>
      </c>
      <c r="W74" s="157"/>
      <c r="X74" s="157" t="s">
        <v>187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188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2">
        <v>67</v>
      </c>
      <c r="B75" s="194" t="s">
        <v>643</v>
      </c>
      <c r="C75" s="181" t="s">
        <v>533</v>
      </c>
      <c r="D75" s="174" t="s">
        <v>469</v>
      </c>
      <c r="E75" s="175">
        <v>1</v>
      </c>
      <c r="F75" s="176"/>
      <c r="G75" s="177">
        <f t="shared" si="14"/>
        <v>0</v>
      </c>
      <c r="H75" s="176">
        <v>198</v>
      </c>
      <c r="I75" s="177">
        <f t="shared" si="15"/>
        <v>198</v>
      </c>
      <c r="J75" s="176">
        <v>0</v>
      </c>
      <c r="K75" s="177">
        <f t="shared" si="16"/>
        <v>0</v>
      </c>
      <c r="L75" s="177">
        <v>21</v>
      </c>
      <c r="M75" s="177">
        <f t="shared" si="17"/>
        <v>0</v>
      </c>
      <c r="N75" s="177">
        <v>0</v>
      </c>
      <c r="O75" s="177">
        <f t="shared" si="18"/>
        <v>0</v>
      </c>
      <c r="P75" s="177">
        <v>0</v>
      </c>
      <c r="Q75" s="177">
        <f t="shared" si="19"/>
        <v>0</v>
      </c>
      <c r="R75" s="177"/>
      <c r="S75" s="177" t="s">
        <v>128</v>
      </c>
      <c r="T75" s="178" t="s">
        <v>129</v>
      </c>
      <c r="U75" s="157">
        <v>0</v>
      </c>
      <c r="V75" s="157">
        <f t="shared" si="20"/>
        <v>0</v>
      </c>
      <c r="W75" s="157"/>
      <c r="X75" s="157" t="s">
        <v>187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188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59" t="s">
        <v>123</v>
      </c>
      <c r="B76" s="196" t="s">
        <v>70</v>
      </c>
      <c r="C76" s="180" t="s">
        <v>71</v>
      </c>
      <c r="D76" s="161"/>
      <c r="E76" s="162"/>
      <c r="F76" s="163"/>
      <c r="G76" s="163">
        <f>SUMIF(AG77:AG109,"&lt;&gt;NOR",G77:G109)</f>
        <v>0</v>
      </c>
      <c r="H76" s="163"/>
      <c r="I76" s="163">
        <f>SUM(I77:I109)</f>
        <v>63378</v>
      </c>
      <c r="J76" s="163"/>
      <c r="K76" s="163">
        <f>SUM(K77:K109)</f>
        <v>3805</v>
      </c>
      <c r="L76" s="163"/>
      <c r="M76" s="163">
        <f>SUM(M77:M109)</f>
        <v>0</v>
      </c>
      <c r="N76" s="163"/>
      <c r="O76" s="163">
        <f>SUM(O77:O109)</f>
        <v>0</v>
      </c>
      <c r="P76" s="163"/>
      <c r="Q76" s="163">
        <f>SUM(Q77:Q109)</f>
        <v>0</v>
      </c>
      <c r="R76" s="163"/>
      <c r="S76" s="163"/>
      <c r="T76" s="164"/>
      <c r="U76" s="158"/>
      <c r="V76" s="158">
        <f>SUM(V77:V109)</f>
        <v>0</v>
      </c>
      <c r="W76" s="158"/>
      <c r="X76" s="158"/>
      <c r="AG76" t="s">
        <v>124</v>
      </c>
    </row>
    <row r="77" spans="1:60" outlineLevel="1" x14ac:dyDescent="0.2">
      <c r="A77" s="172">
        <v>68</v>
      </c>
      <c r="B77" s="197" t="s">
        <v>644</v>
      </c>
      <c r="C77" s="181" t="s">
        <v>534</v>
      </c>
      <c r="D77" s="174" t="s">
        <v>469</v>
      </c>
      <c r="E77" s="175">
        <v>1</v>
      </c>
      <c r="F77" s="176"/>
      <c r="G77" s="177">
        <f t="shared" ref="G77:G109" si="21">ROUND(E77*F77,2)</f>
        <v>0</v>
      </c>
      <c r="H77" s="176">
        <v>0</v>
      </c>
      <c r="I77" s="177">
        <f t="shared" ref="I77:I109" si="22">ROUND(E77*H77,2)</f>
        <v>0</v>
      </c>
      <c r="J77" s="176">
        <v>465</v>
      </c>
      <c r="K77" s="177">
        <f t="shared" ref="K77:K109" si="23">ROUND(E77*J77,2)</f>
        <v>465</v>
      </c>
      <c r="L77" s="177">
        <v>21</v>
      </c>
      <c r="M77" s="177">
        <f t="shared" ref="M77:M109" si="24">G77*(1+L77/100)</f>
        <v>0</v>
      </c>
      <c r="N77" s="177">
        <v>0</v>
      </c>
      <c r="O77" s="177">
        <f t="shared" ref="O77:O109" si="25">ROUND(E77*N77,2)</f>
        <v>0</v>
      </c>
      <c r="P77" s="177">
        <v>0</v>
      </c>
      <c r="Q77" s="177">
        <f t="shared" ref="Q77:Q109" si="26">ROUND(E77*P77,2)</f>
        <v>0</v>
      </c>
      <c r="R77" s="177"/>
      <c r="S77" s="177" t="s">
        <v>128</v>
      </c>
      <c r="T77" s="178" t="s">
        <v>129</v>
      </c>
      <c r="U77" s="157">
        <v>0</v>
      </c>
      <c r="V77" s="157">
        <f t="shared" ref="V77:V109" si="27">ROUND(E77*U77,2)</f>
        <v>0</v>
      </c>
      <c r="W77" s="157"/>
      <c r="X77" s="157" t="s">
        <v>130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495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2">
        <v>69</v>
      </c>
      <c r="B78" s="198" t="s">
        <v>645</v>
      </c>
      <c r="C78" s="181" t="s">
        <v>535</v>
      </c>
      <c r="D78" s="174" t="s">
        <v>469</v>
      </c>
      <c r="E78" s="175">
        <v>1</v>
      </c>
      <c r="F78" s="176"/>
      <c r="G78" s="177">
        <f t="shared" si="21"/>
        <v>0</v>
      </c>
      <c r="H78" s="176">
        <v>0</v>
      </c>
      <c r="I78" s="177">
        <f t="shared" si="22"/>
        <v>0</v>
      </c>
      <c r="J78" s="176">
        <v>1240</v>
      </c>
      <c r="K78" s="177">
        <f t="shared" si="23"/>
        <v>1240</v>
      </c>
      <c r="L78" s="177">
        <v>21</v>
      </c>
      <c r="M78" s="177">
        <f t="shared" si="24"/>
        <v>0</v>
      </c>
      <c r="N78" s="177">
        <v>0</v>
      </c>
      <c r="O78" s="177">
        <f t="shared" si="25"/>
        <v>0</v>
      </c>
      <c r="P78" s="177">
        <v>0</v>
      </c>
      <c r="Q78" s="177">
        <f t="shared" si="26"/>
        <v>0</v>
      </c>
      <c r="R78" s="177"/>
      <c r="S78" s="177" t="s">
        <v>128</v>
      </c>
      <c r="T78" s="178" t="s">
        <v>129</v>
      </c>
      <c r="U78" s="157">
        <v>0</v>
      </c>
      <c r="V78" s="157">
        <f t="shared" si="27"/>
        <v>0</v>
      </c>
      <c r="W78" s="157"/>
      <c r="X78" s="157" t="s">
        <v>130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495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2">
        <v>70</v>
      </c>
      <c r="B79" s="198" t="s">
        <v>646</v>
      </c>
      <c r="C79" s="181" t="s">
        <v>536</v>
      </c>
      <c r="D79" s="174" t="s">
        <v>469</v>
      </c>
      <c r="E79" s="175">
        <v>1</v>
      </c>
      <c r="F79" s="176"/>
      <c r="G79" s="177">
        <f t="shared" si="21"/>
        <v>0</v>
      </c>
      <c r="H79" s="176">
        <v>0</v>
      </c>
      <c r="I79" s="177">
        <f t="shared" si="22"/>
        <v>0</v>
      </c>
      <c r="J79" s="176">
        <v>2100</v>
      </c>
      <c r="K79" s="177">
        <f t="shared" si="23"/>
        <v>2100</v>
      </c>
      <c r="L79" s="177">
        <v>21</v>
      </c>
      <c r="M79" s="177">
        <f t="shared" si="24"/>
        <v>0</v>
      </c>
      <c r="N79" s="177">
        <v>0</v>
      </c>
      <c r="O79" s="177">
        <f t="shared" si="25"/>
        <v>0</v>
      </c>
      <c r="P79" s="177">
        <v>0</v>
      </c>
      <c r="Q79" s="177">
        <f t="shared" si="26"/>
        <v>0</v>
      </c>
      <c r="R79" s="177"/>
      <c r="S79" s="177" t="s">
        <v>128</v>
      </c>
      <c r="T79" s="178" t="s">
        <v>129</v>
      </c>
      <c r="U79" s="157">
        <v>0</v>
      </c>
      <c r="V79" s="157">
        <f t="shared" si="27"/>
        <v>0</v>
      </c>
      <c r="W79" s="157"/>
      <c r="X79" s="157" t="s">
        <v>537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538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71</v>
      </c>
      <c r="B80" s="198" t="s">
        <v>647</v>
      </c>
      <c r="C80" s="181" t="s">
        <v>539</v>
      </c>
      <c r="D80" s="174" t="s">
        <v>469</v>
      </c>
      <c r="E80" s="175">
        <v>1</v>
      </c>
      <c r="F80" s="176"/>
      <c r="G80" s="177">
        <f t="shared" si="21"/>
        <v>0</v>
      </c>
      <c r="H80" s="176">
        <v>252</v>
      </c>
      <c r="I80" s="177">
        <f t="shared" si="22"/>
        <v>252</v>
      </c>
      <c r="J80" s="176">
        <v>0</v>
      </c>
      <c r="K80" s="177">
        <f t="shared" si="23"/>
        <v>0</v>
      </c>
      <c r="L80" s="177">
        <v>21</v>
      </c>
      <c r="M80" s="177">
        <f t="shared" si="24"/>
        <v>0</v>
      </c>
      <c r="N80" s="177">
        <v>0</v>
      </c>
      <c r="O80" s="177">
        <f t="shared" si="25"/>
        <v>0</v>
      </c>
      <c r="P80" s="177">
        <v>0</v>
      </c>
      <c r="Q80" s="177">
        <f t="shared" si="26"/>
        <v>0</v>
      </c>
      <c r="R80" s="177"/>
      <c r="S80" s="177" t="s">
        <v>128</v>
      </c>
      <c r="T80" s="178" t="s">
        <v>129</v>
      </c>
      <c r="U80" s="157">
        <v>0</v>
      </c>
      <c r="V80" s="157">
        <f t="shared" si="27"/>
        <v>0</v>
      </c>
      <c r="W80" s="157"/>
      <c r="X80" s="157" t="s">
        <v>187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188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2">
        <v>72</v>
      </c>
      <c r="B81" s="198" t="s">
        <v>648</v>
      </c>
      <c r="C81" s="181" t="s">
        <v>539</v>
      </c>
      <c r="D81" s="174" t="s">
        <v>469</v>
      </c>
      <c r="E81" s="175">
        <v>1</v>
      </c>
      <c r="F81" s="176"/>
      <c r="G81" s="177">
        <f t="shared" si="21"/>
        <v>0</v>
      </c>
      <c r="H81" s="176">
        <v>252</v>
      </c>
      <c r="I81" s="177">
        <f t="shared" si="22"/>
        <v>252</v>
      </c>
      <c r="J81" s="176">
        <v>0</v>
      </c>
      <c r="K81" s="177">
        <f t="shared" si="23"/>
        <v>0</v>
      </c>
      <c r="L81" s="177">
        <v>21</v>
      </c>
      <c r="M81" s="177">
        <f t="shared" si="24"/>
        <v>0</v>
      </c>
      <c r="N81" s="177">
        <v>0</v>
      </c>
      <c r="O81" s="177">
        <f t="shared" si="25"/>
        <v>0</v>
      </c>
      <c r="P81" s="177">
        <v>0</v>
      </c>
      <c r="Q81" s="177">
        <f t="shared" si="26"/>
        <v>0</v>
      </c>
      <c r="R81" s="177"/>
      <c r="S81" s="177" t="s">
        <v>128</v>
      </c>
      <c r="T81" s="178" t="s">
        <v>129</v>
      </c>
      <c r="U81" s="157">
        <v>0</v>
      </c>
      <c r="V81" s="157">
        <f t="shared" si="27"/>
        <v>0</v>
      </c>
      <c r="W81" s="157"/>
      <c r="X81" s="157" t="s">
        <v>187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188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2">
        <v>73</v>
      </c>
      <c r="B82" s="198" t="s">
        <v>649</v>
      </c>
      <c r="C82" s="181" t="s">
        <v>539</v>
      </c>
      <c r="D82" s="174" t="s">
        <v>469</v>
      </c>
      <c r="E82" s="175">
        <v>1</v>
      </c>
      <c r="F82" s="176"/>
      <c r="G82" s="177">
        <f t="shared" si="21"/>
        <v>0</v>
      </c>
      <c r="H82" s="176">
        <v>252</v>
      </c>
      <c r="I82" s="177">
        <f t="shared" si="22"/>
        <v>252</v>
      </c>
      <c r="J82" s="176">
        <v>0</v>
      </c>
      <c r="K82" s="177">
        <f t="shared" si="23"/>
        <v>0</v>
      </c>
      <c r="L82" s="177">
        <v>21</v>
      </c>
      <c r="M82" s="177">
        <f t="shared" si="24"/>
        <v>0</v>
      </c>
      <c r="N82" s="177">
        <v>0</v>
      </c>
      <c r="O82" s="177">
        <f t="shared" si="25"/>
        <v>0</v>
      </c>
      <c r="P82" s="177">
        <v>0</v>
      </c>
      <c r="Q82" s="177">
        <f t="shared" si="26"/>
        <v>0</v>
      </c>
      <c r="R82" s="177"/>
      <c r="S82" s="177" t="s">
        <v>128</v>
      </c>
      <c r="T82" s="178" t="s">
        <v>129</v>
      </c>
      <c r="U82" s="157">
        <v>0</v>
      </c>
      <c r="V82" s="157">
        <f t="shared" si="27"/>
        <v>0</v>
      </c>
      <c r="W82" s="157"/>
      <c r="X82" s="157" t="s">
        <v>187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188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2">
        <v>74</v>
      </c>
      <c r="B83" s="198" t="s">
        <v>650</v>
      </c>
      <c r="C83" s="181" t="s">
        <v>540</v>
      </c>
      <c r="D83" s="174" t="s">
        <v>469</v>
      </c>
      <c r="E83" s="175">
        <v>1</v>
      </c>
      <c r="F83" s="176"/>
      <c r="G83" s="177">
        <f t="shared" si="21"/>
        <v>0</v>
      </c>
      <c r="H83" s="176">
        <v>560</v>
      </c>
      <c r="I83" s="177">
        <f t="shared" si="22"/>
        <v>560</v>
      </c>
      <c r="J83" s="176">
        <v>0</v>
      </c>
      <c r="K83" s="177">
        <f t="shared" si="23"/>
        <v>0</v>
      </c>
      <c r="L83" s="177">
        <v>21</v>
      </c>
      <c r="M83" s="177">
        <f t="shared" si="24"/>
        <v>0</v>
      </c>
      <c r="N83" s="177">
        <v>0</v>
      </c>
      <c r="O83" s="177">
        <f t="shared" si="25"/>
        <v>0</v>
      </c>
      <c r="P83" s="177">
        <v>0</v>
      </c>
      <c r="Q83" s="177">
        <f t="shared" si="26"/>
        <v>0</v>
      </c>
      <c r="R83" s="177"/>
      <c r="S83" s="177" t="s">
        <v>128</v>
      </c>
      <c r="T83" s="178" t="s">
        <v>129</v>
      </c>
      <c r="U83" s="157">
        <v>0</v>
      </c>
      <c r="V83" s="157">
        <f t="shared" si="27"/>
        <v>0</v>
      </c>
      <c r="W83" s="157"/>
      <c r="X83" s="157" t="s">
        <v>187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188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2">
        <v>75</v>
      </c>
      <c r="B84" s="198" t="s">
        <v>651</v>
      </c>
      <c r="C84" s="181" t="s">
        <v>540</v>
      </c>
      <c r="D84" s="174" t="s">
        <v>469</v>
      </c>
      <c r="E84" s="175">
        <v>1</v>
      </c>
      <c r="F84" s="176"/>
      <c r="G84" s="177">
        <f t="shared" si="21"/>
        <v>0</v>
      </c>
      <c r="H84" s="176">
        <v>560</v>
      </c>
      <c r="I84" s="177">
        <f t="shared" si="22"/>
        <v>560</v>
      </c>
      <c r="J84" s="176">
        <v>0</v>
      </c>
      <c r="K84" s="177">
        <f t="shared" si="23"/>
        <v>0</v>
      </c>
      <c r="L84" s="177">
        <v>21</v>
      </c>
      <c r="M84" s="177">
        <f t="shared" si="24"/>
        <v>0</v>
      </c>
      <c r="N84" s="177">
        <v>0</v>
      </c>
      <c r="O84" s="177">
        <f t="shared" si="25"/>
        <v>0</v>
      </c>
      <c r="P84" s="177">
        <v>0</v>
      </c>
      <c r="Q84" s="177">
        <f t="shared" si="26"/>
        <v>0</v>
      </c>
      <c r="R84" s="177"/>
      <c r="S84" s="177" t="s">
        <v>128</v>
      </c>
      <c r="T84" s="178" t="s">
        <v>129</v>
      </c>
      <c r="U84" s="157">
        <v>0</v>
      </c>
      <c r="V84" s="157">
        <f t="shared" si="27"/>
        <v>0</v>
      </c>
      <c r="W84" s="157"/>
      <c r="X84" s="157" t="s">
        <v>187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188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2">
        <v>76</v>
      </c>
      <c r="B85" s="198" t="s">
        <v>652</v>
      </c>
      <c r="C85" s="181" t="s">
        <v>540</v>
      </c>
      <c r="D85" s="174" t="s">
        <v>469</v>
      </c>
      <c r="E85" s="175">
        <v>1</v>
      </c>
      <c r="F85" s="176"/>
      <c r="G85" s="177">
        <f t="shared" si="21"/>
        <v>0</v>
      </c>
      <c r="H85" s="176">
        <v>560</v>
      </c>
      <c r="I85" s="177">
        <f t="shared" si="22"/>
        <v>560</v>
      </c>
      <c r="J85" s="176">
        <v>0</v>
      </c>
      <c r="K85" s="177">
        <f t="shared" si="23"/>
        <v>0</v>
      </c>
      <c r="L85" s="177">
        <v>21</v>
      </c>
      <c r="M85" s="177">
        <f t="shared" si="24"/>
        <v>0</v>
      </c>
      <c r="N85" s="177">
        <v>0</v>
      </c>
      <c r="O85" s="177">
        <f t="shared" si="25"/>
        <v>0</v>
      </c>
      <c r="P85" s="177">
        <v>0</v>
      </c>
      <c r="Q85" s="177">
        <f t="shared" si="26"/>
        <v>0</v>
      </c>
      <c r="R85" s="177"/>
      <c r="S85" s="177" t="s">
        <v>128</v>
      </c>
      <c r="T85" s="178" t="s">
        <v>129</v>
      </c>
      <c r="U85" s="157">
        <v>0</v>
      </c>
      <c r="V85" s="157">
        <f t="shared" si="27"/>
        <v>0</v>
      </c>
      <c r="W85" s="157"/>
      <c r="X85" s="157" t="s">
        <v>187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188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2">
        <v>77</v>
      </c>
      <c r="B86" s="198" t="s">
        <v>653</v>
      </c>
      <c r="C86" s="181" t="s">
        <v>540</v>
      </c>
      <c r="D86" s="174" t="s">
        <v>469</v>
      </c>
      <c r="E86" s="175">
        <v>1</v>
      </c>
      <c r="F86" s="176"/>
      <c r="G86" s="177">
        <f t="shared" si="21"/>
        <v>0</v>
      </c>
      <c r="H86" s="176">
        <v>560</v>
      </c>
      <c r="I86" s="177">
        <f t="shared" si="22"/>
        <v>560</v>
      </c>
      <c r="J86" s="176">
        <v>0</v>
      </c>
      <c r="K86" s="177">
        <f t="shared" si="23"/>
        <v>0</v>
      </c>
      <c r="L86" s="177">
        <v>21</v>
      </c>
      <c r="M86" s="177">
        <f t="shared" si="24"/>
        <v>0</v>
      </c>
      <c r="N86" s="177">
        <v>0</v>
      </c>
      <c r="O86" s="177">
        <f t="shared" si="25"/>
        <v>0</v>
      </c>
      <c r="P86" s="177">
        <v>0</v>
      </c>
      <c r="Q86" s="177">
        <f t="shared" si="26"/>
        <v>0</v>
      </c>
      <c r="R86" s="177"/>
      <c r="S86" s="177" t="s">
        <v>128</v>
      </c>
      <c r="T86" s="178" t="s">
        <v>129</v>
      </c>
      <c r="U86" s="157">
        <v>0</v>
      </c>
      <c r="V86" s="157">
        <f t="shared" si="27"/>
        <v>0</v>
      </c>
      <c r="W86" s="157"/>
      <c r="X86" s="157" t="s">
        <v>187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188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2">
        <v>78</v>
      </c>
      <c r="B87" s="198" t="s">
        <v>654</v>
      </c>
      <c r="C87" s="181" t="s">
        <v>540</v>
      </c>
      <c r="D87" s="174" t="s">
        <v>469</v>
      </c>
      <c r="E87" s="175">
        <v>1</v>
      </c>
      <c r="F87" s="176"/>
      <c r="G87" s="177">
        <f t="shared" si="21"/>
        <v>0</v>
      </c>
      <c r="H87" s="176">
        <v>560</v>
      </c>
      <c r="I87" s="177">
        <f t="shared" si="22"/>
        <v>560</v>
      </c>
      <c r="J87" s="176">
        <v>0</v>
      </c>
      <c r="K87" s="177">
        <f t="shared" si="23"/>
        <v>0</v>
      </c>
      <c r="L87" s="177">
        <v>21</v>
      </c>
      <c r="M87" s="177">
        <f t="shared" si="24"/>
        <v>0</v>
      </c>
      <c r="N87" s="177">
        <v>0</v>
      </c>
      <c r="O87" s="177">
        <f t="shared" si="25"/>
        <v>0</v>
      </c>
      <c r="P87" s="177">
        <v>0</v>
      </c>
      <c r="Q87" s="177">
        <f t="shared" si="26"/>
        <v>0</v>
      </c>
      <c r="R87" s="177"/>
      <c r="S87" s="177" t="s">
        <v>128</v>
      </c>
      <c r="T87" s="178" t="s">
        <v>129</v>
      </c>
      <c r="U87" s="157">
        <v>0</v>
      </c>
      <c r="V87" s="157">
        <f t="shared" si="27"/>
        <v>0</v>
      </c>
      <c r="W87" s="157"/>
      <c r="X87" s="157" t="s">
        <v>187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188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2">
        <v>79</v>
      </c>
      <c r="B88" s="198" t="s">
        <v>640</v>
      </c>
      <c r="C88" s="181" t="s">
        <v>540</v>
      </c>
      <c r="D88" s="174" t="s">
        <v>469</v>
      </c>
      <c r="E88" s="175">
        <v>1</v>
      </c>
      <c r="F88" s="176"/>
      <c r="G88" s="177">
        <f t="shared" si="21"/>
        <v>0</v>
      </c>
      <c r="H88" s="176">
        <v>560</v>
      </c>
      <c r="I88" s="177">
        <f t="shared" si="22"/>
        <v>560</v>
      </c>
      <c r="J88" s="176">
        <v>0</v>
      </c>
      <c r="K88" s="177">
        <f t="shared" si="23"/>
        <v>0</v>
      </c>
      <c r="L88" s="177">
        <v>21</v>
      </c>
      <c r="M88" s="177">
        <f t="shared" si="24"/>
        <v>0</v>
      </c>
      <c r="N88" s="177">
        <v>0</v>
      </c>
      <c r="O88" s="177">
        <f t="shared" si="25"/>
        <v>0</v>
      </c>
      <c r="P88" s="177">
        <v>0</v>
      </c>
      <c r="Q88" s="177">
        <f t="shared" si="26"/>
        <v>0</v>
      </c>
      <c r="R88" s="177"/>
      <c r="S88" s="177" t="s">
        <v>128</v>
      </c>
      <c r="T88" s="178" t="s">
        <v>129</v>
      </c>
      <c r="U88" s="157">
        <v>0</v>
      </c>
      <c r="V88" s="157">
        <f t="shared" si="27"/>
        <v>0</v>
      </c>
      <c r="W88" s="157"/>
      <c r="X88" s="157" t="s">
        <v>187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188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72">
        <v>80</v>
      </c>
      <c r="B89" s="198" t="s">
        <v>655</v>
      </c>
      <c r="C89" s="181" t="s">
        <v>540</v>
      </c>
      <c r="D89" s="174" t="s">
        <v>469</v>
      </c>
      <c r="E89" s="175">
        <v>1</v>
      </c>
      <c r="F89" s="176"/>
      <c r="G89" s="177">
        <f t="shared" si="21"/>
        <v>0</v>
      </c>
      <c r="H89" s="176">
        <v>560</v>
      </c>
      <c r="I89" s="177">
        <f t="shared" si="22"/>
        <v>560</v>
      </c>
      <c r="J89" s="176">
        <v>0</v>
      </c>
      <c r="K89" s="177">
        <f t="shared" si="23"/>
        <v>0</v>
      </c>
      <c r="L89" s="177">
        <v>21</v>
      </c>
      <c r="M89" s="177">
        <f t="shared" si="24"/>
        <v>0</v>
      </c>
      <c r="N89" s="177">
        <v>0</v>
      </c>
      <c r="O89" s="177">
        <f t="shared" si="25"/>
        <v>0</v>
      </c>
      <c r="P89" s="177">
        <v>0</v>
      </c>
      <c r="Q89" s="177">
        <f t="shared" si="26"/>
        <v>0</v>
      </c>
      <c r="R89" s="177"/>
      <c r="S89" s="177" t="s">
        <v>128</v>
      </c>
      <c r="T89" s="178" t="s">
        <v>129</v>
      </c>
      <c r="U89" s="157">
        <v>0</v>
      </c>
      <c r="V89" s="157">
        <f t="shared" si="27"/>
        <v>0</v>
      </c>
      <c r="W89" s="157"/>
      <c r="X89" s="157" t="s">
        <v>187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188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2">
        <v>81</v>
      </c>
      <c r="B90" s="198" t="s">
        <v>656</v>
      </c>
      <c r="C90" s="181" t="s">
        <v>540</v>
      </c>
      <c r="D90" s="174" t="s">
        <v>469</v>
      </c>
      <c r="E90" s="175">
        <v>1</v>
      </c>
      <c r="F90" s="176"/>
      <c r="G90" s="177">
        <f t="shared" si="21"/>
        <v>0</v>
      </c>
      <c r="H90" s="176">
        <v>560</v>
      </c>
      <c r="I90" s="177">
        <f t="shared" si="22"/>
        <v>560</v>
      </c>
      <c r="J90" s="176">
        <v>0</v>
      </c>
      <c r="K90" s="177">
        <f t="shared" si="23"/>
        <v>0</v>
      </c>
      <c r="L90" s="177">
        <v>21</v>
      </c>
      <c r="M90" s="177">
        <f t="shared" si="24"/>
        <v>0</v>
      </c>
      <c r="N90" s="177">
        <v>0</v>
      </c>
      <c r="O90" s="177">
        <f t="shared" si="25"/>
        <v>0</v>
      </c>
      <c r="P90" s="177">
        <v>0</v>
      </c>
      <c r="Q90" s="177">
        <f t="shared" si="26"/>
        <v>0</v>
      </c>
      <c r="R90" s="177"/>
      <c r="S90" s="177" t="s">
        <v>128</v>
      </c>
      <c r="T90" s="178" t="s">
        <v>129</v>
      </c>
      <c r="U90" s="157">
        <v>0</v>
      </c>
      <c r="V90" s="157">
        <f t="shared" si="27"/>
        <v>0</v>
      </c>
      <c r="W90" s="157"/>
      <c r="X90" s="157" t="s">
        <v>187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188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82</v>
      </c>
      <c r="B91" s="198" t="s">
        <v>657</v>
      </c>
      <c r="C91" s="181" t="s">
        <v>541</v>
      </c>
      <c r="D91" s="174" t="s">
        <v>469</v>
      </c>
      <c r="E91" s="175">
        <v>1</v>
      </c>
      <c r="F91" s="176"/>
      <c r="G91" s="177">
        <f t="shared" si="21"/>
        <v>0</v>
      </c>
      <c r="H91" s="176">
        <v>4980</v>
      </c>
      <c r="I91" s="177">
        <f t="shared" si="22"/>
        <v>4980</v>
      </c>
      <c r="J91" s="176">
        <v>0</v>
      </c>
      <c r="K91" s="177">
        <f t="shared" si="23"/>
        <v>0</v>
      </c>
      <c r="L91" s="177">
        <v>21</v>
      </c>
      <c r="M91" s="177">
        <f t="shared" si="24"/>
        <v>0</v>
      </c>
      <c r="N91" s="177">
        <v>0</v>
      </c>
      <c r="O91" s="177">
        <f t="shared" si="25"/>
        <v>0</v>
      </c>
      <c r="P91" s="177">
        <v>0</v>
      </c>
      <c r="Q91" s="177">
        <f t="shared" si="26"/>
        <v>0</v>
      </c>
      <c r="R91" s="177"/>
      <c r="S91" s="177" t="s">
        <v>128</v>
      </c>
      <c r="T91" s="178" t="s">
        <v>129</v>
      </c>
      <c r="U91" s="157">
        <v>0</v>
      </c>
      <c r="V91" s="157">
        <f t="shared" si="27"/>
        <v>0</v>
      </c>
      <c r="W91" s="157"/>
      <c r="X91" s="157" t="s">
        <v>187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188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2">
        <v>83</v>
      </c>
      <c r="B92" s="198" t="s">
        <v>658</v>
      </c>
      <c r="C92" s="181" t="s">
        <v>541</v>
      </c>
      <c r="D92" s="174" t="s">
        <v>469</v>
      </c>
      <c r="E92" s="175">
        <v>1</v>
      </c>
      <c r="F92" s="176"/>
      <c r="G92" s="177">
        <f t="shared" si="21"/>
        <v>0</v>
      </c>
      <c r="H92" s="176">
        <v>4980</v>
      </c>
      <c r="I92" s="177">
        <f t="shared" si="22"/>
        <v>4980</v>
      </c>
      <c r="J92" s="176">
        <v>0</v>
      </c>
      <c r="K92" s="177">
        <f t="shared" si="23"/>
        <v>0</v>
      </c>
      <c r="L92" s="177">
        <v>21</v>
      </c>
      <c r="M92" s="177">
        <f t="shared" si="24"/>
        <v>0</v>
      </c>
      <c r="N92" s="177">
        <v>0</v>
      </c>
      <c r="O92" s="177">
        <f t="shared" si="25"/>
        <v>0</v>
      </c>
      <c r="P92" s="177">
        <v>0</v>
      </c>
      <c r="Q92" s="177">
        <f t="shared" si="26"/>
        <v>0</v>
      </c>
      <c r="R92" s="177"/>
      <c r="S92" s="177" t="s">
        <v>128</v>
      </c>
      <c r="T92" s="178" t="s">
        <v>129</v>
      </c>
      <c r="U92" s="157">
        <v>0</v>
      </c>
      <c r="V92" s="157">
        <f t="shared" si="27"/>
        <v>0</v>
      </c>
      <c r="W92" s="157"/>
      <c r="X92" s="157" t="s">
        <v>187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188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84</v>
      </c>
      <c r="B93" s="198" t="s">
        <v>659</v>
      </c>
      <c r="C93" s="181" t="s">
        <v>541</v>
      </c>
      <c r="D93" s="174" t="s">
        <v>469</v>
      </c>
      <c r="E93" s="175">
        <v>1</v>
      </c>
      <c r="F93" s="176"/>
      <c r="G93" s="177">
        <f t="shared" si="21"/>
        <v>0</v>
      </c>
      <c r="H93" s="176">
        <v>4980</v>
      </c>
      <c r="I93" s="177">
        <f t="shared" si="22"/>
        <v>4980</v>
      </c>
      <c r="J93" s="176">
        <v>0</v>
      </c>
      <c r="K93" s="177">
        <f t="shared" si="23"/>
        <v>0</v>
      </c>
      <c r="L93" s="177">
        <v>21</v>
      </c>
      <c r="M93" s="177">
        <f t="shared" si="24"/>
        <v>0</v>
      </c>
      <c r="N93" s="177">
        <v>0</v>
      </c>
      <c r="O93" s="177">
        <f t="shared" si="25"/>
        <v>0</v>
      </c>
      <c r="P93" s="177">
        <v>0</v>
      </c>
      <c r="Q93" s="177">
        <f t="shared" si="26"/>
        <v>0</v>
      </c>
      <c r="R93" s="177"/>
      <c r="S93" s="177" t="s">
        <v>128</v>
      </c>
      <c r="T93" s="178" t="s">
        <v>129</v>
      </c>
      <c r="U93" s="157">
        <v>0</v>
      </c>
      <c r="V93" s="157">
        <f t="shared" si="27"/>
        <v>0</v>
      </c>
      <c r="W93" s="157"/>
      <c r="X93" s="157" t="s">
        <v>187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188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2">
        <v>85</v>
      </c>
      <c r="B94" s="198" t="s">
        <v>660</v>
      </c>
      <c r="C94" s="181" t="s">
        <v>541</v>
      </c>
      <c r="D94" s="174" t="s">
        <v>469</v>
      </c>
      <c r="E94" s="175">
        <v>1</v>
      </c>
      <c r="F94" s="176"/>
      <c r="G94" s="177">
        <f t="shared" si="21"/>
        <v>0</v>
      </c>
      <c r="H94" s="176">
        <v>4980</v>
      </c>
      <c r="I94" s="177">
        <f t="shared" si="22"/>
        <v>4980</v>
      </c>
      <c r="J94" s="176">
        <v>0</v>
      </c>
      <c r="K94" s="177">
        <f t="shared" si="23"/>
        <v>0</v>
      </c>
      <c r="L94" s="177">
        <v>21</v>
      </c>
      <c r="M94" s="177">
        <f t="shared" si="24"/>
        <v>0</v>
      </c>
      <c r="N94" s="177">
        <v>0</v>
      </c>
      <c r="O94" s="177">
        <f t="shared" si="25"/>
        <v>0</v>
      </c>
      <c r="P94" s="177">
        <v>0</v>
      </c>
      <c r="Q94" s="177">
        <f t="shared" si="26"/>
        <v>0</v>
      </c>
      <c r="R94" s="177"/>
      <c r="S94" s="177" t="s">
        <v>128</v>
      </c>
      <c r="T94" s="178" t="s">
        <v>129</v>
      </c>
      <c r="U94" s="157">
        <v>0</v>
      </c>
      <c r="V94" s="157">
        <f t="shared" si="27"/>
        <v>0</v>
      </c>
      <c r="W94" s="157"/>
      <c r="X94" s="157" t="s">
        <v>187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188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86</v>
      </c>
      <c r="B95" s="198" t="s">
        <v>661</v>
      </c>
      <c r="C95" s="181" t="s">
        <v>541</v>
      </c>
      <c r="D95" s="174" t="s">
        <v>469</v>
      </c>
      <c r="E95" s="175">
        <v>1</v>
      </c>
      <c r="F95" s="176"/>
      <c r="G95" s="177">
        <f t="shared" si="21"/>
        <v>0</v>
      </c>
      <c r="H95" s="176">
        <v>4980</v>
      </c>
      <c r="I95" s="177">
        <f t="shared" si="22"/>
        <v>4980</v>
      </c>
      <c r="J95" s="176">
        <v>0</v>
      </c>
      <c r="K95" s="177">
        <f t="shared" si="23"/>
        <v>0</v>
      </c>
      <c r="L95" s="177">
        <v>21</v>
      </c>
      <c r="M95" s="177">
        <f t="shared" si="24"/>
        <v>0</v>
      </c>
      <c r="N95" s="177">
        <v>0</v>
      </c>
      <c r="O95" s="177">
        <f t="shared" si="25"/>
        <v>0</v>
      </c>
      <c r="P95" s="177">
        <v>0</v>
      </c>
      <c r="Q95" s="177">
        <f t="shared" si="26"/>
        <v>0</v>
      </c>
      <c r="R95" s="177"/>
      <c r="S95" s="177" t="s">
        <v>128</v>
      </c>
      <c r="T95" s="178" t="s">
        <v>129</v>
      </c>
      <c r="U95" s="157">
        <v>0</v>
      </c>
      <c r="V95" s="157">
        <f t="shared" si="27"/>
        <v>0</v>
      </c>
      <c r="W95" s="157"/>
      <c r="X95" s="157" t="s">
        <v>187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188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72">
        <v>87</v>
      </c>
      <c r="B96" s="198" t="s">
        <v>662</v>
      </c>
      <c r="C96" s="181" t="s">
        <v>541</v>
      </c>
      <c r="D96" s="174" t="s">
        <v>469</v>
      </c>
      <c r="E96" s="175">
        <v>1</v>
      </c>
      <c r="F96" s="176"/>
      <c r="G96" s="177">
        <f t="shared" si="21"/>
        <v>0</v>
      </c>
      <c r="H96" s="176">
        <v>4980</v>
      </c>
      <c r="I96" s="177">
        <f t="shared" si="22"/>
        <v>4980</v>
      </c>
      <c r="J96" s="176">
        <v>0</v>
      </c>
      <c r="K96" s="177">
        <f t="shared" si="23"/>
        <v>0</v>
      </c>
      <c r="L96" s="177">
        <v>21</v>
      </c>
      <c r="M96" s="177">
        <f t="shared" si="24"/>
        <v>0</v>
      </c>
      <c r="N96" s="177">
        <v>0</v>
      </c>
      <c r="O96" s="177">
        <f t="shared" si="25"/>
        <v>0</v>
      </c>
      <c r="P96" s="177">
        <v>0</v>
      </c>
      <c r="Q96" s="177">
        <f t="shared" si="26"/>
        <v>0</v>
      </c>
      <c r="R96" s="177"/>
      <c r="S96" s="177" t="s">
        <v>128</v>
      </c>
      <c r="T96" s="178" t="s">
        <v>129</v>
      </c>
      <c r="U96" s="157">
        <v>0</v>
      </c>
      <c r="V96" s="157">
        <f t="shared" si="27"/>
        <v>0</v>
      </c>
      <c r="W96" s="157"/>
      <c r="X96" s="157" t="s">
        <v>187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188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72">
        <v>88</v>
      </c>
      <c r="B97" s="198" t="s">
        <v>663</v>
      </c>
      <c r="C97" s="181" t="s">
        <v>541</v>
      </c>
      <c r="D97" s="174" t="s">
        <v>469</v>
      </c>
      <c r="E97" s="175">
        <v>1</v>
      </c>
      <c r="F97" s="176"/>
      <c r="G97" s="177">
        <f t="shared" si="21"/>
        <v>0</v>
      </c>
      <c r="H97" s="176">
        <v>4980</v>
      </c>
      <c r="I97" s="177">
        <f t="shared" si="22"/>
        <v>4980</v>
      </c>
      <c r="J97" s="176">
        <v>0</v>
      </c>
      <c r="K97" s="177">
        <f t="shared" si="23"/>
        <v>0</v>
      </c>
      <c r="L97" s="177">
        <v>21</v>
      </c>
      <c r="M97" s="177">
        <f t="shared" si="24"/>
        <v>0</v>
      </c>
      <c r="N97" s="177">
        <v>0</v>
      </c>
      <c r="O97" s="177">
        <f t="shared" si="25"/>
        <v>0</v>
      </c>
      <c r="P97" s="177">
        <v>0</v>
      </c>
      <c r="Q97" s="177">
        <f t="shared" si="26"/>
        <v>0</v>
      </c>
      <c r="R97" s="177"/>
      <c r="S97" s="177" t="s">
        <v>128</v>
      </c>
      <c r="T97" s="178" t="s">
        <v>129</v>
      </c>
      <c r="U97" s="157">
        <v>0</v>
      </c>
      <c r="V97" s="157">
        <f t="shared" si="27"/>
        <v>0</v>
      </c>
      <c r="W97" s="157"/>
      <c r="X97" s="157" t="s">
        <v>187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188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2">
        <v>89</v>
      </c>
      <c r="B98" s="198" t="s">
        <v>664</v>
      </c>
      <c r="C98" s="181" t="s">
        <v>542</v>
      </c>
      <c r="D98" s="174" t="s">
        <v>469</v>
      </c>
      <c r="E98" s="175">
        <v>1</v>
      </c>
      <c r="F98" s="176"/>
      <c r="G98" s="177">
        <f t="shared" si="21"/>
        <v>0</v>
      </c>
      <c r="H98" s="176">
        <v>1980</v>
      </c>
      <c r="I98" s="177">
        <f t="shared" si="22"/>
        <v>1980</v>
      </c>
      <c r="J98" s="176">
        <v>0</v>
      </c>
      <c r="K98" s="177">
        <f t="shared" si="23"/>
        <v>0</v>
      </c>
      <c r="L98" s="177">
        <v>21</v>
      </c>
      <c r="M98" s="177">
        <f t="shared" si="24"/>
        <v>0</v>
      </c>
      <c r="N98" s="177">
        <v>0</v>
      </c>
      <c r="O98" s="177">
        <f t="shared" si="25"/>
        <v>0</v>
      </c>
      <c r="P98" s="177">
        <v>0</v>
      </c>
      <c r="Q98" s="177">
        <f t="shared" si="26"/>
        <v>0</v>
      </c>
      <c r="R98" s="177"/>
      <c r="S98" s="177" t="s">
        <v>128</v>
      </c>
      <c r="T98" s="178" t="s">
        <v>129</v>
      </c>
      <c r="U98" s="157">
        <v>0</v>
      </c>
      <c r="V98" s="157">
        <f t="shared" si="27"/>
        <v>0</v>
      </c>
      <c r="W98" s="157"/>
      <c r="X98" s="157" t="s">
        <v>187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188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2">
        <v>90</v>
      </c>
      <c r="B99" s="198" t="s">
        <v>665</v>
      </c>
      <c r="C99" s="181" t="s">
        <v>543</v>
      </c>
      <c r="D99" s="174" t="s">
        <v>469</v>
      </c>
      <c r="E99" s="175">
        <v>1</v>
      </c>
      <c r="F99" s="176"/>
      <c r="G99" s="177">
        <f t="shared" si="21"/>
        <v>0</v>
      </c>
      <c r="H99" s="176">
        <v>1644</v>
      </c>
      <c r="I99" s="177">
        <f t="shared" si="22"/>
        <v>1644</v>
      </c>
      <c r="J99" s="176">
        <v>0</v>
      </c>
      <c r="K99" s="177">
        <f t="shared" si="23"/>
        <v>0</v>
      </c>
      <c r="L99" s="177">
        <v>21</v>
      </c>
      <c r="M99" s="177">
        <f t="shared" si="24"/>
        <v>0</v>
      </c>
      <c r="N99" s="177">
        <v>0</v>
      </c>
      <c r="O99" s="177">
        <f t="shared" si="25"/>
        <v>0</v>
      </c>
      <c r="P99" s="177">
        <v>0</v>
      </c>
      <c r="Q99" s="177">
        <f t="shared" si="26"/>
        <v>0</v>
      </c>
      <c r="R99" s="177"/>
      <c r="S99" s="177" t="s">
        <v>128</v>
      </c>
      <c r="T99" s="178" t="s">
        <v>129</v>
      </c>
      <c r="U99" s="157">
        <v>0</v>
      </c>
      <c r="V99" s="157">
        <f t="shared" si="27"/>
        <v>0</v>
      </c>
      <c r="W99" s="157"/>
      <c r="X99" s="157" t="s">
        <v>187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188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2">
        <v>91</v>
      </c>
      <c r="B100" s="198" t="s">
        <v>666</v>
      </c>
      <c r="C100" s="181" t="s">
        <v>544</v>
      </c>
      <c r="D100" s="174" t="s">
        <v>469</v>
      </c>
      <c r="E100" s="175">
        <v>1</v>
      </c>
      <c r="F100" s="176"/>
      <c r="G100" s="177">
        <f t="shared" si="21"/>
        <v>0</v>
      </c>
      <c r="H100" s="176">
        <v>1644</v>
      </c>
      <c r="I100" s="177">
        <f t="shared" si="22"/>
        <v>1644</v>
      </c>
      <c r="J100" s="176">
        <v>0</v>
      </c>
      <c r="K100" s="177">
        <f t="shared" si="23"/>
        <v>0</v>
      </c>
      <c r="L100" s="177">
        <v>21</v>
      </c>
      <c r="M100" s="177">
        <f t="shared" si="24"/>
        <v>0</v>
      </c>
      <c r="N100" s="177">
        <v>0</v>
      </c>
      <c r="O100" s="177">
        <f t="shared" si="25"/>
        <v>0</v>
      </c>
      <c r="P100" s="177">
        <v>0</v>
      </c>
      <c r="Q100" s="177">
        <f t="shared" si="26"/>
        <v>0</v>
      </c>
      <c r="R100" s="177"/>
      <c r="S100" s="177" t="s">
        <v>128</v>
      </c>
      <c r="T100" s="178" t="s">
        <v>129</v>
      </c>
      <c r="U100" s="157">
        <v>0</v>
      </c>
      <c r="V100" s="157">
        <f t="shared" si="27"/>
        <v>0</v>
      </c>
      <c r="W100" s="157"/>
      <c r="X100" s="157" t="s">
        <v>187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188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2">
        <v>92</v>
      </c>
      <c r="B101" s="198" t="s">
        <v>667</v>
      </c>
      <c r="C101" s="181" t="s">
        <v>545</v>
      </c>
      <c r="D101" s="174" t="s">
        <v>469</v>
      </c>
      <c r="E101" s="175">
        <v>1</v>
      </c>
      <c r="F101" s="176"/>
      <c r="G101" s="177">
        <f t="shared" si="21"/>
        <v>0</v>
      </c>
      <c r="H101" s="176">
        <v>3540</v>
      </c>
      <c r="I101" s="177">
        <f t="shared" si="22"/>
        <v>3540</v>
      </c>
      <c r="J101" s="176">
        <v>0</v>
      </c>
      <c r="K101" s="177">
        <f t="shared" si="23"/>
        <v>0</v>
      </c>
      <c r="L101" s="177">
        <v>21</v>
      </c>
      <c r="M101" s="177">
        <f t="shared" si="24"/>
        <v>0</v>
      </c>
      <c r="N101" s="177">
        <v>0</v>
      </c>
      <c r="O101" s="177">
        <f t="shared" si="25"/>
        <v>0</v>
      </c>
      <c r="P101" s="177">
        <v>0</v>
      </c>
      <c r="Q101" s="177">
        <f t="shared" si="26"/>
        <v>0</v>
      </c>
      <c r="R101" s="177"/>
      <c r="S101" s="177" t="s">
        <v>128</v>
      </c>
      <c r="T101" s="178" t="s">
        <v>129</v>
      </c>
      <c r="U101" s="157">
        <v>0</v>
      </c>
      <c r="V101" s="157">
        <f t="shared" si="27"/>
        <v>0</v>
      </c>
      <c r="W101" s="157"/>
      <c r="X101" s="157" t="s">
        <v>187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188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2">
        <v>93</v>
      </c>
      <c r="B102" s="198" t="s">
        <v>668</v>
      </c>
      <c r="C102" s="181" t="s">
        <v>546</v>
      </c>
      <c r="D102" s="174" t="s">
        <v>469</v>
      </c>
      <c r="E102" s="175">
        <v>1</v>
      </c>
      <c r="F102" s="176"/>
      <c r="G102" s="177">
        <f t="shared" si="21"/>
        <v>0</v>
      </c>
      <c r="H102" s="176">
        <v>2100</v>
      </c>
      <c r="I102" s="177">
        <f t="shared" si="22"/>
        <v>2100</v>
      </c>
      <c r="J102" s="176">
        <v>0</v>
      </c>
      <c r="K102" s="177">
        <f t="shared" si="23"/>
        <v>0</v>
      </c>
      <c r="L102" s="177">
        <v>21</v>
      </c>
      <c r="M102" s="177">
        <f t="shared" si="24"/>
        <v>0</v>
      </c>
      <c r="N102" s="177">
        <v>0</v>
      </c>
      <c r="O102" s="177">
        <f t="shared" si="25"/>
        <v>0</v>
      </c>
      <c r="P102" s="177">
        <v>0</v>
      </c>
      <c r="Q102" s="177">
        <f t="shared" si="26"/>
        <v>0</v>
      </c>
      <c r="R102" s="177"/>
      <c r="S102" s="177" t="s">
        <v>128</v>
      </c>
      <c r="T102" s="178" t="s">
        <v>129</v>
      </c>
      <c r="U102" s="157">
        <v>0</v>
      </c>
      <c r="V102" s="157">
        <f t="shared" si="27"/>
        <v>0</v>
      </c>
      <c r="W102" s="157"/>
      <c r="X102" s="157" t="s">
        <v>187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188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2">
        <v>94</v>
      </c>
      <c r="B103" s="198" t="s">
        <v>669</v>
      </c>
      <c r="C103" s="181" t="s">
        <v>547</v>
      </c>
      <c r="D103" s="174" t="s">
        <v>469</v>
      </c>
      <c r="E103" s="175">
        <v>1</v>
      </c>
      <c r="F103" s="176"/>
      <c r="G103" s="177">
        <f t="shared" si="21"/>
        <v>0</v>
      </c>
      <c r="H103" s="176">
        <v>3600</v>
      </c>
      <c r="I103" s="177">
        <f t="shared" si="22"/>
        <v>3600</v>
      </c>
      <c r="J103" s="176">
        <v>0</v>
      </c>
      <c r="K103" s="177">
        <f t="shared" si="23"/>
        <v>0</v>
      </c>
      <c r="L103" s="177">
        <v>21</v>
      </c>
      <c r="M103" s="177">
        <f t="shared" si="24"/>
        <v>0</v>
      </c>
      <c r="N103" s="177">
        <v>0</v>
      </c>
      <c r="O103" s="177">
        <f t="shared" si="25"/>
        <v>0</v>
      </c>
      <c r="P103" s="177">
        <v>0</v>
      </c>
      <c r="Q103" s="177">
        <f t="shared" si="26"/>
        <v>0</v>
      </c>
      <c r="R103" s="177"/>
      <c r="S103" s="177" t="s">
        <v>128</v>
      </c>
      <c r="T103" s="178" t="s">
        <v>129</v>
      </c>
      <c r="U103" s="157">
        <v>0</v>
      </c>
      <c r="V103" s="157">
        <f t="shared" si="27"/>
        <v>0</v>
      </c>
      <c r="W103" s="157"/>
      <c r="X103" s="157" t="s">
        <v>187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188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95</v>
      </c>
      <c r="B104" s="198" t="s">
        <v>670</v>
      </c>
      <c r="C104" s="181" t="s">
        <v>547</v>
      </c>
      <c r="D104" s="174" t="s">
        <v>469</v>
      </c>
      <c r="E104" s="175">
        <v>1</v>
      </c>
      <c r="F104" s="176"/>
      <c r="G104" s="177">
        <f t="shared" si="21"/>
        <v>0</v>
      </c>
      <c r="H104" s="176">
        <v>3600</v>
      </c>
      <c r="I104" s="177">
        <f t="shared" si="22"/>
        <v>3600</v>
      </c>
      <c r="J104" s="176">
        <v>0</v>
      </c>
      <c r="K104" s="177">
        <f t="shared" si="23"/>
        <v>0</v>
      </c>
      <c r="L104" s="177">
        <v>21</v>
      </c>
      <c r="M104" s="177">
        <f t="shared" si="24"/>
        <v>0</v>
      </c>
      <c r="N104" s="177">
        <v>0</v>
      </c>
      <c r="O104" s="177">
        <f t="shared" si="25"/>
        <v>0</v>
      </c>
      <c r="P104" s="177">
        <v>0</v>
      </c>
      <c r="Q104" s="177">
        <f t="shared" si="26"/>
        <v>0</v>
      </c>
      <c r="R104" s="177"/>
      <c r="S104" s="177" t="s">
        <v>128</v>
      </c>
      <c r="T104" s="178" t="s">
        <v>129</v>
      </c>
      <c r="U104" s="157">
        <v>0</v>
      </c>
      <c r="V104" s="157">
        <f t="shared" si="27"/>
        <v>0</v>
      </c>
      <c r="W104" s="157"/>
      <c r="X104" s="157" t="s">
        <v>187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188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2">
        <v>96</v>
      </c>
      <c r="B105" s="198" t="s">
        <v>671</v>
      </c>
      <c r="C105" s="181" t="s">
        <v>548</v>
      </c>
      <c r="D105" s="174" t="s">
        <v>469</v>
      </c>
      <c r="E105" s="175">
        <v>1</v>
      </c>
      <c r="F105" s="176"/>
      <c r="G105" s="177">
        <f t="shared" si="21"/>
        <v>0</v>
      </c>
      <c r="H105" s="176">
        <v>755</v>
      </c>
      <c r="I105" s="177">
        <f t="shared" si="22"/>
        <v>755</v>
      </c>
      <c r="J105" s="176">
        <v>0</v>
      </c>
      <c r="K105" s="177">
        <f t="shared" si="23"/>
        <v>0</v>
      </c>
      <c r="L105" s="177">
        <v>21</v>
      </c>
      <c r="M105" s="177">
        <f t="shared" si="24"/>
        <v>0</v>
      </c>
      <c r="N105" s="177">
        <v>0</v>
      </c>
      <c r="O105" s="177">
        <f t="shared" si="25"/>
        <v>0</v>
      </c>
      <c r="P105" s="177">
        <v>0</v>
      </c>
      <c r="Q105" s="177">
        <f t="shared" si="26"/>
        <v>0</v>
      </c>
      <c r="R105" s="177"/>
      <c r="S105" s="177" t="s">
        <v>128</v>
      </c>
      <c r="T105" s="178" t="s">
        <v>129</v>
      </c>
      <c r="U105" s="157">
        <v>0</v>
      </c>
      <c r="V105" s="157">
        <f t="shared" si="27"/>
        <v>0</v>
      </c>
      <c r="W105" s="157"/>
      <c r="X105" s="157" t="s">
        <v>187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188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2">
        <v>97</v>
      </c>
      <c r="B106" s="198" t="s">
        <v>672</v>
      </c>
      <c r="C106" s="181" t="s">
        <v>548</v>
      </c>
      <c r="D106" s="174" t="s">
        <v>469</v>
      </c>
      <c r="E106" s="175">
        <v>1</v>
      </c>
      <c r="F106" s="176"/>
      <c r="G106" s="177">
        <f t="shared" si="21"/>
        <v>0</v>
      </c>
      <c r="H106" s="176">
        <v>755</v>
      </c>
      <c r="I106" s="177">
        <f t="shared" si="22"/>
        <v>755</v>
      </c>
      <c r="J106" s="176">
        <v>0</v>
      </c>
      <c r="K106" s="177">
        <f t="shared" si="23"/>
        <v>0</v>
      </c>
      <c r="L106" s="177">
        <v>21</v>
      </c>
      <c r="M106" s="177">
        <f t="shared" si="24"/>
        <v>0</v>
      </c>
      <c r="N106" s="177">
        <v>0</v>
      </c>
      <c r="O106" s="177">
        <f t="shared" si="25"/>
        <v>0</v>
      </c>
      <c r="P106" s="177">
        <v>0</v>
      </c>
      <c r="Q106" s="177">
        <f t="shared" si="26"/>
        <v>0</v>
      </c>
      <c r="R106" s="177"/>
      <c r="S106" s="177" t="s">
        <v>128</v>
      </c>
      <c r="T106" s="178" t="s">
        <v>129</v>
      </c>
      <c r="U106" s="157">
        <v>0</v>
      </c>
      <c r="V106" s="157">
        <f t="shared" si="27"/>
        <v>0</v>
      </c>
      <c r="W106" s="157"/>
      <c r="X106" s="157" t="s">
        <v>187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188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2">
        <v>98</v>
      </c>
      <c r="B107" s="198" t="s">
        <v>673</v>
      </c>
      <c r="C107" s="181" t="s">
        <v>549</v>
      </c>
      <c r="D107" s="174" t="s">
        <v>469</v>
      </c>
      <c r="E107" s="175">
        <v>1</v>
      </c>
      <c r="F107" s="176"/>
      <c r="G107" s="177">
        <f t="shared" si="21"/>
        <v>0</v>
      </c>
      <c r="H107" s="176">
        <v>355</v>
      </c>
      <c r="I107" s="177">
        <f t="shared" si="22"/>
        <v>355</v>
      </c>
      <c r="J107" s="176">
        <v>0</v>
      </c>
      <c r="K107" s="177">
        <f t="shared" si="23"/>
        <v>0</v>
      </c>
      <c r="L107" s="177">
        <v>21</v>
      </c>
      <c r="M107" s="177">
        <f t="shared" si="24"/>
        <v>0</v>
      </c>
      <c r="N107" s="177">
        <v>0</v>
      </c>
      <c r="O107" s="177">
        <f t="shared" si="25"/>
        <v>0</v>
      </c>
      <c r="P107" s="177">
        <v>0</v>
      </c>
      <c r="Q107" s="177">
        <f t="shared" si="26"/>
        <v>0</v>
      </c>
      <c r="R107" s="177"/>
      <c r="S107" s="177" t="s">
        <v>128</v>
      </c>
      <c r="T107" s="178" t="s">
        <v>129</v>
      </c>
      <c r="U107" s="157">
        <v>0</v>
      </c>
      <c r="V107" s="157">
        <f t="shared" si="27"/>
        <v>0</v>
      </c>
      <c r="W107" s="157"/>
      <c r="X107" s="157" t="s">
        <v>187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188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2">
        <v>99</v>
      </c>
      <c r="B108" s="198" t="s">
        <v>674</v>
      </c>
      <c r="C108" s="181" t="s">
        <v>550</v>
      </c>
      <c r="D108" s="174" t="s">
        <v>469</v>
      </c>
      <c r="E108" s="175">
        <v>1</v>
      </c>
      <c r="F108" s="176"/>
      <c r="G108" s="177">
        <f t="shared" si="21"/>
        <v>0</v>
      </c>
      <c r="H108" s="176">
        <v>1619</v>
      </c>
      <c r="I108" s="177">
        <f t="shared" si="22"/>
        <v>1619</v>
      </c>
      <c r="J108" s="176">
        <v>0</v>
      </c>
      <c r="K108" s="177">
        <f t="shared" si="23"/>
        <v>0</v>
      </c>
      <c r="L108" s="177">
        <v>21</v>
      </c>
      <c r="M108" s="177">
        <f t="shared" si="24"/>
        <v>0</v>
      </c>
      <c r="N108" s="177">
        <v>0</v>
      </c>
      <c r="O108" s="177">
        <f t="shared" si="25"/>
        <v>0</v>
      </c>
      <c r="P108" s="177">
        <v>0</v>
      </c>
      <c r="Q108" s="177">
        <f t="shared" si="26"/>
        <v>0</v>
      </c>
      <c r="R108" s="177"/>
      <c r="S108" s="177" t="s">
        <v>128</v>
      </c>
      <c r="T108" s="178" t="s">
        <v>129</v>
      </c>
      <c r="U108" s="157">
        <v>0</v>
      </c>
      <c r="V108" s="157">
        <f t="shared" si="27"/>
        <v>0</v>
      </c>
      <c r="W108" s="157"/>
      <c r="X108" s="157" t="s">
        <v>187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188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2">
        <v>100</v>
      </c>
      <c r="B109" s="198" t="s">
        <v>675</v>
      </c>
      <c r="C109" s="181" t="s">
        <v>551</v>
      </c>
      <c r="D109" s="174" t="s">
        <v>469</v>
      </c>
      <c r="E109" s="175">
        <v>1</v>
      </c>
      <c r="F109" s="176"/>
      <c r="G109" s="177">
        <f t="shared" si="21"/>
        <v>0</v>
      </c>
      <c r="H109" s="176">
        <v>1690</v>
      </c>
      <c r="I109" s="177">
        <f t="shared" si="22"/>
        <v>1690</v>
      </c>
      <c r="J109" s="176">
        <v>0</v>
      </c>
      <c r="K109" s="177">
        <f t="shared" si="23"/>
        <v>0</v>
      </c>
      <c r="L109" s="177">
        <v>21</v>
      </c>
      <c r="M109" s="177">
        <f t="shared" si="24"/>
        <v>0</v>
      </c>
      <c r="N109" s="177">
        <v>0</v>
      </c>
      <c r="O109" s="177">
        <f t="shared" si="25"/>
        <v>0</v>
      </c>
      <c r="P109" s="177">
        <v>0</v>
      </c>
      <c r="Q109" s="177">
        <f t="shared" si="26"/>
        <v>0</v>
      </c>
      <c r="R109" s="177"/>
      <c r="S109" s="177" t="s">
        <v>128</v>
      </c>
      <c r="T109" s="178" t="s">
        <v>129</v>
      </c>
      <c r="U109" s="157">
        <v>0</v>
      </c>
      <c r="V109" s="157">
        <f t="shared" si="27"/>
        <v>0</v>
      </c>
      <c r="W109" s="157"/>
      <c r="X109" s="157" t="s">
        <v>187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188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59" t="s">
        <v>123</v>
      </c>
      <c r="B110" s="199" t="s">
        <v>72</v>
      </c>
      <c r="C110" s="180" t="s">
        <v>73</v>
      </c>
      <c r="D110" s="161"/>
      <c r="E110" s="162"/>
      <c r="F110" s="163"/>
      <c r="G110" s="163">
        <f>SUMIF(AG111:AG118,"&lt;&gt;NOR",G111:G118)</f>
        <v>0</v>
      </c>
      <c r="H110" s="163"/>
      <c r="I110" s="163">
        <f>SUM(I111:I118)</f>
        <v>7800</v>
      </c>
      <c r="J110" s="163"/>
      <c r="K110" s="163">
        <f>SUM(K111:K118)</f>
        <v>7340</v>
      </c>
      <c r="L110" s="163"/>
      <c r="M110" s="163">
        <f>SUM(M111:M118)</f>
        <v>0</v>
      </c>
      <c r="N110" s="163"/>
      <c r="O110" s="163">
        <f>SUM(O111:O118)</f>
        <v>0</v>
      </c>
      <c r="P110" s="163"/>
      <c r="Q110" s="163">
        <f>SUM(Q111:Q118)</f>
        <v>0</v>
      </c>
      <c r="R110" s="163"/>
      <c r="S110" s="163"/>
      <c r="T110" s="164"/>
      <c r="U110" s="158"/>
      <c r="V110" s="158">
        <f>SUM(V111:V118)</f>
        <v>0</v>
      </c>
      <c r="W110" s="158"/>
      <c r="X110" s="158"/>
      <c r="AG110" t="s">
        <v>124</v>
      </c>
    </row>
    <row r="111" spans="1:60" outlineLevel="1" x14ac:dyDescent="0.2">
      <c r="A111" s="172">
        <v>101</v>
      </c>
      <c r="B111" s="200" t="s">
        <v>676</v>
      </c>
      <c r="C111" s="181" t="s">
        <v>552</v>
      </c>
      <c r="D111" s="174" t="s">
        <v>127</v>
      </c>
      <c r="E111" s="175">
        <v>24</v>
      </c>
      <c r="F111" s="176"/>
      <c r="G111" s="177">
        <f t="shared" ref="G111:G118" si="28">ROUND(E111*F111,2)</f>
        <v>0</v>
      </c>
      <c r="H111" s="176">
        <v>0</v>
      </c>
      <c r="I111" s="177">
        <f t="shared" ref="I111:I118" si="29">ROUND(E111*H111,2)</f>
        <v>0</v>
      </c>
      <c r="J111" s="176">
        <v>210</v>
      </c>
      <c r="K111" s="177">
        <f t="shared" ref="K111:K118" si="30">ROUND(E111*J111,2)</f>
        <v>5040</v>
      </c>
      <c r="L111" s="177">
        <v>21</v>
      </c>
      <c r="M111" s="177">
        <f t="shared" ref="M111:M118" si="31">G111*(1+L111/100)</f>
        <v>0</v>
      </c>
      <c r="N111" s="177">
        <v>0</v>
      </c>
      <c r="O111" s="177">
        <f t="shared" ref="O111:O118" si="32">ROUND(E111*N111,2)</f>
        <v>0</v>
      </c>
      <c r="P111" s="177">
        <v>0</v>
      </c>
      <c r="Q111" s="177">
        <f t="shared" ref="Q111:Q118" si="33">ROUND(E111*P111,2)</f>
        <v>0</v>
      </c>
      <c r="R111" s="177"/>
      <c r="S111" s="177" t="s">
        <v>128</v>
      </c>
      <c r="T111" s="178" t="s">
        <v>129</v>
      </c>
      <c r="U111" s="157">
        <v>0</v>
      </c>
      <c r="V111" s="157">
        <f t="shared" ref="V111:V118" si="34">ROUND(E111*U111,2)</f>
        <v>0</v>
      </c>
      <c r="W111" s="157"/>
      <c r="X111" s="157" t="s">
        <v>130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495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2">
        <v>102</v>
      </c>
      <c r="B112" s="201" t="s">
        <v>677</v>
      </c>
      <c r="C112" s="181" t="s">
        <v>553</v>
      </c>
      <c r="D112" s="174" t="s">
        <v>127</v>
      </c>
      <c r="E112" s="175">
        <v>20</v>
      </c>
      <c r="F112" s="176"/>
      <c r="G112" s="177">
        <f t="shared" si="28"/>
        <v>0</v>
      </c>
      <c r="H112" s="176">
        <v>0</v>
      </c>
      <c r="I112" s="177">
        <f t="shared" si="29"/>
        <v>0</v>
      </c>
      <c r="J112" s="176">
        <v>10</v>
      </c>
      <c r="K112" s="177">
        <f t="shared" si="30"/>
        <v>200</v>
      </c>
      <c r="L112" s="177">
        <v>21</v>
      </c>
      <c r="M112" s="177">
        <f t="shared" si="31"/>
        <v>0</v>
      </c>
      <c r="N112" s="177">
        <v>0</v>
      </c>
      <c r="O112" s="177">
        <f t="shared" si="32"/>
        <v>0</v>
      </c>
      <c r="P112" s="177">
        <v>0</v>
      </c>
      <c r="Q112" s="177">
        <f t="shared" si="33"/>
        <v>0</v>
      </c>
      <c r="R112" s="177"/>
      <c r="S112" s="177" t="s">
        <v>128</v>
      </c>
      <c r="T112" s="178" t="s">
        <v>129</v>
      </c>
      <c r="U112" s="157">
        <v>0</v>
      </c>
      <c r="V112" s="157">
        <f t="shared" si="34"/>
        <v>0</v>
      </c>
      <c r="W112" s="157"/>
      <c r="X112" s="157" t="s">
        <v>130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495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2">
        <v>103</v>
      </c>
      <c r="B113" s="201" t="s">
        <v>677</v>
      </c>
      <c r="C113" s="181" t="s">
        <v>554</v>
      </c>
      <c r="D113" s="174" t="s">
        <v>127</v>
      </c>
      <c r="E113" s="175">
        <v>30</v>
      </c>
      <c r="F113" s="176"/>
      <c r="G113" s="177">
        <f t="shared" si="28"/>
        <v>0</v>
      </c>
      <c r="H113" s="176">
        <v>0</v>
      </c>
      <c r="I113" s="177">
        <f t="shared" si="29"/>
        <v>0</v>
      </c>
      <c r="J113" s="176">
        <v>10</v>
      </c>
      <c r="K113" s="177">
        <f t="shared" si="30"/>
        <v>300</v>
      </c>
      <c r="L113" s="177">
        <v>21</v>
      </c>
      <c r="M113" s="177">
        <f t="shared" si="31"/>
        <v>0</v>
      </c>
      <c r="N113" s="177">
        <v>0</v>
      </c>
      <c r="O113" s="177">
        <f t="shared" si="32"/>
        <v>0</v>
      </c>
      <c r="P113" s="177">
        <v>0</v>
      </c>
      <c r="Q113" s="177">
        <f t="shared" si="33"/>
        <v>0</v>
      </c>
      <c r="R113" s="177"/>
      <c r="S113" s="177" t="s">
        <v>128</v>
      </c>
      <c r="T113" s="178" t="s">
        <v>129</v>
      </c>
      <c r="U113" s="157">
        <v>0</v>
      </c>
      <c r="V113" s="157">
        <f t="shared" si="34"/>
        <v>0</v>
      </c>
      <c r="W113" s="157"/>
      <c r="X113" s="157" t="s">
        <v>130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495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72">
        <v>104</v>
      </c>
      <c r="B114" s="173" t="s">
        <v>555</v>
      </c>
      <c r="C114" s="181" t="s">
        <v>556</v>
      </c>
      <c r="D114" s="174" t="s">
        <v>557</v>
      </c>
      <c r="E114" s="175">
        <v>1</v>
      </c>
      <c r="F114" s="176"/>
      <c r="G114" s="177">
        <f t="shared" si="28"/>
        <v>0</v>
      </c>
      <c r="H114" s="176">
        <v>0</v>
      </c>
      <c r="I114" s="177">
        <f t="shared" si="29"/>
        <v>0</v>
      </c>
      <c r="J114" s="176">
        <v>1800</v>
      </c>
      <c r="K114" s="177">
        <f t="shared" si="30"/>
        <v>1800</v>
      </c>
      <c r="L114" s="177">
        <v>21</v>
      </c>
      <c r="M114" s="177">
        <f t="shared" si="31"/>
        <v>0</v>
      </c>
      <c r="N114" s="177">
        <v>0</v>
      </c>
      <c r="O114" s="177">
        <f t="shared" si="32"/>
        <v>0</v>
      </c>
      <c r="P114" s="177">
        <v>0</v>
      </c>
      <c r="Q114" s="177">
        <f t="shared" si="33"/>
        <v>0</v>
      </c>
      <c r="R114" s="177"/>
      <c r="S114" s="177" t="s">
        <v>128</v>
      </c>
      <c r="T114" s="178" t="s">
        <v>129</v>
      </c>
      <c r="U114" s="157">
        <v>0</v>
      </c>
      <c r="V114" s="157">
        <f t="shared" si="34"/>
        <v>0</v>
      </c>
      <c r="W114" s="157"/>
      <c r="X114" s="157" t="s">
        <v>130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495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2">
        <v>105</v>
      </c>
      <c r="B115" s="173" t="s">
        <v>558</v>
      </c>
      <c r="C115" s="181" t="s">
        <v>559</v>
      </c>
      <c r="D115" s="174" t="s">
        <v>127</v>
      </c>
      <c r="E115" s="175">
        <v>150</v>
      </c>
      <c r="F115" s="176"/>
      <c r="G115" s="177">
        <f t="shared" si="28"/>
        <v>0</v>
      </c>
      <c r="H115" s="176">
        <v>10</v>
      </c>
      <c r="I115" s="177">
        <f t="shared" si="29"/>
        <v>1500</v>
      </c>
      <c r="J115" s="176">
        <v>0</v>
      </c>
      <c r="K115" s="177">
        <f t="shared" si="30"/>
        <v>0</v>
      </c>
      <c r="L115" s="177">
        <v>21</v>
      </c>
      <c r="M115" s="177">
        <f t="shared" si="31"/>
        <v>0</v>
      </c>
      <c r="N115" s="177">
        <v>0</v>
      </c>
      <c r="O115" s="177">
        <f t="shared" si="32"/>
        <v>0</v>
      </c>
      <c r="P115" s="177">
        <v>0</v>
      </c>
      <c r="Q115" s="177">
        <f t="shared" si="33"/>
        <v>0</v>
      </c>
      <c r="R115" s="177"/>
      <c r="S115" s="177" t="s">
        <v>128</v>
      </c>
      <c r="T115" s="178" t="s">
        <v>129</v>
      </c>
      <c r="U115" s="157">
        <v>0</v>
      </c>
      <c r="V115" s="157">
        <f t="shared" si="34"/>
        <v>0</v>
      </c>
      <c r="W115" s="157"/>
      <c r="X115" s="157" t="s">
        <v>187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188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2">
        <v>106</v>
      </c>
      <c r="B116" s="173" t="s">
        <v>560</v>
      </c>
      <c r="C116" s="181" t="s">
        <v>561</v>
      </c>
      <c r="D116" s="174" t="s">
        <v>127</v>
      </c>
      <c r="E116" s="175">
        <v>280</v>
      </c>
      <c r="F116" s="176"/>
      <c r="G116" s="177">
        <f t="shared" si="28"/>
        <v>0</v>
      </c>
      <c r="H116" s="176">
        <v>9</v>
      </c>
      <c r="I116" s="177">
        <f t="shared" si="29"/>
        <v>2520</v>
      </c>
      <c r="J116" s="176">
        <v>0</v>
      </c>
      <c r="K116" s="177">
        <f t="shared" si="30"/>
        <v>0</v>
      </c>
      <c r="L116" s="177">
        <v>21</v>
      </c>
      <c r="M116" s="177">
        <f t="shared" si="31"/>
        <v>0</v>
      </c>
      <c r="N116" s="177">
        <v>0</v>
      </c>
      <c r="O116" s="177">
        <f t="shared" si="32"/>
        <v>0</v>
      </c>
      <c r="P116" s="177">
        <v>0</v>
      </c>
      <c r="Q116" s="177">
        <f t="shared" si="33"/>
        <v>0</v>
      </c>
      <c r="R116" s="177"/>
      <c r="S116" s="177" t="s">
        <v>128</v>
      </c>
      <c r="T116" s="178" t="s">
        <v>129</v>
      </c>
      <c r="U116" s="157">
        <v>0</v>
      </c>
      <c r="V116" s="157">
        <f t="shared" si="34"/>
        <v>0</v>
      </c>
      <c r="W116" s="157"/>
      <c r="X116" s="157" t="s">
        <v>187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188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2">
        <v>107</v>
      </c>
      <c r="B117" s="173" t="s">
        <v>562</v>
      </c>
      <c r="C117" s="181" t="s">
        <v>561</v>
      </c>
      <c r="D117" s="174" t="s">
        <v>127</v>
      </c>
      <c r="E117" s="175">
        <v>30</v>
      </c>
      <c r="F117" s="176"/>
      <c r="G117" s="177">
        <f t="shared" si="28"/>
        <v>0</v>
      </c>
      <c r="H117" s="176">
        <v>14</v>
      </c>
      <c r="I117" s="177">
        <f t="shared" si="29"/>
        <v>420</v>
      </c>
      <c r="J117" s="176">
        <v>0</v>
      </c>
      <c r="K117" s="177">
        <f t="shared" si="30"/>
        <v>0</v>
      </c>
      <c r="L117" s="177">
        <v>21</v>
      </c>
      <c r="M117" s="177">
        <f t="shared" si="31"/>
        <v>0</v>
      </c>
      <c r="N117" s="177">
        <v>0</v>
      </c>
      <c r="O117" s="177">
        <f t="shared" si="32"/>
        <v>0</v>
      </c>
      <c r="P117" s="177">
        <v>0</v>
      </c>
      <c r="Q117" s="177">
        <f t="shared" si="33"/>
        <v>0</v>
      </c>
      <c r="R117" s="177"/>
      <c r="S117" s="177" t="s">
        <v>128</v>
      </c>
      <c r="T117" s="178" t="s">
        <v>129</v>
      </c>
      <c r="U117" s="157">
        <v>0</v>
      </c>
      <c r="V117" s="157">
        <f t="shared" si="34"/>
        <v>0</v>
      </c>
      <c r="W117" s="157"/>
      <c r="X117" s="157" t="s">
        <v>187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188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2">
        <v>108</v>
      </c>
      <c r="B118" s="173" t="s">
        <v>563</v>
      </c>
      <c r="C118" s="181" t="s">
        <v>564</v>
      </c>
      <c r="D118" s="174" t="s">
        <v>469</v>
      </c>
      <c r="E118" s="175">
        <v>24</v>
      </c>
      <c r="F118" s="176"/>
      <c r="G118" s="177">
        <f t="shared" si="28"/>
        <v>0</v>
      </c>
      <c r="H118" s="176">
        <v>140</v>
      </c>
      <c r="I118" s="177">
        <f t="shared" si="29"/>
        <v>3360</v>
      </c>
      <c r="J118" s="176">
        <v>0</v>
      </c>
      <c r="K118" s="177">
        <f t="shared" si="30"/>
        <v>0</v>
      </c>
      <c r="L118" s="177">
        <v>21</v>
      </c>
      <c r="M118" s="177">
        <f t="shared" si="31"/>
        <v>0</v>
      </c>
      <c r="N118" s="177">
        <v>0</v>
      </c>
      <c r="O118" s="177">
        <f t="shared" si="32"/>
        <v>0</v>
      </c>
      <c r="P118" s="177">
        <v>0</v>
      </c>
      <c r="Q118" s="177">
        <f t="shared" si="33"/>
        <v>0</v>
      </c>
      <c r="R118" s="177"/>
      <c r="S118" s="177" t="s">
        <v>128</v>
      </c>
      <c r="T118" s="178" t="s">
        <v>129</v>
      </c>
      <c r="U118" s="157">
        <v>0</v>
      </c>
      <c r="V118" s="157">
        <f t="shared" si="34"/>
        <v>0</v>
      </c>
      <c r="W118" s="157"/>
      <c r="X118" s="157" t="s">
        <v>187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188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59" t="s">
        <v>123</v>
      </c>
      <c r="B119" s="160" t="s">
        <v>94</v>
      </c>
      <c r="C119" s="180" t="s">
        <v>93</v>
      </c>
      <c r="D119" s="161"/>
      <c r="E119" s="162"/>
      <c r="F119" s="163"/>
      <c r="G119" s="163">
        <f>SUMIF(AG120:AG127,"&lt;&gt;NOR",G120:G127)</f>
        <v>0</v>
      </c>
      <c r="H119" s="163"/>
      <c r="I119" s="163">
        <f>SUM(I120:I127)</f>
        <v>0</v>
      </c>
      <c r="J119" s="163"/>
      <c r="K119" s="163">
        <f>SUM(K120:K127)</f>
        <v>137000</v>
      </c>
      <c r="L119" s="163"/>
      <c r="M119" s="163">
        <f>SUM(M120:M127)</f>
        <v>0</v>
      </c>
      <c r="N119" s="163"/>
      <c r="O119" s="163">
        <f>SUM(O120:O127)</f>
        <v>0</v>
      </c>
      <c r="P119" s="163"/>
      <c r="Q119" s="163">
        <f>SUM(Q120:Q127)</f>
        <v>0</v>
      </c>
      <c r="R119" s="163"/>
      <c r="S119" s="163"/>
      <c r="T119" s="164"/>
      <c r="U119" s="158"/>
      <c r="V119" s="158">
        <f>SUM(V120:V127)</f>
        <v>0</v>
      </c>
      <c r="W119" s="158"/>
      <c r="X119" s="158"/>
      <c r="AG119" t="s">
        <v>124</v>
      </c>
    </row>
    <row r="120" spans="1:60" outlineLevel="1" x14ac:dyDescent="0.2">
      <c r="A120" s="172">
        <v>109</v>
      </c>
      <c r="B120" s="173" t="s">
        <v>565</v>
      </c>
      <c r="C120" s="181" t="s">
        <v>566</v>
      </c>
      <c r="D120" s="174" t="s">
        <v>557</v>
      </c>
      <c r="E120" s="175">
        <v>1</v>
      </c>
      <c r="F120" s="176"/>
      <c r="G120" s="177">
        <f t="shared" ref="G120:G127" si="35">ROUND(E120*F120,2)</f>
        <v>0</v>
      </c>
      <c r="H120" s="176">
        <v>0</v>
      </c>
      <c r="I120" s="177">
        <f t="shared" ref="I120:I127" si="36">ROUND(E120*H120,2)</f>
        <v>0</v>
      </c>
      <c r="J120" s="176">
        <v>8000</v>
      </c>
      <c r="K120" s="177">
        <f t="shared" ref="K120:K127" si="37">ROUND(E120*J120,2)</f>
        <v>8000</v>
      </c>
      <c r="L120" s="177">
        <v>21</v>
      </c>
      <c r="M120" s="177">
        <f t="shared" ref="M120:M127" si="38">G120*(1+L120/100)</f>
        <v>0</v>
      </c>
      <c r="N120" s="177">
        <v>0</v>
      </c>
      <c r="O120" s="177">
        <f t="shared" ref="O120:O127" si="39">ROUND(E120*N120,2)</f>
        <v>0</v>
      </c>
      <c r="P120" s="177">
        <v>0</v>
      </c>
      <c r="Q120" s="177">
        <f t="shared" ref="Q120:Q127" si="40">ROUND(E120*P120,2)</f>
        <v>0</v>
      </c>
      <c r="R120" s="177"/>
      <c r="S120" s="177" t="s">
        <v>128</v>
      </c>
      <c r="T120" s="178" t="s">
        <v>129</v>
      </c>
      <c r="U120" s="157">
        <v>0</v>
      </c>
      <c r="V120" s="157">
        <f t="shared" ref="V120:V127" si="41">ROUND(E120*U120,2)</f>
        <v>0</v>
      </c>
      <c r="W120" s="157"/>
      <c r="X120" s="157" t="s">
        <v>130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2">
        <v>110</v>
      </c>
      <c r="B121" s="173" t="s">
        <v>567</v>
      </c>
      <c r="C121" s="181" t="s">
        <v>568</v>
      </c>
      <c r="D121" s="174" t="s">
        <v>557</v>
      </c>
      <c r="E121" s="175">
        <v>1</v>
      </c>
      <c r="F121" s="176"/>
      <c r="G121" s="177">
        <f t="shared" si="35"/>
        <v>0</v>
      </c>
      <c r="H121" s="176">
        <v>0</v>
      </c>
      <c r="I121" s="177">
        <f t="shared" si="36"/>
        <v>0</v>
      </c>
      <c r="J121" s="176">
        <v>22000</v>
      </c>
      <c r="K121" s="177">
        <f t="shared" si="37"/>
        <v>22000</v>
      </c>
      <c r="L121" s="177">
        <v>21</v>
      </c>
      <c r="M121" s="177">
        <f t="shared" si="38"/>
        <v>0</v>
      </c>
      <c r="N121" s="177">
        <v>0</v>
      </c>
      <c r="O121" s="177">
        <f t="shared" si="39"/>
        <v>0</v>
      </c>
      <c r="P121" s="177">
        <v>0</v>
      </c>
      <c r="Q121" s="177">
        <f t="shared" si="40"/>
        <v>0</v>
      </c>
      <c r="R121" s="177"/>
      <c r="S121" s="177" t="s">
        <v>128</v>
      </c>
      <c r="T121" s="178" t="s">
        <v>129</v>
      </c>
      <c r="U121" s="157">
        <v>0</v>
      </c>
      <c r="V121" s="157">
        <f t="shared" si="41"/>
        <v>0</v>
      </c>
      <c r="W121" s="157"/>
      <c r="X121" s="157" t="s">
        <v>130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2">
        <v>111</v>
      </c>
      <c r="B122" s="173" t="s">
        <v>569</v>
      </c>
      <c r="C122" s="181" t="s">
        <v>570</v>
      </c>
      <c r="D122" s="174" t="s">
        <v>557</v>
      </c>
      <c r="E122" s="175">
        <v>1</v>
      </c>
      <c r="F122" s="176"/>
      <c r="G122" s="177">
        <f t="shared" si="35"/>
        <v>0</v>
      </c>
      <c r="H122" s="176">
        <v>0</v>
      </c>
      <c r="I122" s="177">
        <f t="shared" si="36"/>
        <v>0</v>
      </c>
      <c r="J122" s="176">
        <v>49000</v>
      </c>
      <c r="K122" s="177">
        <f t="shared" si="37"/>
        <v>49000</v>
      </c>
      <c r="L122" s="177">
        <v>21</v>
      </c>
      <c r="M122" s="177">
        <f t="shared" si="38"/>
        <v>0</v>
      </c>
      <c r="N122" s="177">
        <v>0</v>
      </c>
      <c r="O122" s="177">
        <f t="shared" si="39"/>
        <v>0</v>
      </c>
      <c r="P122" s="177">
        <v>0</v>
      </c>
      <c r="Q122" s="177">
        <f t="shared" si="40"/>
        <v>0</v>
      </c>
      <c r="R122" s="177"/>
      <c r="S122" s="177" t="s">
        <v>128</v>
      </c>
      <c r="T122" s="178" t="s">
        <v>129</v>
      </c>
      <c r="U122" s="157">
        <v>0</v>
      </c>
      <c r="V122" s="157">
        <f t="shared" si="41"/>
        <v>0</v>
      </c>
      <c r="W122" s="157"/>
      <c r="X122" s="157" t="s">
        <v>130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131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2">
        <v>112</v>
      </c>
      <c r="B123" s="173" t="s">
        <v>571</v>
      </c>
      <c r="C123" s="181" t="s">
        <v>572</v>
      </c>
      <c r="D123" s="174" t="s">
        <v>573</v>
      </c>
      <c r="E123" s="175">
        <v>65</v>
      </c>
      <c r="F123" s="176"/>
      <c r="G123" s="177">
        <f t="shared" si="35"/>
        <v>0</v>
      </c>
      <c r="H123" s="176">
        <v>0</v>
      </c>
      <c r="I123" s="177">
        <f t="shared" si="36"/>
        <v>0</v>
      </c>
      <c r="J123" s="176">
        <v>400</v>
      </c>
      <c r="K123" s="177">
        <f t="shared" si="37"/>
        <v>26000</v>
      </c>
      <c r="L123" s="177">
        <v>21</v>
      </c>
      <c r="M123" s="177">
        <f t="shared" si="38"/>
        <v>0</v>
      </c>
      <c r="N123" s="177">
        <v>0</v>
      </c>
      <c r="O123" s="177">
        <f t="shared" si="39"/>
        <v>0</v>
      </c>
      <c r="P123" s="177">
        <v>0</v>
      </c>
      <c r="Q123" s="177">
        <f t="shared" si="40"/>
        <v>0</v>
      </c>
      <c r="R123" s="177"/>
      <c r="S123" s="177" t="s">
        <v>128</v>
      </c>
      <c r="T123" s="178" t="s">
        <v>129</v>
      </c>
      <c r="U123" s="157">
        <v>0</v>
      </c>
      <c r="V123" s="157">
        <f t="shared" si="41"/>
        <v>0</v>
      </c>
      <c r="W123" s="157"/>
      <c r="X123" s="157" t="s">
        <v>130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72">
        <v>113</v>
      </c>
      <c r="B124" s="173" t="s">
        <v>574</v>
      </c>
      <c r="C124" s="181" t="s">
        <v>575</v>
      </c>
      <c r="D124" s="174" t="s">
        <v>557</v>
      </c>
      <c r="E124" s="175">
        <v>1</v>
      </c>
      <c r="F124" s="176"/>
      <c r="G124" s="177">
        <f t="shared" si="35"/>
        <v>0</v>
      </c>
      <c r="H124" s="176">
        <v>0</v>
      </c>
      <c r="I124" s="177">
        <f t="shared" si="36"/>
        <v>0</v>
      </c>
      <c r="J124" s="176">
        <v>16000</v>
      </c>
      <c r="K124" s="177">
        <f t="shared" si="37"/>
        <v>16000</v>
      </c>
      <c r="L124" s="177">
        <v>21</v>
      </c>
      <c r="M124" s="177">
        <f t="shared" si="38"/>
        <v>0</v>
      </c>
      <c r="N124" s="177">
        <v>0</v>
      </c>
      <c r="O124" s="177">
        <f t="shared" si="39"/>
        <v>0</v>
      </c>
      <c r="P124" s="177">
        <v>0</v>
      </c>
      <c r="Q124" s="177">
        <f t="shared" si="40"/>
        <v>0</v>
      </c>
      <c r="R124" s="177"/>
      <c r="S124" s="177" t="s">
        <v>128</v>
      </c>
      <c r="T124" s="178" t="s">
        <v>129</v>
      </c>
      <c r="U124" s="157">
        <v>0</v>
      </c>
      <c r="V124" s="157">
        <f t="shared" si="41"/>
        <v>0</v>
      </c>
      <c r="W124" s="157"/>
      <c r="X124" s="157" t="s">
        <v>130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131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2">
        <v>114</v>
      </c>
      <c r="B125" s="173" t="s">
        <v>576</v>
      </c>
      <c r="C125" s="181" t="s">
        <v>577</v>
      </c>
      <c r="D125" s="174" t="s">
        <v>557</v>
      </c>
      <c r="E125" s="175">
        <v>1</v>
      </c>
      <c r="F125" s="176"/>
      <c r="G125" s="177">
        <f t="shared" si="35"/>
        <v>0</v>
      </c>
      <c r="H125" s="176">
        <v>0</v>
      </c>
      <c r="I125" s="177">
        <f t="shared" si="36"/>
        <v>0</v>
      </c>
      <c r="J125" s="176">
        <v>7500</v>
      </c>
      <c r="K125" s="177">
        <f t="shared" si="37"/>
        <v>7500</v>
      </c>
      <c r="L125" s="177">
        <v>21</v>
      </c>
      <c r="M125" s="177">
        <f t="shared" si="38"/>
        <v>0</v>
      </c>
      <c r="N125" s="177">
        <v>0</v>
      </c>
      <c r="O125" s="177">
        <f t="shared" si="39"/>
        <v>0</v>
      </c>
      <c r="P125" s="177">
        <v>0</v>
      </c>
      <c r="Q125" s="177">
        <f t="shared" si="40"/>
        <v>0</v>
      </c>
      <c r="R125" s="177"/>
      <c r="S125" s="177" t="s">
        <v>128</v>
      </c>
      <c r="T125" s="178" t="s">
        <v>129</v>
      </c>
      <c r="U125" s="157">
        <v>0</v>
      </c>
      <c r="V125" s="157">
        <f t="shared" si="41"/>
        <v>0</v>
      </c>
      <c r="W125" s="157"/>
      <c r="X125" s="157" t="s">
        <v>130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131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2">
        <v>115</v>
      </c>
      <c r="B126" s="173" t="s">
        <v>578</v>
      </c>
      <c r="C126" s="181" t="s">
        <v>579</v>
      </c>
      <c r="D126" s="174" t="s">
        <v>557</v>
      </c>
      <c r="E126" s="175">
        <v>1</v>
      </c>
      <c r="F126" s="176"/>
      <c r="G126" s="177">
        <f t="shared" si="35"/>
        <v>0</v>
      </c>
      <c r="H126" s="176">
        <v>0</v>
      </c>
      <c r="I126" s="177">
        <f t="shared" si="36"/>
        <v>0</v>
      </c>
      <c r="J126" s="176">
        <v>3500</v>
      </c>
      <c r="K126" s="177">
        <f t="shared" si="37"/>
        <v>3500</v>
      </c>
      <c r="L126" s="177">
        <v>21</v>
      </c>
      <c r="M126" s="177">
        <f t="shared" si="38"/>
        <v>0</v>
      </c>
      <c r="N126" s="177">
        <v>0</v>
      </c>
      <c r="O126" s="177">
        <f t="shared" si="39"/>
        <v>0</v>
      </c>
      <c r="P126" s="177">
        <v>0</v>
      </c>
      <c r="Q126" s="177">
        <f t="shared" si="40"/>
        <v>0</v>
      </c>
      <c r="R126" s="177"/>
      <c r="S126" s="177" t="s">
        <v>128</v>
      </c>
      <c r="T126" s="178" t="s">
        <v>129</v>
      </c>
      <c r="U126" s="157">
        <v>0</v>
      </c>
      <c r="V126" s="157">
        <f t="shared" si="41"/>
        <v>0</v>
      </c>
      <c r="W126" s="157"/>
      <c r="X126" s="157" t="s">
        <v>130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65">
        <v>116</v>
      </c>
      <c r="B127" s="166" t="s">
        <v>580</v>
      </c>
      <c r="C127" s="182" t="s">
        <v>581</v>
      </c>
      <c r="D127" s="167" t="s">
        <v>557</v>
      </c>
      <c r="E127" s="168">
        <v>1</v>
      </c>
      <c r="F127" s="169"/>
      <c r="G127" s="170">
        <f t="shared" si="35"/>
        <v>0</v>
      </c>
      <c r="H127" s="169">
        <v>0</v>
      </c>
      <c r="I127" s="170">
        <f t="shared" si="36"/>
        <v>0</v>
      </c>
      <c r="J127" s="169">
        <v>5000</v>
      </c>
      <c r="K127" s="170">
        <f t="shared" si="37"/>
        <v>5000</v>
      </c>
      <c r="L127" s="170">
        <v>21</v>
      </c>
      <c r="M127" s="170">
        <f t="shared" si="38"/>
        <v>0</v>
      </c>
      <c r="N127" s="170">
        <v>0</v>
      </c>
      <c r="O127" s="170">
        <f t="shared" si="39"/>
        <v>0</v>
      </c>
      <c r="P127" s="170">
        <v>0</v>
      </c>
      <c r="Q127" s="170">
        <f t="shared" si="40"/>
        <v>0</v>
      </c>
      <c r="R127" s="170"/>
      <c r="S127" s="170" t="s">
        <v>128</v>
      </c>
      <c r="T127" s="171" t="s">
        <v>129</v>
      </c>
      <c r="U127" s="157">
        <v>0</v>
      </c>
      <c r="V127" s="157">
        <f t="shared" si="41"/>
        <v>0</v>
      </c>
      <c r="W127" s="157"/>
      <c r="X127" s="157" t="s">
        <v>130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131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">
      <c r="A128" s="3"/>
      <c r="B128" s="4"/>
      <c r="C128" s="18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E128">
        <v>15</v>
      </c>
      <c r="AF128">
        <v>21</v>
      </c>
      <c r="AG128" t="s">
        <v>110</v>
      </c>
    </row>
    <row r="129" spans="1:33" x14ac:dyDescent="0.2">
      <c r="A129" s="151"/>
      <c r="B129" s="152" t="s">
        <v>29</v>
      </c>
      <c r="C129" s="184"/>
      <c r="D129" s="153"/>
      <c r="E129" s="154"/>
      <c r="F129" s="154"/>
      <c r="G129" s="179">
        <f>G8+G76+G110+G119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f>SUMIF(L7:L127,AE128,G7:G127)</f>
        <v>0</v>
      </c>
      <c r="AF129">
        <f>SUMIF(L7:L127,AF128,G7:G127)</f>
        <v>0</v>
      </c>
      <c r="AG129" t="s">
        <v>194</v>
      </c>
    </row>
    <row r="130" spans="1:33" x14ac:dyDescent="0.2">
      <c r="C130" s="185"/>
      <c r="D130" s="10"/>
      <c r="AG130" t="s">
        <v>195</v>
      </c>
    </row>
    <row r="131" spans="1:33" x14ac:dyDescent="0.2">
      <c r="D131" s="10"/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j+5LQgeA/jfz5+mrNxHZRglfPbWunWB7BCAGaBriunwYMjJWhe4WJZibbfeBKxCXwIHsV9lS2uQHUX3vJZiHA==" saltValue="YCEXKvw40hGTihfcFQ0gC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 01 Pol</vt:lpstr>
      <vt:lpstr>2 02 Pol</vt:lpstr>
      <vt:lpstr>2 03 Pol</vt:lpstr>
      <vt:lpstr>2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01 Pol'!Názvy_tisku</vt:lpstr>
      <vt:lpstr>'2 02 Pol'!Názvy_tisku</vt:lpstr>
      <vt:lpstr>'2 03 Pol'!Názvy_tisku</vt:lpstr>
      <vt:lpstr>'2 04 Pol'!Názvy_tisku</vt:lpstr>
      <vt:lpstr>oadresa</vt:lpstr>
      <vt:lpstr>Stavba!Objednatel</vt:lpstr>
      <vt:lpstr>Stavba!Objekt</vt:lpstr>
      <vt:lpstr>'2 01 Pol'!Oblast_tisku</vt:lpstr>
      <vt:lpstr>'2 02 Pol'!Oblast_tisku</vt:lpstr>
      <vt:lpstr>'2 03 Pol'!Oblast_tisku</vt:lpstr>
      <vt:lpstr>'2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Ing. Drahoslav Koura</cp:lastModifiedBy>
  <cp:lastPrinted>2019-03-19T12:27:02Z</cp:lastPrinted>
  <dcterms:created xsi:type="dcterms:W3CDTF">2009-04-08T07:15:50Z</dcterms:created>
  <dcterms:modified xsi:type="dcterms:W3CDTF">2021-03-25T18:32:33Z</dcterms:modified>
</cp:coreProperties>
</file>